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vanhees\Documents\330 GVH Lonen\"/>
    </mc:Choice>
  </mc:AlternateContent>
  <xr:revisionPtr revIDLastSave="0" documentId="10_ncr:100000_{A0FD66C6-B26E-44E3-97E5-7C9587BE8CDD}" xr6:coauthVersionLast="31" xr6:coauthVersionMax="31" xr10:uidLastSave="{00000000-0000-0000-0000-000000000000}"/>
  <workbookProtection workbookAlgorithmName="SHA-512" workbookHashValue="tESnVWFO9K/yp5mw8m5m5Qbx5UfnF6epcbWpKRD8cFMUWFZtJQKLTf7ffP6QKkEmrDDkKg0PXceUfAN/k5z5nA==" workbookSaltValue="9AJvoOeUOrk4PYkedca4Jw==" workbookSpinCount="100000" lockStructure="1"/>
  <bookViews>
    <workbookView xWindow="0" yWindow="0" windowWidth="23040" windowHeight="9072" tabRatio="692" firstSheet="7" activeTab="9" xr2:uid="{00000000-000D-0000-FFFF-FFFF00000000}"/>
  </bookViews>
  <sheets>
    <sheet name="index" sheetId="2" state="hidden" r:id="rId1"/>
    <sheet name="indexevolutie" sheetId="6" state="hidden" r:id="rId2"/>
    <sheet name="jaarloon index" sheetId="23" state="hidden" r:id="rId3"/>
    <sheet name="basisjaarlonen" sheetId="1" state="hidden" r:id="rId4"/>
    <sheet name="ific index doellonen " sheetId="24" state="hidden" r:id="rId5"/>
    <sheet name="ificbasisdoel" sheetId="11" state="hidden" r:id="rId6"/>
    <sheet name="PDF IFIC BAREMAS" sheetId="28" state="hidden" r:id="rId7"/>
    <sheet name="PC 330 NL TOOL" sheetId="19" r:id="rId8"/>
    <sheet name="IFIC 100% NEW NL " sheetId="25" r:id="rId9"/>
    <sheet name="OUDE OOB BAREMAS" sheetId="30" r:id="rId10"/>
    <sheet name="PDF BAREMES IFIC" sheetId="29" state="hidden" r:id="rId11"/>
    <sheet name="IFIC 100 NOUV FR" sheetId="27" state="hidden" r:id="rId12"/>
    <sheet name="ANCIENNES ECHELLES SALARIALES" sheetId="31" state="hidden" r:id="rId13"/>
    <sheet name="CP 330 FR OUTIL" sheetId="21" state="hidden" r:id="rId14"/>
    <sheet name="Baremacodes 330" sheetId="22" state="hidden" r:id="rId15"/>
    <sheet name="FC adviesbarema's" sheetId="7" state="hidden" r:id="rId16"/>
  </sheets>
  <externalReferences>
    <externalReference r:id="rId17"/>
    <externalReference r:id="rId18"/>
  </externalReferences>
  <definedNames>
    <definedName name="_xlnm._FilterDatabase" localSheetId="14" hidden="1">'Baremacodes 330'!$A$1:$D$91</definedName>
    <definedName name="A50basisjaarloonbis" localSheetId="2">'jaarloon index'!#REF!</definedName>
    <definedName name="A50basisjaarloonbis">basisjaarlonen!$A$50:$AU$117</definedName>
    <definedName name="_xlnm.Print_Area" localSheetId="12">'ANCIENNES ECHELLES SALARIALES'!$A$1:$AY$51</definedName>
    <definedName name="_xlnm.Print_Area" localSheetId="13">'CP 330 FR OUTIL'!$A$1:$AY$51</definedName>
    <definedName name="_xlnm.Print_Area" localSheetId="11">'IFIC 100 NOUV FR'!$A$1:$T$44</definedName>
    <definedName name="_xlnm.Print_Area" localSheetId="8">'IFIC 100% NEW NL '!$A$1:$V$44</definedName>
    <definedName name="_xlnm.Print_Area" localSheetId="4">'ific index doellonen '!$A$1:$S$49</definedName>
    <definedName name="_xlnm.Print_Area" localSheetId="2">'jaarloon index'!$A$1:$BP$47</definedName>
    <definedName name="_xlnm.Print_Area" localSheetId="9">'OUDE OOB BAREMAS'!$A$1:$BC$51</definedName>
    <definedName name="_xlnm.Print_Area" localSheetId="7">'PC 330 NL TOOL'!$A$1:$BC$51</definedName>
    <definedName name="_xlnm.Print_Area" localSheetId="10">'PDF BAREMES IFIC'!$A$1:$S$910</definedName>
    <definedName name="basis" localSheetId="2">'jaarloon index'!#REF!</definedName>
    <definedName name="basis">basisjaarlonen!$A$50:$AU$117</definedName>
    <definedName name="basisjaarloon" localSheetId="2">'jaarloon index'!#REF!</definedName>
    <definedName name="basisjaarloon">basisjaarlonen!$A$50:$AU$104</definedName>
    <definedName name="basisjaarloonbis" localSheetId="2">'jaarloon index'!#REF!</definedName>
    <definedName name="basisjaarloonbis">basisjaarlonen!$A$50:$AU$117</definedName>
    <definedName name="BasisStpl">'[1]BasismaandTRANS+StPL'!$A$1:$AW$53</definedName>
    <definedName name="ificbasisdoel" localSheetId="4">'ific index doellonen '!#REF!</definedName>
    <definedName name="ificbasisdoel">ificbasisdoel!$A$55:$AW$73</definedName>
    <definedName name="index">'[2]Algemene gegevens'!$B$3</definedName>
  </definedNames>
  <calcPr calcId="179017"/>
</workbook>
</file>

<file path=xl/calcChain.xml><?xml version="1.0" encoding="utf-8"?>
<calcChain xmlns="http://schemas.openxmlformats.org/spreadsheetml/2006/main">
  <c r="H10" i="31" l="1"/>
  <c r="K33" i="31" s="1"/>
  <c r="H9" i="31"/>
  <c r="J18" i="31" s="1"/>
  <c r="Z51" i="31"/>
  <c r="AA51" i="31" s="1"/>
  <c r="R51" i="31"/>
  <c r="Q51" i="31"/>
  <c r="P51" i="31"/>
  <c r="O51" i="31"/>
  <c r="E51" i="31"/>
  <c r="S51" i="31" s="1"/>
  <c r="C51" i="31"/>
  <c r="B51" i="31"/>
  <c r="D51" i="31" s="1"/>
  <c r="AA50" i="31"/>
  <c r="Z50" i="31"/>
  <c r="B50" i="31"/>
  <c r="AA49" i="31"/>
  <c r="Z49" i="31"/>
  <c r="B49" i="31"/>
  <c r="Z48" i="31"/>
  <c r="AA48" i="31" s="1"/>
  <c r="V48" i="31"/>
  <c r="U48" i="31"/>
  <c r="D48" i="31"/>
  <c r="B48" i="31"/>
  <c r="AA47" i="31"/>
  <c r="Z47" i="31"/>
  <c r="U47" i="31"/>
  <c r="D47" i="31"/>
  <c r="B47" i="31"/>
  <c r="Z46" i="31"/>
  <c r="AA46" i="31" s="1"/>
  <c r="B46" i="31"/>
  <c r="Z45" i="31"/>
  <c r="AA45" i="31" s="1"/>
  <c r="V45" i="31"/>
  <c r="E45" i="31"/>
  <c r="D45" i="31"/>
  <c r="C45" i="31"/>
  <c r="B45" i="31"/>
  <c r="Z44" i="31"/>
  <c r="AA44" i="31" s="1"/>
  <c r="O44" i="31"/>
  <c r="G44" i="31"/>
  <c r="D44" i="31"/>
  <c r="B44" i="31"/>
  <c r="C44" i="31" s="1"/>
  <c r="E44" i="31" s="1"/>
  <c r="P44" i="31" s="1"/>
  <c r="Z43" i="31"/>
  <c r="AA43" i="31" s="1"/>
  <c r="W43" i="31"/>
  <c r="U43" i="31"/>
  <c r="Q43" i="31"/>
  <c r="P43" i="31"/>
  <c r="O43" i="31"/>
  <c r="E43" i="31"/>
  <c r="D43" i="31"/>
  <c r="V43" i="31" s="1"/>
  <c r="C43" i="31"/>
  <c r="B43" i="31"/>
  <c r="Z42" i="31"/>
  <c r="AA42" i="31" s="1"/>
  <c r="B42" i="31"/>
  <c r="AA41" i="31"/>
  <c r="Z41" i="31"/>
  <c r="G41" i="31"/>
  <c r="B41" i="31"/>
  <c r="Z40" i="31"/>
  <c r="AA40" i="31" s="1"/>
  <c r="B40" i="31"/>
  <c r="AA39" i="31"/>
  <c r="Z39" i="31"/>
  <c r="B39" i="31"/>
  <c r="Z38" i="31"/>
  <c r="AA38" i="31" s="1"/>
  <c r="W38" i="31"/>
  <c r="D38" i="31"/>
  <c r="B38" i="31"/>
  <c r="AA37" i="31"/>
  <c r="Z37" i="31"/>
  <c r="W37" i="31"/>
  <c r="O37" i="31"/>
  <c r="N37" i="31"/>
  <c r="E37" i="31"/>
  <c r="P37" i="31" s="1"/>
  <c r="D37" i="31"/>
  <c r="C37" i="31"/>
  <c r="B37" i="31"/>
  <c r="AA36" i="31"/>
  <c r="Z36" i="31"/>
  <c r="B36" i="31"/>
  <c r="AA35" i="31"/>
  <c r="Z35" i="31"/>
  <c r="Q35" i="31"/>
  <c r="O35" i="31"/>
  <c r="N35" i="31"/>
  <c r="C35" i="31"/>
  <c r="E35" i="31" s="1"/>
  <c r="B35" i="31"/>
  <c r="D35" i="31" s="1"/>
  <c r="AA34" i="31"/>
  <c r="Z34" i="31"/>
  <c r="B34" i="31"/>
  <c r="Z33" i="31"/>
  <c r="AA33" i="31" s="1"/>
  <c r="H33" i="31"/>
  <c r="B33" i="31"/>
  <c r="AA32" i="31"/>
  <c r="Z32" i="31"/>
  <c r="W32" i="31"/>
  <c r="V32" i="31"/>
  <c r="U32" i="31"/>
  <c r="H32" i="31"/>
  <c r="D32" i="31"/>
  <c r="C32" i="31"/>
  <c r="E32" i="31" s="1"/>
  <c r="B32" i="31"/>
  <c r="Z31" i="31"/>
  <c r="AA31" i="31" s="1"/>
  <c r="H31" i="31"/>
  <c r="B31" i="31"/>
  <c r="Z30" i="31"/>
  <c r="AA30" i="31" s="1"/>
  <c r="W30" i="31"/>
  <c r="U30" i="31"/>
  <c r="H30" i="31"/>
  <c r="B30" i="31"/>
  <c r="D30" i="31" s="1"/>
  <c r="Z29" i="31"/>
  <c r="AA29" i="31" s="1"/>
  <c r="H29" i="31"/>
  <c r="B29" i="31"/>
  <c r="Z28" i="31"/>
  <c r="AA28" i="31" s="1"/>
  <c r="U28" i="31"/>
  <c r="H28" i="31"/>
  <c r="D28" i="31"/>
  <c r="V28" i="31" s="1"/>
  <c r="C28" i="31"/>
  <c r="E28" i="31" s="1"/>
  <c r="B28" i="31"/>
  <c r="G28" i="31" s="1"/>
  <c r="Z27" i="31"/>
  <c r="AA27" i="31" s="1"/>
  <c r="N27" i="31"/>
  <c r="H27" i="31"/>
  <c r="E27" i="31"/>
  <c r="D27" i="31"/>
  <c r="C27" i="31"/>
  <c r="B27" i="31"/>
  <c r="Z26" i="31"/>
  <c r="AA26" i="31" s="1"/>
  <c r="W26" i="31"/>
  <c r="H26" i="31"/>
  <c r="F26" i="31"/>
  <c r="D26" i="31"/>
  <c r="V26" i="31" s="1"/>
  <c r="B26" i="31"/>
  <c r="C26" i="31" s="1"/>
  <c r="E26" i="31" s="1"/>
  <c r="AA25" i="31"/>
  <c r="Z25" i="31"/>
  <c r="H25" i="31"/>
  <c r="B25" i="31"/>
  <c r="D25" i="31" s="1"/>
  <c r="AA24" i="31"/>
  <c r="Z24" i="31"/>
  <c r="H24" i="31"/>
  <c r="G24" i="31"/>
  <c r="B24" i="31"/>
  <c r="F24" i="31" s="1"/>
  <c r="Z23" i="31"/>
  <c r="AA23" i="31" s="1"/>
  <c r="H23" i="31"/>
  <c r="B23" i="31"/>
  <c r="Z22" i="31"/>
  <c r="AA22" i="31" s="1"/>
  <c r="H22" i="31"/>
  <c r="F22" i="31"/>
  <c r="B22" i="31"/>
  <c r="AA21" i="31"/>
  <c r="Z21" i="31"/>
  <c r="H21" i="31"/>
  <c r="G21" i="31"/>
  <c r="D21" i="31"/>
  <c r="AU21" i="31" s="1"/>
  <c r="C21" i="31"/>
  <c r="E21" i="31" s="1"/>
  <c r="P21" i="31" s="1"/>
  <c r="B21" i="31"/>
  <c r="F21" i="31" s="1"/>
  <c r="Z20" i="31"/>
  <c r="AA20" i="31" s="1"/>
  <c r="Q20" i="31"/>
  <c r="O20" i="31"/>
  <c r="N20" i="31"/>
  <c r="H20" i="31"/>
  <c r="F20" i="31"/>
  <c r="E20" i="31"/>
  <c r="D20" i="31"/>
  <c r="C20" i="31"/>
  <c r="B20" i="31"/>
  <c r="G20" i="31" s="1"/>
  <c r="Z19" i="31"/>
  <c r="AA19" i="31" s="1"/>
  <c r="H19" i="31"/>
  <c r="G19" i="31"/>
  <c r="F19" i="31"/>
  <c r="B19" i="31"/>
  <c r="Z18" i="31"/>
  <c r="AA18" i="31" s="1"/>
  <c r="U18" i="31"/>
  <c r="S18" i="31"/>
  <c r="H18" i="31"/>
  <c r="G18" i="31"/>
  <c r="F18" i="31"/>
  <c r="C18" i="31"/>
  <c r="E18" i="31" s="1"/>
  <c r="P18" i="31" s="1"/>
  <c r="B18" i="31"/>
  <c r="D18" i="31" s="1"/>
  <c r="AU18" i="31" s="1"/>
  <c r="AA17" i="31"/>
  <c r="Z17" i="31"/>
  <c r="V17" i="31"/>
  <c r="P17" i="31"/>
  <c r="I17" i="31"/>
  <c r="H17" i="31"/>
  <c r="G17" i="31"/>
  <c r="D17" i="31"/>
  <c r="W17" i="31" s="1"/>
  <c r="C17" i="31"/>
  <c r="E17" i="31" s="1"/>
  <c r="B17" i="31"/>
  <c r="AA16" i="31"/>
  <c r="Z16" i="31"/>
  <c r="W16" i="31"/>
  <c r="V16" i="31"/>
  <c r="I16" i="31"/>
  <c r="H16" i="31"/>
  <c r="D16" i="31"/>
  <c r="B16" i="31"/>
  <c r="AV15" i="31"/>
  <c r="AU15" i="31"/>
  <c r="AG15" i="31"/>
  <c r="AF15" i="31"/>
  <c r="AY15" i="31" s="1"/>
  <c r="AA15" i="31"/>
  <c r="Z15" i="31"/>
  <c r="L15" i="31"/>
  <c r="E15" i="31"/>
  <c r="D15" i="31"/>
  <c r="C15" i="31"/>
  <c r="B15" i="31"/>
  <c r="AE14" i="31"/>
  <c r="H8" i="31"/>
  <c r="H7" i="31"/>
  <c r="H6" i="31"/>
  <c r="H5" i="31"/>
  <c r="AF3" i="31"/>
  <c r="AA3" i="31"/>
  <c r="H10" i="30"/>
  <c r="K22" i="30" s="1"/>
  <c r="H9" i="30"/>
  <c r="Z51" i="30"/>
  <c r="AA51" i="30" s="1"/>
  <c r="V51" i="30"/>
  <c r="D51" i="30"/>
  <c r="B51" i="30"/>
  <c r="C51" i="30" s="1"/>
  <c r="E51" i="30" s="1"/>
  <c r="AA50" i="30"/>
  <c r="Z50" i="30"/>
  <c r="B50" i="30"/>
  <c r="D50" i="30" s="1"/>
  <c r="Z49" i="30"/>
  <c r="AA49" i="30" s="1"/>
  <c r="B49" i="30"/>
  <c r="Z48" i="30"/>
  <c r="AA48" i="30" s="1"/>
  <c r="B48" i="30"/>
  <c r="C48" i="30" s="1"/>
  <c r="E48" i="30" s="1"/>
  <c r="Z47" i="30"/>
  <c r="AA47" i="30" s="1"/>
  <c r="B47" i="30"/>
  <c r="Z46" i="30"/>
  <c r="AA46" i="30" s="1"/>
  <c r="D46" i="30"/>
  <c r="U46" i="30" s="1"/>
  <c r="C46" i="30"/>
  <c r="E46" i="30" s="1"/>
  <c r="B46" i="30"/>
  <c r="Z45" i="30"/>
  <c r="AA45" i="30" s="1"/>
  <c r="V45" i="30"/>
  <c r="O45" i="30"/>
  <c r="D45" i="30"/>
  <c r="B45" i="30"/>
  <c r="C45" i="30" s="1"/>
  <c r="E45" i="30" s="1"/>
  <c r="Z44" i="30"/>
  <c r="AA44" i="30" s="1"/>
  <c r="B44" i="30"/>
  <c r="Z43" i="30"/>
  <c r="AA43" i="30" s="1"/>
  <c r="B43" i="30"/>
  <c r="AA42" i="30"/>
  <c r="Z42" i="30"/>
  <c r="B42" i="30"/>
  <c r="D42" i="30" s="1"/>
  <c r="W42" i="30" s="1"/>
  <c r="Z41" i="30"/>
  <c r="AA41" i="30" s="1"/>
  <c r="B41" i="30"/>
  <c r="Z40" i="30"/>
  <c r="AA40" i="30" s="1"/>
  <c r="B40" i="30"/>
  <c r="D40" i="30" s="1"/>
  <c r="U40" i="30" s="1"/>
  <c r="Z39" i="30"/>
  <c r="AA39" i="30" s="1"/>
  <c r="B39" i="30"/>
  <c r="F39" i="30" s="1"/>
  <c r="Z38" i="30"/>
  <c r="AA38" i="30" s="1"/>
  <c r="B38" i="30"/>
  <c r="D38" i="30" s="1"/>
  <c r="Z37" i="30"/>
  <c r="AA37" i="30" s="1"/>
  <c r="D37" i="30"/>
  <c r="V37" i="30" s="1"/>
  <c r="B37" i="30"/>
  <c r="C37" i="30" s="1"/>
  <c r="E37" i="30" s="1"/>
  <c r="P37" i="30" s="1"/>
  <c r="Z36" i="30"/>
  <c r="AA36" i="30" s="1"/>
  <c r="B36" i="30"/>
  <c r="Z35" i="30"/>
  <c r="AA35" i="30" s="1"/>
  <c r="B35" i="30"/>
  <c r="F35" i="30" s="1"/>
  <c r="AA34" i="30"/>
  <c r="Z34" i="30"/>
  <c r="B34" i="30"/>
  <c r="Z33" i="30"/>
  <c r="AA33" i="30" s="1"/>
  <c r="H33" i="30"/>
  <c r="B33" i="30"/>
  <c r="C33" i="30" s="1"/>
  <c r="E33" i="30" s="1"/>
  <c r="Q33" i="30" s="1"/>
  <c r="AA32" i="30"/>
  <c r="Z32" i="30"/>
  <c r="H32" i="30"/>
  <c r="C32" i="30"/>
  <c r="E32" i="30" s="1"/>
  <c r="P32" i="30" s="1"/>
  <c r="B32" i="30"/>
  <c r="F32" i="30" s="1"/>
  <c r="Z31" i="30"/>
  <c r="AA31" i="30" s="1"/>
  <c r="H31" i="30"/>
  <c r="B31" i="30"/>
  <c r="Z30" i="30"/>
  <c r="AA30" i="30" s="1"/>
  <c r="H30" i="30"/>
  <c r="B30" i="30"/>
  <c r="Z29" i="30"/>
  <c r="AA29" i="30" s="1"/>
  <c r="H29" i="30"/>
  <c r="B29" i="30"/>
  <c r="D29" i="30" s="1"/>
  <c r="V29" i="30" s="1"/>
  <c r="AA28" i="30"/>
  <c r="Z28" i="30"/>
  <c r="H28" i="30"/>
  <c r="B28" i="30"/>
  <c r="D28" i="30" s="1"/>
  <c r="V28" i="30" s="1"/>
  <c r="Z27" i="30"/>
  <c r="AA27" i="30" s="1"/>
  <c r="H27" i="30"/>
  <c r="B27" i="30"/>
  <c r="Z26" i="30"/>
  <c r="AA26" i="30" s="1"/>
  <c r="H26" i="30"/>
  <c r="B26" i="30"/>
  <c r="Z25" i="30"/>
  <c r="AA25" i="30" s="1"/>
  <c r="W25" i="30"/>
  <c r="H25" i="30"/>
  <c r="D25" i="30"/>
  <c r="V25" i="30" s="1"/>
  <c r="B25" i="30"/>
  <c r="C25" i="30" s="1"/>
  <c r="E25" i="30" s="1"/>
  <c r="Q25" i="30" s="1"/>
  <c r="Z24" i="30"/>
  <c r="AA24" i="30" s="1"/>
  <c r="H24" i="30"/>
  <c r="F24" i="30"/>
  <c r="B24" i="30"/>
  <c r="Z23" i="30"/>
  <c r="AA23" i="30" s="1"/>
  <c r="H23" i="30"/>
  <c r="B23" i="30"/>
  <c r="D23" i="30" s="1"/>
  <c r="Z22" i="30"/>
  <c r="AA22" i="30" s="1"/>
  <c r="H22" i="30"/>
  <c r="D22" i="30"/>
  <c r="V22" i="30" s="1"/>
  <c r="C22" i="30"/>
  <c r="E22" i="30" s="1"/>
  <c r="B22" i="30"/>
  <c r="F22" i="30" s="1"/>
  <c r="Z21" i="30"/>
  <c r="AA21" i="30" s="1"/>
  <c r="H21" i="30"/>
  <c r="F21" i="30"/>
  <c r="B21" i="30"/>
  <c r="Z20" i="30"/>
  <c r="AA20" i="30" s="1"/>
  <c r="H20" i="30"/>
  <c r="F20" i="30"/>
  <c r="B20" i="30"/>
  <c r="AA19" i="30"/>
  <c r="Z19" i="30"/>
  <c r="H19" i="30"/>
  <c r="B19" i="30"/>
  <c r="AA18" i="30"/>
  <c r="Z18" i="30"/>
  <c r="K18" i="30"/>
  <c r="H18" i="30"/>
  <c r="B18" i="30"/>
  <c r="F18" i="30" s="1"/>
  <c r="Z17" i="30"/>
  <c r="AA17" i="30" s="1"/>
  <c r="S17" i="30"/>
  <c r="O17" i="30"/>
  <c r="H17" i="30"/>
  <c r="G17" i="30"/>
  <c r="F17" i="30"/>
  <c r="E17" i="30"/>
  <c r="N17" i="30" s="1"/>
  <c r="D17" i="30"/>
  <c r="W17" i="30" s="1"/>
  <c r="B17" i="30"/>
  <c r="C17" i="30" s="1"/>
  <c r="Z16" i="30"/>
  <c r="AA16" i="30" s="1"/>
  <c r="H16" i="30"/>
  <c r="B16" i="30"/>
  <c r="G16" i="30" s="1"/>
  <c r="BC15" i="30"/>
  <c r="BB15" i="30"/>
  <c r="AV15" i="30"/>
  <c r="AU15" i="30"/>
  <c r="AG15" i="30"/>
  <c r="AF15" i="30"/>
  <c r="AX15" i="30" s="1"/>
  <c r="AA15" i="30"/>
  <c r="Z15" i="30"/>
  <c r="L15" i="30"/>
  <c r="E15" i="30"/>
  <c r="D15" i="30"/>
  <c r="C15" i="30"/>
  <c r="B15" i="30"/>
  <c r="AE14" i="30"/>
  <c r="AF3" i="30" s="1"/>
  <c r="H8" i="30"/>
  <c r="H7" i="30"/>
  <c r="H6" i="30"/>
  <c r="G27" i="30" s="1"/>
  <c r="H5" i="30"/>
  <c r="K29" i="31" l="1"/>
  <c r="K17" i="31"/>
  <c r="K22" i="31"/>
  <c r="K28" i="31"/>
  <c r="K48" i="31"/>
  <c r="K23" i="31"/>
  <c r="K35" i="31"/>
  <c r="K18" i="31"/>
  <c r="K21" i="31"/>
  <c r="J19" i="31"/>
  <c r="V38" i="30"/>
  <c r="U38" i="30"/>
  <c r="C40" i="30"/>
  <c r="E40" i="30" s="1"/>
  <c r="D30" i="30"/>
  <c r="W30" i="30" s="1"/>
  <c r="C30" i="30"/>
  <c r="E30" i="30" s="1"/>
  <c r="O17" i="31"/>
  <c r="N17" i="31"/>
  <c r="S17" i="31"/>
  <c r="U20" i="31"/>
  <c r="I20" i="31"/>
  <c r="AU20" i="31"/>
  <c r="V20" i="31"/>
  <c r="U27" i="31"/>
  <c r="I27" i="31"/>
  <c r="AV27" i="31"/>
  <c r="AU27" i="31"/>
  <c r="V27" i="31"/>
  <c r="W27" i="31"/>
  <c r="D20" i="30"/>
  <c r="AV20" i="30" s="1"/>
  <c r="C20" i="30"/>
  <c r="E20" i="30" s="1"/>
  <c r="R20" i="30" s="1"/>
  <c r="W22" i="30"/>
  <c r="F30" i="30"/>
  <c r="D36" i="30"/>
  <c r="U36" i="30" s="1"/>
  <c r="F36" i="30"/>
  <c r="C36" i="30"/>
  <c r="E36" i="30" s="1"/>
  <c r="C38" i="30"/>
  <c r="E38" i="30" s="1"/>
  <c r="R38" i="30" s="1"/>
  <c r="H45" i="31"/>
  <c r="H37" i="31"/>
  <c r="H47" i="31"/>
  <c r="H39" i="31"/>
  <c r="H46" i="31"/>
  <c r="H51" i="31"/>
  <c r="H49" i="31"/>
  <c r="H50" i="31"/>
  <c r="H38" i="31"/>
  <c r="H34" i="31"/>
  <c r="H43" i="31"/>
  <c r="H40" i="31"/>
  <c r="H35" i="31"/>
  <c r="H48" i="31"/>
  <c r="H36" i="31"/>
  <c r="H42" i="31"/>
  <c r="H44" i="31"/>
  <c r="H41" i="31"/>
  <c r="AX15" i="31"/>
  <c r="R17" i="31"/>
  <c r="O18" i="31"/>
  <c r="S20" i="31"/>
  <c r="R20" i="31"/>
  <c r="P20" i="31"/>
  <c r="W20" i="31"/>
  <c r="AV20" i="31"/>
  <c r="J23" i="31"/>
  <c r="AU26" i="31"/>
  <c r="S27" i="31"/>
  <c r="R27" i="31"/>
  <c r="Q27" i="31"/>
  <c r="P27" i="31"/>
  <c r="O27" i="31"/>
  <c r="O32" i="31"/>
  <c r="S32" i="31"/>
  <c r="R32" i="31"/>
  <c r="Q32" i="31"/>
  <c r="P32" i="31"/>
  <c r="N32" i="31"/>
  <c r="D33" i="30"/>
  <c r="D48" i="30"/>
  <c r="U22" i="30"/>
  <c r="J16" i="31"/>
  <c r="Q17" i="31"/>
  <c r="J22" i="31"/>
  <c r="G29" i="31"/>
  <c r="F29" i="31"/>
  <c r="D29" i="31"/>
  <c r="C29" i="31"/>
  <c r="E29" i="31" s="1"/>
  <c r="I43" i="31"/>
  <c r="I48" i="31"/>
  <c r="I32" i="31"/>
  <c r="I30" i="31"/>
  <c r="I37" i="31"/>
  <c r="U17" i="31"/>
  <c r="W18" i="31"/>
  <c r="V18" i="31"/>
  <c r="I18" i="31"/>
  <c r="AV18" i="31"/>
  <c r="U21" i="31"/>
  <c r="AU32" i="31"/>
  <c r="C19" i="30"/>
  <c r="E19" i="30" s="1"/>
  <c r="F19" i="30"/>
  <c r="D19" i="30"/>
  <c r="I19" i="30" s="1"/>
  <c r="J51" i="31"/>
  <c r="J43" i="31"/>
  <c r="J35" i="31"/>
  <c r="J45" i="31"/>
  <c r="J37" i="31"/>
  <c r="L37" i="31" s="1"/>
  <c r="AB37" i="31" s="1"/>
  <c r="J44" i="31"/>
  <c r="J47" i="31"/>
  <c r="J41" i="31"/>
  <c r="J48" i="31"/>
  <c r="J40" i="31"/>
  <c r="J39" i="31"/>
  <c r="J32" i="31"/>
  <c r="J38" i="31"/>
  <c r="J36" i="31"/>
  <c r="J33" i="31"/>
  <c r="J29" i="31"/>
  <c r="J28" i="31"/>
  <c r="J34" i="31"/>
  <c r="J27" i="31"/>
  <c r="J49" i="31"/>
  <c r="J42" i="31"/>
  <c r="J26" i="31"/>
  <c r="J50" i="31"/>
  <c r="J46" i="31"/>
  <c r="J25" i="31"/>
  <c r="J24" i="31"/>
  <c r="J30" i="31"/>
  <c r="J21" i="31"/>
  <c r="J20" i="31"/>
  <c r="J17" i="31"/>
  <c r="G16" i="31"/>
  <c r="AU16" i="31" s="1"/>
  <c r="F16" i="31"/>
  <c r="AV16" i="31" s="1"/>
  <c r="C16" i="31"/>
  <c r="E16" i="31" s="1"/>
  <c r="N18" i="31"/>
  <c r="R18" i="31"/>
  <c r="Q18" i="31"/>
  <c r="S21" i="31"/>
  <c r="Q21" i="31"/>
  <c r="R21" i="31"/>
  <c r="O21" i="31"/>
  <c r="N21" i="31"/>
  <c r="V21" i="31"/>
  <c r="G19" i="30"/>
  <c r="D19" i="31"/>
  <c r="C19" i="31"/>
  <c r="E19" i="31" s="1"/>
  <c r="U16" i="31"/>
  <c r="AV21" i="31"/>
  <c r="I21" i="31"/>
  <c r="W21" i="31"/>
  <c r="G22" i="31"/>
  <c r="D22" i="31"/>
  <c r="F31" i="30"/>
  <c r="C31" i="30"/>
  <c r="E31" i="30" s="1"/>
  <c r="S31" i="30" s="1"/>
  <c r="C22" i="31"/>
  <c r="E22" i="31" s="1"/>
  <c r="F23" i="31"/>
  <c r="G23" i="31"/>
  <c r="D23" i="31"/>
  <c r="C23" i="31"/>
  <c r="E23" i="31" s="1"/>
  <c r="J31" i="31"/>
  <c r="D34" i="31"/>
  <c r="G34" i="31"/>
  <c r="F34" i="31"/>
  <c r="C34" i="31"/>
  <c r="E34" i="31" s="1"/>
  <c r="C28" i="30"/>
  <c r="E28" i="30" s="1"/>
  <c r="P28" i="30" s="1"/>
  <c r="S26" i="31"/>
  <c r="R26" i="31"/>
  <c r="Q26" i="31"/>
  <c r="P26" i="31"/>
  <c r="O26" i="31"/>
  <c r="N26" i="31"/>
  <c r="K50" i="31"/>
  <c r="K42" i="31"/>
  <c r="K44" i="31"/>
  <c r="K36" i="31"/>
  <c r="K51" i="31"/>
  <c r="K43" i="31"/>
  <c r="K46" i="31"/>
  <c r="K31" i="31"/>
  <c r="K34" i="31"/>
  <c r="K27" i="31"/>
  <c r="K49" i="31"/>
  <c r="K26" i="31"/>
  <c r="K47" i="31"/>
  <c r="K25" i="31"/>
  <c r="K45" i="31"/>
  <c r="K39" i="31"/>
  <c r="K24" i="31"/>
  <c r="K41" i="31"/>
  <c r="K30" i="31"/>
  <c r="K40" i="31"/>
  <c r="K37" i="31"/>
  <c r="K16" i="31"/>
  <c r="K32" i="31"/>
  <c r="G33" i="31"/>
  <c r="K38" i="31"/>
  <c r="W25" i="31"/>
  <c r="V25" i="31"/>
  <c r="U25" i="31"/>
  <c r="I25" i="31"/>
  <c r="S28" i="31"/>
  <c r="R28" i="31"/>
  <c r="Q28" i="31"/>
  <c r="P28" i="31"/>
  <c r="O28" i="31"/>
  <c r="N28" i="31"/>
  <c r="V17" i="30"/>
  <c r="F44" i="31"/>
  <c r="AU44" i="31" s="1"/>
  <c r="F32" i="31"/>
  <c r="F43" i="31"/>
  <c r="F37" i="31"/>
  <c r="F40" i="31"/>
  <c r="F38" i="31"/>
  <c r="AU38" i="31" s="1"/>
  <c r="F35" i="31"/>
  <c r="F51" i="31"/>
  <c r="AV51" i="31" s="1"/>
  <c r="F45" i="31"/>
  <c r="AV45" i="31" s="1"/>
  <c r="F27" i="31"/>
  <c r="K19" i="31"/>
  <c r="F25" i="31"/>
  <c r="G27" i="31"/>
  <c r="I28" i="31"/>
  <c r="AV28" i="31"/>
  <c r="AU28" i="31"/>
  <c r="W28" i="31"/>
  <c r="G51" i="31"/>
  <c r="G45" i="31"/>
  <c r="G37" i="31"/>
  <c r="G43" i="31"/>
  <c r="G35" i="31"/>
  <c r="G32" i="31"/>
  <c r="G26" i="31"/>
  <c r="F17" i="31"/>
  <c r="K20" i="31"/>
  <c r="G25" i="31"/>
  <c r="F39" i="31"/>
  <c r="D39" i="31"/>
  <c r="C39" i="31"/>
  <c r="E39" i="31" s="1"/>
  <c r="G39" i="31"/>
  <c r="G46" i="31"/>
  <c r="F46" i="31"/>
  <c r="D46" i="31"/>
  <c r="C46" i="31"/>
  <c r="E46" i="31" s="1"/>
  <c r="I45" i="31"/>
  <c r="W45" i="31"/>
  <c r="W51" i="31"/>
  <c r="V51" i="31"/>
  <c r="U51" i="31"/>
  <c r="AU51" i="31"/>
  <c r="V30" i="31"/>
  <c r="G31" i="31"/>
  <c r="C31" i="31"/>
  <c r="E31" i="31" s="1"/>
  <c r="C33" i="31"/>
  <c r="E33" i="31" s="1"/>
  <c r="C36" i="31"/>
  <c r="E36" i="31" s="1"/>
  <c r="F36" i="31"/>
  <c r="C42" i="31"/>
  <c r="E42" i="31" s="1"/>
  <c r="D42" i="31"/>
  <c r="G42" i="31"/>
  <c r="F42" i="31"/>
  <c r="Q45" i="31"/>
  <c r="S45" i="31"/>
  <c r="R45" i="31"/>
  <c r="O45" i="31"/>
  <c r="N45" i="31"/>
  <c r="F47" i="31"/>
  <c r="G47" i="31"/>
  <c r="AV47" i="31" s="1"/>
  <c r="C47" i="31"/>
  <c r="E47" i="31" s="1"/>
  <c r="C50" i="31"/>
  <c r="E50" i="31" s="1"/>
  <c r="F50" i="31"/>
  <c r="D50" i="31"/>
  <c r="AV26" i="31"/>
  <c r="F28" i="31"/>
  <c r="C30" i="31"/>
  <c r="E30" i="31" s="1"/>
  <c r="D31" i="31"/>
  <c r="D33" i="31"/>
  <c r="V35" i="31"/>
  <c r="W35" i="31"/>
  <c r="I35" i="31"/>
  <c r="D36" i="31"/>
  <c r="W47" i="31"/>
  <c r="V47" i="31"/>
  <c r="I47" i="31"/>
  <c r="D49" i="31"/>
  <c r="G49" i="31"/>
  <c r="F49" i="31"/>
  <c r="C49" i="31"/>
  <c r="E49" i="31" s="1"/>
  <c r="G50" i="31"/>
  <c r="C24" i="31"/>
  <c r="E24" i="31" s="1"/>
  <c r="I26" i="31"/>
  <c r="F33" i="31"/>
  <c r="S35" i="31"/>
  <c r="L35" i="31"/>
  <c r="P35" i="31"/>
  <c r="R35" i="31"/>
  <c r="I38" i="31"/>
  <c r="U38" i="31"/>
  <c r="V38" i="31"/>
  <c r="D24" i="31"/>
  <c r="C25" i="31"/>
  <c r="E25" i="31" s="1"/>
  <c r="F30" i="31"/>
  <c r="AV30" i="31" s="1"/>
  <c r="F31" i="31"/>
  <c r="U35" i="31"/>
  <c r="G36" i="31"/>
  <c r="U37" i="31"/>
  <c r="G40" i="31"/>
  <c r="D40" i="31"/>
  <c r="C40" i="31"/>
  <c r="E40" i="31" s="1"/>
  <c r="S43" i="31"/>
  <c r="N43" i="31"/>
  <c r="R43" i="31"/>
  <c r="W44" i="31"/>
  <c r="W48" i="31"/>
  <c r="AV48" i="31"/>
  <c r="I51" i="31"/>
  <c r="U26" i="31"/>
  <c r="G30" i="31"/>
  <c r="AU30" i="31" s="1"/>
  <c r="Q37" i="31"/>
  <c r="S37" i="31"/>
  <c r="R37" i="31"/>
  <c r="V37" i="31"/>
  <c r="R44" i="31"/>
  <c r="S44" i="31"/>
  <c r="Q44" i="31"/>
  <c r="N44" i="31"/>
  <c r="P45" i="31"/>
  <c r="D41" i="31"/>
  <c r="F41" i="31"/>
  <c r="C41" i="31"/>
  <c r="E41" i="31" s="1"/>
  <c r="I44" i="31"/>
  <c r="U44" i="31"/>
  <c r="V44" i="31"/>
  <c r="U45" i="31"/>
  <c r="G38" i="31"/>
  <c r="G48" i="31"/>
  <c r="F48" i="31"/>
  <c r="AU48" i="31" s="1"/>
  <c r="C38" i="31"/>
  <c r="E38" i="31" s="1"/>
  <c r="C48" i="31"/>
  <c r="E48" i="31" s="1"/>
  <c r="L51" i="31"/>
  <c r="AB51" i="31" s="1"/>
  <c r="N51" i="31"/>
  <c r="I23" i="30"/>
  <c r="W23" i="30"/>
  <c r="V23" i="30"/>
  <c r="U23" i="30"/>
  <c r="S22" i="30"/>
  <c r="Q22" i="30"/>
  <c r="R22" i="30"/>
  <c r="P22" i="30"/>
  <c r="O22" i="30"/>
  <c r="N22" i="30"/>
  <c r="J46" i="30"/>
  <c r="J38" i="30"/>
  <c r="J51" i="30"/>
  <c r="J48" i="30"/>
  <c r="J40" i="30"/>
  <c r="J45" i="30"/>
  <c r="J37" i="30"/>
  <c r="J50" i="30"/>
  <c r="J42" i="30"/>
  <c r="J47" i="30"/>
  <c r="J39" i="30"/>
  <c r="J43" i="30"/>
  <c r="J28" i="30"/>
  <c r="J33" i="30"/>
  <c r="J25" i="30"/>
  <c r="J30" i="30"/>
  <c r="J49" i="30"/>
  <c r="J41" i="30"/>
  <c r="J32" i="30"/>
  <c r="J24" i="30"/>
  <c r="J29" i="30"/>
  <c r="J44" i="30"/>
  <c r="J36" i="30"/>
  <c r="J20" i="30"/>
  <c r="J22" i="30"/>
  <c r="J19" i="30"/>
  <c r="J31" i="30"/>
  <c r="AV19" i="30"/>
  <c r="C18" i="30"/>
  <c r="E18" i="30" s="1"/>
  <c r="AU36" i="30"/>
  <c r="D18" i="30"/>
  <c r="C23" i="30"/>
  <c r="E23" i="30" s="1"/>
  <c r="AA3" i="30"/>
  <c r="G18" i="30"/>
  <c r="N20" i="30"/>
  <c r="I30" i="30"/>
  <c r="N33" i="30"/>
  <c r="S46" i="30"/>
  <c r="Q46" i="30"/>
  <c r="P46" i="30"/>
  <c r="O46" i="30"/>
  <c r="N46" i="30"/>
  <c r="R46" i="30"/>
  <c r="J21" i="30"/>
  <c r="G28" i="30"/>
  <c r="K51" i="30"/>
  <c r="K43" i="30"/>
  <c r="K48" i="30"/>
  <c r="K45" i="30"/>
  <c r="K37" i="30"/>
  <c r="K50" i="30"/>
  <c r="K42" i="30"/>
  <c r="K47" i="30"/>
  <c r="K39" i="30"/>
  <c r="K44" i="30"/>
  <c r="K49" i="30"/>
  <c r="K33" i="30"/>
  <c r="K25" i="30"/>
  <c r="K30" i="30"/>
  <c r="K41" i="30"/>
  <c r="K36" i="30"/>
  <c r="K35" i="30"/>
  <c r="K27" i="30"/>
  <c r="K46" i="30"/>
  <c r="K40" i="30"/>
  <c r="K29" i="30"/>
  <c r="K34" i="30"/>
  <c r="K26" i="30"/>
  <c r="K17" i="30"/>
  <c r="K32" i="30"/>
  <c r="K19" i="30"/>
  <c r="K21" i="30"/>
  <c r="K31" i="30"/>
  <c r="K28" i="30"/>
  <c r="K16" i="30"/>
  <c r="F16" i="30"/>
  <c r="D16" i="30"/>
  <c r="C16" i="30"/>
  <c r="E16" i="30" s="1"/>
  <c r="K20" i="30"/>
  <c r="G23" i="30"/>
  <c r="F23" i="30"/>
  <c r="G24" i="30"/>
  <c r="G35" i="30"/>
  <c r="J17" i="30"/>
  <c r="G20" i="30"/>
  <c r="BB20" i="30" s="1"/>
  <c r="J35" i="30"/>
  <c r="N19" i="30"/>
  <c r="S19" i="30"/>
  <c r="R19" i="30"/>
  <c r="Q19" i="30"/>
  <c r="AU20" i="30"/>
  <c r="G21" i="30"/>
  <c r="D21" i="30"/>
  <c r="C21" i="30"/>
  <c r="E21" i="30" s="1"/>
  <c r="K24" i="30"/>
  <c r="J26" i="30"/>
  <c r="D27" i="30"/>
  <c r="C27" i="30"/>
  <c r="E27" i="30" s="1"/>
  <c r="F27" i="30"/>
  <c r="R31" i="30"/>
  <c r="Q31" i="30"/>
  <c r="P31" i="30"/>
  <c r="I38" i="30"/>
  <c r="I46" i="30"/>
  <c r="I36" i="30"/>
  <c r="W19" i="30"/>
  <c r="BB19" i="30"/>
  <c r="U19" i="30"/>
  <c r="S20" i="30"/>
  <c r="Q20" i="30"/>
  <c r="O20" i="30"/>
  <c r="P20" i="30"/>
  <c r="G48" i="30"/>
  <c r="G40" i="30"/>
  <c r="G45" i="30"/>
  <c r="AU45" i="30" s="1"/>
  <c r="G42" i="30"/>
  <c r="G50" i="30"/>
  <c r="G37" i="30"/>
  <c r="G36" i="30"/>
  <c r="G30" i="30"/>
  <c r="BB30" i="30" s="1"/>
  <c r="G32" i="30"/>
  <c r="BB17" i="30"/>
  <c r="U17" i="30"/>
  <c r="I17" i="30"/>
  <c r="AV17" i="30"/>
  <c r="AU17" i="30"/>
  <c r="J23" i="30"/>
  <c r="I29" i="30"/>
  <c r="AY15" i="30"/>
  <c r="J16" i="30"/>
  <c r="R17" i="30"/>
  <c r="Q17" i="30"/>
  <c r="P17" i="30"/>
  <c r="J18" i="30"/>
  <c r="G22" i="30"/>
  <c r="AV22" i="30" s="1"/>
  <c r="K23" i="30"/>
  <c r="S25" i="30"/>
  <c r="R25" i="30"/>
  <c r="P25" i="30"/>
  <c r="O25" i="30"/>
  <c r="N25" i="30"/>
  <c r="R28" i="30"/>
  <c r="Q28" i="30"/>
  <c r="O28" i="30"/>
  <c r="N28" i="30"/>
  <c r="O32" i="30"/>
  <c r="N32" i="30"/>
  <c r="S32" i="30"/>
  <c r="R32" i="30"/>
  <c r="Q32" i="30"/>
  <c r="J34" i="30"/>
  <c r="K38" i="30"/>
  <c r="J27" i="30"/>
  <c r="I28" i="30"/>
  <c r="W28" i="30"/>
  <c r="U28" i="30"/>
  <c r="AU28" i="30"/>
  <c r="S33" i="30"/>
  <c r="R33" i="30"/>
  <c r="P33" i="30"/>
  <c r="O33" i="30"/>
  <c r="G41" i="30"/>
  <c r="F41" i="30"/>
  <c r="D41" i="30"/>
  <c r="C41" i="30"/>
  <c r="E41" i="30" s="1"/>
  <c r="U25" i="30"/>
  <c r="I25" i="30"/>
  <c r="I22" i="30"/>
  <c r="C24" i="30"/>
  <c r="E24" i="30" s="1"/>
  <c r="G26" i="30"/>
  <c r="F26" i="30"/>
  <c r="D26" i="30"/>
  <c r="C26" i="30"/>
  <c r="E26" i="30" s="1"/>
  <c r="W29" i="30"/>
  <c r="U29" i="30"/>
  <c r="U33" i="30"/>
  <c r="I33" i="30"/>
  <c r="G29" i="30"/>
  <c r="F50" i="30"/>
  <c r="BB50" i="30" s="1"/>
  <c r="F42" i="30"/>
  <c r="AU42" i="30" s="1"/>
  <c r="F38" i="30"/>
  <c r="BB38" i="30" s="1"/>
  <c r="F48" i="30"/>
  <c r="BB48" i="30" s="1"/>
  <c r="F47" i="30"/>
  <c r="F45" i="30"/>
  <c r="F29" i="30"/>
  <c r="AV29" i="30" s="1"/>
  <c r="F40" i="30"/>
  <c r="F37" i="30"/>
  <c r="AV37" i="30" s="1"/>
  <c r="F33" i="30"/>
  <c r="D24" i="30"/>
  <c r="V30" i="30"/>
  <c r="U30" i="30"/>
  <c r="G34" i="30"/>
  <c r="F34" i="30"/>
  <c r="D34" i="30"/>
  <c r="C34" i="30"/>
  <c r="E34" i="30" s="1"/>
  <c r="H44" i="30"/>
  <c r="H36" i="30"/>
  <c r="H49" i="30"/>
  <c r="H46" i="30"/>
  <c r="H38" i="30"/>
  <c r="H51" i="30"/>
  <c r="H43" i="30"/>
  <c r="H48" i="30"/>
  <c r="H40" i="30"/>
  <c r="H45" i="30"/>
  <c r="H50" i="30"/>
  <c r="H47" i="30"/>
  <c r="H34" i="30"/>
  <c r="H42" i="30"/>
  <c r="H37" i="30"/>
  <c r="H41" i="30"/>
  <c r="H39" i="30"/>
  <c r="H35" i="30"/>
  <c r="F28" i="30"/>
  <c r="BB28" i="30" s="1"/>
  <c r="Q30" i="30"/>
  <c r="P30" i="30"/>
  <c r="G31" i="30"/>
  <c r="D31" i="30"/>
  <c r="D35" i="30"/>
  <c r="C35" i="30"/>
  <c r="E35" i="30" s="1"/>
  <c r="W37" i="30"/>
  <c r="U37" i="30"/>
  <c r="I37" i="30"/>
  <c r="S40" i="30"/>
  <c r="R40" i="30"/>
  <c r="Q40" i="30"/>
  <c r="P40" i="30"/>
  <c r="O40" i="30"/>
  <c r="N40" i="30"/>
  <c r="S51" i="30"/>
  <c r="R51" i="30"/>
  <c r="Q51" i="30"/>
  <c r="P51" i="30"/>
  <c r="O51" i="30"/>
  <c r="N51" i="30"/>
  <c r="F25" i="30"/>
  <c r="BB25" i="30" s="1"/>
  <c r="W50" i="30"/>
  <c r="V50" i="30"/>
  <c r="U50" i="30"/>
  <c r="I50" i="30"/>
  <c r="U51" i="30"/>
  <c r="I51" i="30"/>
  <c r="W51" i="30"/>
  <c r="G25" i="30"/>
  <c r="C29" i="30"/>
  <c r="E29" i="30" s="1"/>
  <c r="G33" i="30"/>
  <c r="V42" i="30"/>
  <c r="U42" i="30"/>
  <c r="I42" i="30"/>
  <c r="AV42" i="30"/>
  <c r="G49" i="30"/>
  <c r="F49" i="30"/>
  <c r="D49" i="30"/>
  <c r="C49" i="30"/>
  <c r="E49" i="30" s="1"/>
  <c r="C43" i="30"/>
  <c r="E43" i="30" s="1"/>
  <c r="G43" i="30"/>
  <c r="F43" i="30"/>
  <c r="N45" i="30"/>
  <c r="S45" i="30"/>
  <c r="R45" i="30"/>
  <c r="Q45" i="30"/>
  <c r="P45" i="30"/>
  <c r="S48" i="30"/>
  <c r="R48" i="30"/>
  <c r="Q48" i="30"/>
  <c r="P48" i="30"/>
  <c r="O48" i="30"/>
  <c r="D32" i="30"/>
  <c r="G38" i="30"/>
  <c r="D43" i="30"/>
  <c r="W45" i="30"/>
  <c r="BB45" i="30"/>
  <c r="U45" i="30"/>
  <c r="I45" i="30"/>
  <c r="AV45" i="30"/>
  <c r="N48" i="30"/>
  <c r="O36" i="30"/>
  <c r="O37" i="30"/>
  <c r="S38" i="30"/>
  <c r="Q38" i="30"/>
  <c r="P38" i="30"/>
  <c r="O38" i="30"/>
  <c r="N38" i="30"/>
  <c r="F44" i="30"/>
  <c r="D44" i="30"/>
  <c r="C44" i="30"/>
  <c r="E44" i="30" s="1"/>
  <c r="G47" i="30"/>
  <c r="AV36" i="30"/>
  <c r="W36" i="30"/>
  <c r="V36" i="30"/>
  <c r="BB36" i="30"/>
  <c r="W38" i="30"/>
  <c r="G44" i="30"/>
  <c r="Q36" i="30"/>
  <c r="N36" i="30"/>
  <c r="R36" i="30"/>
  <c r="N37" i="30"/>
  <c r="S37" i="30"/>
  <c r="R37" i="30"/>
  <c r="Q37" i="30"/>
  <c r="G39" i="30"/>
  <c r="V40" i="30"/>
  <c r="I40" i="30"/>
  <c r="W40" i="30"/>
  <c r="BB40" i="30"/>
  <c r="G46" i="30"/>
  <c r="V46" i="30"/>
  <c r="W46" i="30"/>
  <c r="F51" i="30"/>
  <c r="C39" i="30"/>
  <c r="E39" i="30" s="1"/>
  <c r="F46" i="30"/>
  <c r="BB46" i="30" s="1"/>
  <c r="C47" i="30"/>
  <c r="E47" i="30" s="1"/>
  <c r="G51" i="30"/>
  <c r="AV51" i="30" s="1"/>
  <c r="D39" i="30"/>
  <c r="C42" i="30"/>
  <c r="E42" i="30" s="1"/>
  <c r="D47" i="30"/>
  <c r="I48" i="30"/>
  <c r="C50" i="30"/>
  <c r="E50" i="30" s="1"/>
  <c r="S857" i="29"/>
  <c r="R857" i="29"/>
  <c r="D857" i="29"/>
  <c r="C857" i="29"/>
  <c r="B857" i="29"/>
  <c r="S807" i="29"/>
  <c r="R807" i="29"/>
  <c r="D807" i="29"/>
  <c r="C807" i="29"/>
  <c r="B807" i="29"/>
  <c r="S757" i="29"/>
  <c r="R757" i="29"/>
  <c r="D757" i="29"/>
  <c r="C757" i="29"/>
  <c r="B757" i="29"/>
  <c r="S707" i="29"/>
  <c r="R707" i="29"/>
  <c r="D707" i="29"/>
  <c r="C707" i="29"/>
  <c r="B707" i="29"/>
  <c r="S657" i="29"/>
  <c r="R657" i="29"/>
  <c r="D657" i="29"/>
  <c r="C657" i="29"/>
  <c r="B657" i="29"/>
  <c r="S607" i="29"/>
  <c r="R607" i="29"/>
  <c r="D607" i="29"/>
  <c r="C607" i="29"/>
  <c r="B607" i="29"/>
  <c r="S557" i="29"/>
  <c r="R557" i="29"/>
  <c r="D557" i="29"/>
  <c r="C557" i="29"/>
  <c r="B557" i="29"/>
  <c r="S507" i="29"/>
  <c r="R507" i="29"/>
  <c r="D507" i="29"/>
  <c r="C507" i="29"/>
  <c r="B507" i="29"/>
  <c r="S457" i="29"/>
  <c r="R457" i="29"/>
  <c r="D457" i="29"/>
  <c r="C457" i="29"/>
  <c r="B457" i="29"/>
  <c r="S407" i="29"/>
  <c r="R407" i="29"/>
  <c r="D407" i="29"/>
  <c r="C407" i="29"/>
  <c r="B407" i="29"/>
  <c r="S357" i="29"/>
  <c r="R357" i="29"/>
  <c r="D357" i="29"/>
  <c r="C357" i="29"/>
  <c r="B357" i="29"/>
  <c r="S307" i="29"/>
  <c r="R307" i="29"/>
  <c r="D307" i="29"/>
  <c r="C307" i="29"/>
  <c r="B307" i="29"/>
  <c r="S257" i="29"/>
  <c r="R257" i="29"/>
  <c r="D257" i="29"/>
  <c r="C257" i="29"/>
  <c r="B257" i="29"/>
  <c r="S207" i="29"/>
  <c r="R207" i="29"/>
  <c r="D207" i="29"/>
  <c r="C207" i="29"/>
  <c r="B207" i="29"/>
  <c r="S157" i="29"/>
  <c r="R157" i="29"/>
  <c r="D157" i="29"/>
  <c r="C157" i="29"/>
  <c r="B157" i="29"/>
  <c r="S107" i="29"/>
  <c r="R107" i="29"/>
  <c r="D107" i="29"/>
  <c r="C107" i="29"/>
  <c r="B107" i="29"/>
  <c r="S57" i="29"/>
  <c r="R57" i="29"/>
  <c r="D57" i="29"/>
  <c r="C57" i="29"/>
  <c r="B57" i="29"/>
  <c r="V857" i="28"/>
  <c r="S857" i="28"/>
  <c r="R857" i="28"/>
  <c r="D857" i="28"/>
  <c r="C857" i="28"/>
  <c r="B857" i="28"/>
  <c r="V807" i="28"/>
  <c r="S807" i="28"/>
  <c r="R807" i="28"/>
  <c r="D807" i="28"/>
  <c r="C807" i="28"/>
  <c r="B807" i="28"/>
  <c r="V757" i="28"/>
  <c r="S757" i="28"/>
  <c r="R757" i="28"/>
  <c r="D757" i="28"/>
  <c r="C757" i="28"/>
  <c r="B757" i="28"/>
  <c r="V707" i="28"/>
  <c r="S707" i="28"/>
  <c r="R707" i="28"/>
  <c r="D707" i="28"/>
  <c r="C707" i="28"/>
  <c r="B707" i="28"/>
  <c r="V657" i="28"/>
  <c r="S657" i="28"/>
  <c r="R657" i="28"/>
  <c r="D657" i="28"/>
  <c r="C657" i="28"/>
  <c r="B657" i="28"/>
  <c r="V607" i="28"/>
  <c r="S607" i="28"/>
  <c r="R607" i="28"/>
  <c r="D607" i="28"/>
  <c r="C607" i="28"/>
  <c r="B607" i="28"/>
  <c r="V557" i="28"/>
  <c r="S557" i="28"/>
  <c r="R557" i="28"/>
  <c r="D557" i="28"/>
  <c r="C557" i="28"/>
  <c r="B557" i="28"/>
  <c r="V507" i="28"/>
  <c r="S507" i="28"/>
  <c r="R507" i="28"/>
  <c r="D507" i="28"/>
  <c r="C507" i="28"/>
  <c r="B507" i="28"/>
  <c r="V457" i="28"/>
  <c r="S457" i="28"/>
  <c r="R457" i="28"/>
  <c r="D457" i="28"/>
  <c r="C457" i="28"/>
  <c r="B457" i="28"/>
  <c r="V407" i="28"/>
  <c r="S407" i="28"/>
  <c r="R407" i="28"/>
  <c r="D407" i="28"/>
  <c r="C407" i="28"/>
  <c r="B407" i="28"/>
  <c r="V357" i="28"/>
  <c r="S357" i="28"/>
  <c r="R357" i="28"/>
  <c r="D357" i="28"/>
  <c r="C357" i="28"/>
  <c r="B357" i="28"/>
  <c r="V307" i="28"/>
  <c r="S307" i="28"/>
  <c r="R307" i="28"/>
  <c r="D307" i="28"/>
  <c r="C307" i="28"/>
  <c r="B307" i="28"/>
  <c r="R257" i="28"/>
  <c r="S257" i="28"/>
  <c r="V257" i="28"/>
  <c r="D257" i="28"/>
  <c r="C257" i="28"/>
  <c r="B257" i="28"/>
  <c r="V207" i="28"/>
  <c r="S207" i="28"/>
  <c r="R207" i="28"/>
  <c r="D207" i="28"/>
  <c r="C207" i="28"/>
  <c r="B207" i="28"/>
  <c r="V157" i="28"/>
  <c r="S157" i="28"/>
  <c r="R157" i="28"/>
  <c r="D157" i="28"/>
  <c r="C157" i="28"/>
  <c r="B157" i="28"/>
  <c r="V107" i="28"/>
  <c r="S107" i="28"/>
  <c r="R107" i="28"/>
  <c r="D107" i="28"/>
  <c r="C107" i="28"/>
  <c r="B107" i="28"/>
  <c r="V57" i="28"/>
  <c r="S57" i="28"/>
  <c r="R57" i="28"/>
  <c r="D57" i="28"/>
  <c r="C57" i="28"/>
  <c r="B57" i="28"/>
  <c r="L21" i="31" l="1"/>
  <c r="AB21" i="31" s="1"/>
  <c r="L27" i="31"/>
  <c r="AB27" i="31" s="1"/>
  <c r="L32" i="31"/>
  <c r="AB32" i="31" s="1"/>
  <c r="L45" i="31"/>
  <c r="L18" i="31"/>
  <c r="AB18" i="31" s="1"/>
  <c r="L26" i="31"/>
  <c r="AB26" i="31" s="1"/>
  <c r="L43" i="31"/>
  <c r="AB43" i="31" s="1"/>
  <c r="L20" i="31"/>
  <c r="AB20" i="31" s="1"/>
  <c r="AE51" i="31"/>
  <c r="AF51" i="31" s="1"/>
  <c r="AC51" i="31"/>
  <c r="AE37" i="31"/>
  <c r="AC37" i="31"/>
  <c r="N48" i="31"/>
  <c r="Q48" i="31"/>
  <c r="P48" i="31"/>
  <c r="O48" i="31"/>
  <c r="S48" i="31"/>
  <c r="R48" i="31"/>
  <c r="L48" i="31"/>
  <c r="AU47" i="31"/>
  <c r="AU23" i="31"/>
  <c r="W23" i="31"/>
  <c r="V23" i="31"/>
  <c r="U23" i="31"/>
  <c r="AV23" i="31"/>
  <c r="I23" i="31"/>
  <c r="L23" i="31" s="1"/>
  <c r="I22" i="31"/>
  <c r="L22" i="31" s="1"/>
  <c r="AU22" i="31"/>
  <c r="AV22" i="31"/>
  <c r="W22" i="31"/>
  <c r="V22" i="31"/>
  <c r="U22" i="31"/>
  <c r="W29" i="31"/>
  <c r="AU29" i="31"/>
  <c r="U29" i="31"/>
  <c r="I29" i="31"/>
  <c r="V29" i="31"/>
  <c r="AV29" i="31"/>
  <c r="V48" i="30"/>
  <c r="W48" i="30"/>
  <c r="U48" i="30"/>
  <c r="R30" i="30"/>
  <c r="N30" i="30"/>
  <c r="BB42" i="30"/>
  <c r="BB37" i="30"/>
  <c r="S30" i="30"/>
  <c r="AU30" i="30"/>
  <c r="S28" i="30"/>
  <c r="V19" i="30"/>
  <c r="P38" i="31"/>
  <c r="R38" i="31"/>
  <c r="N38" i="31"/>
  <c r="L38" i="31"/>
  <c r="S38" i="31"/>
  <c r="Q38" i="31"/>
  <c r="O38" i="31"/>
  <c r="W24" i="31"/>
  <c r="V24" i="31"/>
  <c r="U24" i="31"/>
  <c r="I24" i="31"/>
  <c r="L24" i="31" s="1"/>
  <c r="AU24" i="31"/>
  <c r="AV24" i="31"/>
  <c r="L28" i="31"/>
  <c r="U42" i="31"/>
  <c r="W42" i="31"/>
  <c r="V42" i="31"/>
  <c r="AU42" i="31"/>
  <c r="I42" i="31"/>
  <c r="L42" i="31" s="1"/>
  <c r="AV42" i="31"/>
  <c r="AU45" i="31"/>
  <c r="Q19" i="31"/>
  <c r="R19" i="31"/>
  <c r="P19" i="31"/>
  <c r="O19" i="31"/>
  <c r="N19" i="31"/>
  <c r="S19" i="31"/>
  <c r="P19" i="30"/>
  <c r="O19" i="30"/>
  <c r="W33" i="30"/>
  <c r="V33" i="30"/>
  <c r="N25" i="31"/>
  <c r="L25" i="31"/>
  <c r="S25" i="31"/>
  <c r="R25" i="31"/>
  <c r="Q25" i="31"/>
  <c r="P25" i="31"/>
  <c r="O25" i="31"/>
  <c r="L17" i="31"/>
  <c r="AV17" i="31"/>
  <c r="AU17" i="31"/>
  <c r="AU25" i="31"/>
  <c r="AU37" i="31"/>
  <c r="W34" i="31"/>
  <c r="V34" i="31"/>
  <c r="U34" i="31"/>
  <c r="I34" i="31"/>
  <c r="AV34" i="31"/>
  <c r="AU34" i="31"/>
  <c r="V19" i="31"/>
  <c r="U19" i="31"/>
  <c r="AV19" i="31"/>
  <c r="AU19" i="31"/>
  <c r="W19" i="31"/>
  <c r="I19" i="31"/>
  <c r="L19" i="31" s="1"/>
  <c r="U20" i="30"/>
  <c r="W20" i="30"/>
  <c r="V20" i="30"/>
  <c r="W40" i="31"/>
  <c r="AU40" i="31"/>
  <c r="AV40" i="31"/>
  <c r="V40" i="31"/>
  <c r="U40" i="31"/>
  <c r="I40" i="31"/>
  <c r="L40" i="31" s="1"/>
  <c r="Q30" i="31"/>
  <c r="L30" i="31"/>
  <c r="S30" i="31"/>
  <c r="R30" i="31"/>
  <c r="P30" i="31"/>
  <c r="O30" i="31"/>
  <c r="N30" i="31"/>
  <c r="AV50" i="30"/>
  <c r="AV30" i="30"/>
  <c r="AB35" i="31"/>
  <c r="I36" i="31"/>
  <c r="U36" i="31"/>
  <c r="W36" i="31"/>
  <c r="V36" i="31"/>
  <c r="AV36" i="31"/>
  <c r="AU36" i="31"/>
  <c r="N42" i="31"/>
  <c r="S42" i="31"/>
  <c r="R42" i="31"/>
  <c r="O42" i="31"/>
  <c r="Q42" i="31"/>
  <c r="P42" i="31"/>
  <c r="AB45" i="31"/>
  <c r="AV28" i="30"/>
  <c r="O31" i="30"/>
  <c r="AU23" i="30"/>
  <c r="O41" i="31"/>
  <c r="N41" i="31"/>
  <c r="R41" i="31"/>
  <c r="S41" i="31"/>
  <c r="Q41" i="31"/>
  <c r="P41" i="31"/>
  <c r="AV37" i="31"/>
  <c r="V49" i="31"/>
  <c r="AU49" i="31"/>
  <c r="W49" i="31"/>
  <c r="U49" i="31"/>
  <c r="I49" i="31"/>
  <c r="L49" i="31" s="1"/>
  <c r="AV49" i="31"/>
  <c r="O39" i="31"/>
  <c r="Q39" i="31"/>
  <c r="P39" i="31"/>
  <c r="N39" i="31"/>
  <c r="S39" i="31"/>
  <c r="R39" i="31"/>
  <c r="AV43" i="31"/>
  <c r="AU43" i="31"/>
  <c r="I20" i="30"/>
  <c r="AU19" i="30"/>
  <c r="P49" i="31"/>
  <c r="O49" i="31"/>
  <c r="N49" i="31"/>
  <c r="Q49" i="31"/>
  <c r="R49" i="31"/>
  <c r="S49" i="31"/>
  <c r="O30" i="30"/>
  <c r="N31" i="30"/>
  <c r="U50" i="31"/>
  <c r="W50" i="31"/>
  <c r="V50" i="31"/>
  <c r="AV50" i="31"/>
  <c r="I50" i="31"/>
  <c r="AU50" i="31"/>
  <c r="R36" i="31"/>
  <c r="L36" i="31"/>
  <c r="Q36" i="31"/>
  <c r="S36" i="31"/>
  <c r="P36" i="31"/>
  <c r="O36" i="31"/>
  <c r="N36" i="31"/>
  <c r="AV39" i="31"/>
  <c r="V39" i="31"/>
  <c r="AU39" i="31"/>
  <c r="I39" i="31"/>
  <c r="L39" i="31" s="1"/>
  <c r="W39" i="31"/>
  <c r="U39" i="31"/>
  <c r="AV32" i="31"/>
  <c r="R22" i="31"/>
  <c r="P22" i="31"/>
  <c r="Q22" i="31"/>
  <c r="N22" i="31"/>
  <c r="S22" i="31"/>
  <c r="O22" i="31"/>
  <c r="P36" i="30"/>
  <c r="S36" i="30"/>
  <c r="AU37" i="30"/>
  <c r="V41" i="31"/>
  <c r="W41" i="31"/>
  <c r="I41" i="31"/>
  <c r="L41" i="31" s="1"/>
  <c r="AU41" i="31"/>
  <c r="U41" i="31"/>
  <c r="AV41" i="31"/>
  <c r="AV38" i="31"/>
  <c r="N33" i="31"/>
  <c r="R33" i="31"/>
  <c r="S33" i="31"/>
  <c r="Q33" i="31"/>
  <c r="P33" i="31"/>
  <c r="O33" i="31"/>
  <c r="P46" i="31"/>
  <c r="R46" i="31"/>
  <c r="Q46" i="31"/>
  <c r="S46" i="31"/>
  <c r="O46" i="31"/>
  <c r="N46" i="31"/>
  <c r="L44" i="31"/>
  <c r="AV25" i="31"/>
  <c r="O24" i="31"/>
  <c r="N24" i="31"/>
  <c r="S24" i="31"/>
  <c r="R24" i="31"/>
  <c r="Q24" i="31"/>
  <c r="P24" i="31"/>
  <c r="W33" i="31"/>
  <c r="I33" i="31"/>
  <c r="L33" i="31" s="1"/>
  <c r="V33" i="31"/>
  <c r="AV33" i="31"/>
  <c r="U33" i="31"/>
  <c r="AU33" i="31"/>
  <c r="O50" i="31"/>
  <c r="N50" i="31"/>
  <c r="L50" i="31"/>
  <c r="R50" i="31"/>
  <c r="S50" i="31"/>
  <c r="Q50" i="31"/>
  <c r="P50" i="31"/>
  <c r="P31" i="31"/>
  <c r="S31" i="31"/>
  <c r="R31" i="31"/>
  <c r="Q31" i="31"/>
  <c r="O31" i="31"/>
  <c r="N31" i="31"/>
  <c r="AU46" i="31"/>
  <c r="I46" i="31"/>
  <c r="L46" i="31" s="1"/>
  <c r="AV46" i="31"/>
  <c r="U46" i="31"/>
  <c r="W46" i="31"/>
  <c r="V46" i="31"/>
  <c r="AV44" i="31"/>
  <c r="P16" i="31"/>
  <c r="O16" i="31"/>
  <c r="S16" i="31"/>
  <c r="R16" i="31"/>
  <c r="Q16" i="31"/>
  <c r="N16" i="31"/>
  <c r="L16" i="31"/>
  <c r="AU51" i="30"/>
  <c r="N40" i="31"/>
  <c r="P40" i="31"/>
  <c r="Q40" i="31"/>
  <c r="O40" i="31"/>
  <c r="S40" i="31"/>
  <c r="R40" i="31"/>
  <c r="AU31" i="31"/>
  <c r="U31" i="31"/>
  <c r="V31" i="31"/>
  <c r="I31" i="31"/>
  <c r="L31" i="31" s="1"/>
  <c r="AV31" i="31"/>
  <c r="W31" i="31"/>
  <c r="O47" i="31"/>
  <c r="Q47" i="31"/>
  <c r="P47" i="31"/>
  <c r="R47" i="31"/>
  <c r="N47" i="31"/>
  <c r="L47" i="31"/>
  <c r="S47" i="31"/>
  <c r="AV35" i="31"/>
  <c r="AU35" i="31"/>
  <c r="L34" i="31"/>
  <c r="Q34" i="31"/>
  <c r="S34" i="31"/>
  <c r="R34" i="31"/>
  <c r="P34" i="31"/>
  <c r="O34" i="31"/>
  <c r="N34" i="31"/>
  <c r="P23" i="31"/>
  <c r="R23" i="31"/>
  <c r="Q23" i="31"/>
  <c r="O23" i="31"/>
  <c r="S23" i="31"/>
  <c r="N23" i="31"/>
  <c r="N29" i="31"/>
  <c r="S29" i="31"/>
  <c r="R29" i="31"/>
  <c r="Q29" i="31"/>
  <c r="P29" i="31"/>
  <c r="O29" i="31"/>
  <c r="L29" i="31"/>
  <c r="L45" i="30"/>
  <c r="AB45" i="30" s="1"/>
  <c r="AE45" i="30" s="1"/>
  <c r="AF45" i="30" s="1"/>
  <c r="L37" i="30"/>
  <c r="AB37" i="30" s="1"/>
  <c r="L20" i="30"/>
  <c r="AB20" i="30" s="1"/>
  <c r="L51" i="30"/>
  <c r="AB51" i="30" s="1"/>
  <c r="L17" i="30"/>
  <c r="AB17" i="30" s="1"/>
  <c r="AE17" i="30" s="1"/>
  <c r="L36" i="30"/>
  <c r="AB36" i="30" s="1"/>
  <c r="L19" i="30"/>
  <c r="AB19" i="30" s="1"/>
  <c r="L40" i="30"/>
  <c r="AB40" i="30" s="1"/>
  <c r="L30" i="30"/>
  <c r="AB30" i="30" s="1"/>
  <c r="L31" i="30"/>
  <c r="P39" i="30"/>
  <c r="N39" i="30"/>
  <c r="S39" i="30"/>
  <c r="R39" i="30"/>
  <c r="Q39" i="30"/>
  <c r="O39" i="30"/>
  <c r="W27" i="30"/>
  <c r="V27" i="30"/>
  <c r="BB27" i="30"/>
  <c r="U27" i="30"/>
  <c r="I27" i="30"/>
  <c r="AV27" i="30"/>
  <c r="AU27" i="30"/>
  <c r="L46" i="30"/>
  <c r="Q26" i="30"/>
  <c r="P26" i="30"/>
  <c r="O26" i="30"/>
  <c r="S26" i="30"/>
  <c r="R26" i="30"/>
  <c r="N26" i="30"/>
  <c r="AU46" i="30"/>
  <c r="AU40" i="30"/>
  <c r="L48" i="30"/>
  <c r="R43" i="30"/>
  <c r="Q43" i="30"/>
  <c r="P43" i="30"/>
  <c r="O43" i="30"/>
  <c r="S43" i="30"/>
  <c r="N43" i="30"/>
  <c r="AV33" i="30"/>
  <c r="BB33" i="30"/>
  <c r="R41" i="30"/>
  <c r="P41" i="30"/>
  <c r="O41" i="30"/>
  <c r="N41" i="30"/>
  <c r="S41" i="30"/>
  <c r="Q41" i="30"/>
  <c r="AV18" i="30"/>
  <c r="W18" i="30"/>
  <c r="V18" i="30"/>
  <c r="I18" i="30"/>
  <c r="U18" i="30"/>
  <c r="AU18" i="30"/>
  <c r="BB18" i="30"/>
  <c r="AV34" i="30"/>
  <c r="AU34" i="30"/>
  <c r="V34" i="30"/>
  <c r="BB34" i="30"/>
  <c r="U34" i="30"/>
  <c r="I34" i="30"/>
  <c r="W34" i="30"/>
  <c r="AU47" i="30"/>
  <c r="W47" i="30"/>
  <c r="V47" i="30"/>
  <c r="BB47" i="30"/>
  <c r="U47" i="30"/>
  <c r="I47" i="30"/>
  <c r="AV47" i="30"/>
  <c r="O42" i="30"/>
  <c r="L42" i="30"/>
  <c r="S42" i="30"/>
  <c r="R42" i="30"/>
  <c r="P42" i="30"/>
  <c r="N42" i="30"/>
  <c r="Q42" i="30"/>
  <c r="AU48" i="30"/>
  <c r="AV40" i="30"/>
  <c r="AU38" i="30"/>
  <c r="R49" i="30"/>
  <c r="Q49" i="30"/>
  <c r="P49" i="30"/>
  <c r="O49" i="30"/>
  <c r="N49" i="30"/>
  <c r="L49" i="30"/>
  <c r="S49" i="30"/>
  <c r="AV46" i="30"/>
  <c r="N35" i="30"/>
  <c r="R35" i="30"/>
  <c r="Q35" i="30"/>
  <c r="S35" i="30"/>
  <c r="O35" i="30"/>
  <c r="P35" i="30"/>
  <c r="AU50" i="30"/>
  <c r="I41" i="30"/>
  <c r="L41" i="30" s="1"/>
  <c r="AU41" i="30"/>
  <c r="W41" i="30"/>
  <c r="V41" i="30"/>
  <c r="AV41" i="30"/>
  <c r="U41" i="30"/>
  <c r="BB41" i="30"/>
  <c r="AV23" i="30"/>
  <c r="N27" i="30"/>
  <c r="L27" i="30"/>
  <c r="R27" i="30"/>
  <c r="Q27" i="30"/>
  <c r="S27" i="30"/>
  <c r="O27" i="30"/>
  <c r="P27" i="30"/>
  <c r="BB43" i="30"/>
  <c r="U43" i="30"/>
  <c r="I43" i="30"/>
  <c r="L43" i="30" s="1"/>
  <c r="AV43" i="30"/>
  <c r="AU43" i="30"/>
  <c r="W43" i="30"/>
  <c r="V43" i="30"/>
  <c r="W24" i="30"/>
  <c r="I24" i="30"/>
  <c r="AU24" i="30"/>
  <c r="U24" i="30"/>
  <c r="V24" i="30"/>
  <c r="BB24" i="30"/>
  <c r="AV24" i="30"/>
  <c r="AV26" i="30"/>
  <c r="AU26" i="30"/>
  <c r="V26" i="30"/>
  <c r="BB26" i="30"/>
  <c r="U26" i="30"/>
  <c r="I26" i="30"/>
  <c r="L26" i="30" s="1"/>
  <c r="W26" i="30"/>
  <c r="AU39" i="30"/>
  <c r="W39" i="30"/>
  <c r="V39" i="30"/>
  <c r="BB39" i="30"/>
  <c r="U39" i="30"/>
  <c r="AV39" i="30"/>
  <c r="I39" i="30"/>
  <c r="L39" i="30" s="1"/>
  <c r="AV38" i="30"/>
  <c r="W32" i="30"/>
  <c r="V32" i="30"/>
  <c r="I32" i="30"/>
  <c r="L32" i="30" s="1"/>
  <c r="BB32" i="30"/>
  <c r="AV32" i="30"/>
  <c r="AU32" i="30"/>
  <c r="U32" i="30"/>
  <c r="I49" i="30"/>
  <c r="AV49" i="30"/>
  <c r="AU49" i="30"/>
  <c r="W49" i="30"/>
  <c r="V49" i="30"/>
  <c r="BB49" i="30"/>
  <c r="U49" i="30"/>
  <c r="BB51" i="30"/>
  <c r="BB35" i="30"/>
  <c r="AV35" i="30"/>
  <c r="AU35" i="30"/>
  <c r="W35" i="30"/>
  <c r="V35" i="30"/>
  <c r="U35" i="30"/>
  <c r="I35" i="30"/>
  <c r="L35" i="30" s="1"/>
  <c r="O24" i="30"/>
  <c r="N24" i="30"/>
  <c r="S24" i="30"/>
  <c r="R24" i="30"/>
  <c r="P24" i="30"/>
  <c r="Q24" i="30"/>
  <c r="L24" i="30"/>
  <c r="L28" i="30"/>
  <c r="P21" i="30"/>
  <c r="N21" i="30"/>
  <c r="S21" i="30"/>
  <c r="R21" i="30"/>
  <c r="Q21" i="30"/>
  <c r="O21" i="30"/>
  <c r="BB23" i="30"/>
  <c r="R23" i="30"/>
  <c r="P23" i="30"/>
  <c r="N23" i="30"/>
  <c r="O23" i="30"/>
  <c r="L23" i="30"/>
  <c r="Q23" i="30"/>
  <c r="S23" i="30"/>
  <c r="Q44" i="30"/>
  <c r="O44" i="30"/>
  <c r="N44" i="30"/>
  <c r="S44" i="30"/>
  <c r="R44" i="30"/>
  <c r="P44" i="30"/>
  <c r="P29" i="30"/>
  <c r="O29" i="30"/>
  <c r="N29" i="30"/>
  <c r="S29" i="30"/>
  <c r="L29" i="30"/>
  <c r="R29" i="30"/>
  <c r="Q29" i="30"/>
  <c r="BB29" i="30"/>
  <c r="AU21" i="30"/>
  <c r="W21" i="30"/>
  <c r="V21" i="30"/>
  <c r="BB21" i="30"/>
  <c r="U21" i="30"/>
  <c r="I21" i="30"/>
  <c r="L21" i="30" s="1"/>
  <c r="AV21" i="30"/>
  <c r="O16" i="30"/>
  <c r="R16" i="30"/>
  <c r="P16" i="30"/>
  <c r="N16" i="30"/>
  <c r="S16" i="30"/>
  <c r="Q16" i="30"/>
  <c r="L38" i="30"/>
  <c r="I31" i="30"/>
  <c r="AV31" i="30"/>
  <c r="AU31" i="30"/>
  <c r="W31" i="30"/>
  <c r="V31" i="30"/>
  <c r="U31" i="30"/>
  <c r="BB31" i="30"/>
  <c r="AV48" i="30"/>
  <c r="AV44" i="30"/>
  <c r="W44" i="30"/>
  <c r="V44" i="30"/>
  <c r="BB44" i="30"/>
  <c r="U44" i="30"/>
  <c r="I44" i="30"/>
  <c r="L44" i="30" s="1"/>
  <c r="AU44" i="30"/>
  <c r="AV25" i="30"/>
  <c r="L25" i="30"/>
  <c r="AU25" i="30"/>
  <c r="L33" i="30"/>
  <c r="V16" i="30"/>
  <c r="BB16" i="30"/>
  <c r="U16" i="30"/>
  <c r="I16" i="30"/>
  <c r="L16" i="30" s="1"/>
  <c r="W16" i="30"/>
  <c r="AV16" i="30"/>
  <c r="AU16" i="30"/>
  <c r="AU22" i="30"/>
  <c r="BB22" i="30"/>
  <c r="O50" i="30"/>
  <c r="N50" i="30"/>
  <c r="L50" i="30"/>
  <c r="S50" i="30"/>
  <c r="R50" i="30"/>
  <c r="Q50" i="30"/>
  <c r="P50" i="30"/>
  <c r="P47" i="30"/>
  <c r="N47" i="30"/>
  <c r="L47" i="30"/>
  <c r="S47" i="30"/>
  <c r="R47" i="30"/>
  <c r="Q47" i="30"/>
  <c r="O47" i="30"/>
  <c r="Q34" i="30"/>
  <c r="P34" i="30"/>
  <c r="O34" i="30"/>
  <c r="L34" i="30"/>
  <c r="S34" i="30"/>
  <c r="N34" i="30"/>
  <c r="R34" i="30"/>
  <c r="AU33" i="30"/>
  <c r="AU29" i="30"/>
  <c r="Q18" i="30"/>
  <c r="O18" i="30"/>
  <c r="N18" i="30"/>
  <c r="R18" i="30"/>
  <c r="P18" i="30"/>
  <c r="L18" i="30"/>
  <c r="S18" i="30"/>
  <c r="L22" i="30"/>
  <c r="B859" i="29"/>
  <c r="C859" i="29" s="1"/>
  <c r="B860" i="29"/>
  <c r="C860" i="29" s="1"/>
  <c r="O860" i="29" s="1"/>
  <c r="B861" i="29"/>
  <c r="B862" i="29"/>
  <c r="B863" i="29"/>
  <c r="B864" i="29"/>
  <c r="B865" i="29"/>
  <c r="B866" i="29"/>
  <c r="C866" i="29" s="1"/>
  <c r="B867" i="29"/>
  <c r="C867" i="29" s="1"/>
  <c r="M867" i="29" s="1"/>
  <c r="B868" i="29"/>
  <c r="C868" i="29" s="1"/>
  <c r="O868" i="29" s="1"/>
  <c r="B869" i="29"/>
  <c r="B870" i="29"/>
  <c r="B871" i="29"/>
  <c r="B872" i="29"/>
  <c r="B873" i="29"/>
  <c r="B874" i="29"/>
  <c r="C874" i="29" s="1"/>
  <c r="B875" i="29"/>
  <c r="C875" i="29" s="1"/>
  <c r="B876" i="29"/>
  <c r="C876" i="29" s="1"/>
  <c r="O876" i="29" s="1"/>
  <c r="B877" i="29"/>
  <c r="B878" i="29"/>
  <c r="B879" i="29"/>
  <c r="B880" i="29"/>
  <c r="B881" i="29"/>
  <c r="B882" i="29"/>
  <c r="C882" i="29" s="1"/>
  <c r="B883" i="29"/>
  <c r="C883" i="29" s="1"/>
  <c r="B884" i="29"/>
  <c r="C884" i="29" s="1"/>
  <c r="O884" i="29" s="1"/>
  <c r="B885" i="29"/>
  <c r="B886" i="29"/>
  <c r="B887" i="29"/>
  <c r="B888" i="29"/>
  <c r="B889" i="29"/>
  <c r="B890" i="29"/>
  <c r="C890" i="29" s="1"/>
  <c r="B891" i="29"/>
  <c r="C891" i="29" s="1"/>
  <c r="B892" i="29"/>
  <c r="C892" i="29" s="1"/>
  <c r="O892" i="29" s="1"/>
  <c r="B893" i="29"/>
  <c r="B858" i="29"/>
  <c r="C858" i="29" s="1"/>
  <c r="B809" i="29"/>
  <c r="B810" i="29"/>
  <c r="B811" i="29"/>
  <c r="B812" i="29"/>
  <c r="C812" i="29" s="1"/>
  <c r="B813" i="29"/>
  <c r="C813" i="29" s="1"/>
  <c r="B814" i="29"/>
  <c r="C814" i="29" s="1"/>
  <c r="B815" i="29"/>
  <c r="B816" i="29"/>
  <c r="B817" i="29"/>
  <c r="B818" i="29"/>
  <c r="B819" i="29"/>
  <c r="B820" i="29"/>
  <c r="C820" i="29" s="1"/>
  <c r="B821" i="29"/>
  <c r="C821" i="29" s="1"/>
  <c r="M821" i="29" s="1"/>
  <c r="B822" i="29"/>
  <c r="C822" i="29" s="1"/>
  <c r="B823" i="29"/>
  <c r="B824" i="29"/>
  <c r="B825" i="29"/>
  <c r="B826" i="29"/>
  <c r="B827" i="29"/>
  <c r="B828" i="29"/>
  <c r="B829" i="29"/>
  <c r="B830" i="29"/>
  <c r="C830" i="29" s="1"/>
  <c r="B831" i="29"/>
  <c r="B832" i="29"/>
  <c r="B833" i="29"/>
  <c r="B834" i="29"/>
  <c r="B835" i="29"/>
  <c r="B836" i="29"/>
  <c r="C836" i="29" s="1"/>
  <c r="B837" i="29"/>
  <c r="C837" i="29" s="1"/>
  <c r="M837" i="29" s="1"/>
  <c r="B838" i="29"/>
  <c r="C838" i="29" s="1"/>
  <c r="B839" i="29"/>
  <c r="B840" i="29"/>
  <c r="B841" i="29"/>
  <c r="B842" i="29"/>
  <c r="B843" i="29"/>
  <c r="B808" i="29"/>
  <c r="C808" i="29" s="1"/>
  <c r="B759" i="29"/>
  <c r="C759" i="29" s="1"/>
  <c r="M759" i="29" s="1"/>
  <c r="B760" i="29"/>
  <c r="C760" i="29" s="1"/>
  <c r="B761" i="29"/>
  <c r="B762" i="29"/>
  <c r="B763" i="29"/>
  <c r="B764" i="29"/>
  <c r="C764" i="29" s="1"/>
  <c r="B765" i="29"/>
  <c r="B766" i="29"/>
  <c r="B767" i="29"/>
  <c r="C767" i="29" s="1"/>
  <c r="M767" i="29" s="1"/>
  <c r="B768" i="29"/>
  <c r="C768" i="29" s="1"/>
  <c r="B769" i="29"/>
  <c r="B770" i="29"/>
  <c r="B771" i="29"/>
  <c r="B772" i="29"/>
  <c r="C772" i="29" s="1"/>
  <c r="B773" i="29"/>
  <c r="C773" i="29" s="1"/>
  <c r="S773" i="29" s="1"/>
  <c r="B774" i="29"/>
  <c r="B775" i="29"/>
  <c r="C775" i="29" s="1"/>
  <c r="M775" i="29" s="1"/>
  <c r="B776" i="29"/>
  <c r="B777" i="29"/>
  <c r="B778" i="29"/>
  <c r="C778" i="29" s="1"/>
  <c r="B779" i="29"/>
  <c r="B780" i="29"/>
  <c r="C780" i="29" s="1"/>
  <c r="B781" i="29"/>
  <c r="C781" i="29" s="1"/>
  <c r="S781" i="29" s="1"/>
  <c r="B782" i="29"/>
  <c r="B783" i="29"/>
  <c r="C783" i="29" s="1"/>
  <c r="B784" i="29"/>
  <c r="C784" i="29" s="1"/>
  <c r="B785" i="29"/>
  <c r="B786" i="29"/>
  <c r="C786" i="29" s="1"/>
  <c r="B787" i="29"/>
  <c r="B788" i="29"/>
  <c r="C788" i="29" s="1"/>
  <c r="B789" i="29"/>
  <c r="C789" i="29" s="1"/>
  <c r="S789" i="29" s="1"/>
  <c r="B790" i="29"/>
  <c r="B791" i="29"/>
  <c r="C791" i="29" s="1"/>
  <c r="B792" i="29"/>
  <c r="B793" i="29"/>
  <c r="B758" i="29"/>
  <c r="C758" i="29" s="1"/>
  <c r="B709" i="29"/>
  <c r="B710" i="29"/>
  <c r="B711" i="29"/>
  <c r="C711" i="29" s="1"/>
  <c r="B712" i="29"/>
  <c r="B713" i="29"/>
  <c r="C713" i="29" s="1"/>
  <c r="M713" i="29" s="1"/>
  <c r="B714" i="29"/>
  <c r="C714" i="29" s="1"/>
  <c r="B715" i="29"/>
  <c r="B716" i="29"/>
  <c r="C716" i="29" s="1"/>
  <c r="B717" i="29"/>
  <c r="B718" i="29"/>
  <c r="B719" i="29"/>
  <c r="C719" i="29" s="1"/>
  <c r="B720" i="29"/>
  <c r="B721" i="29"/>
  <c r="C721" i="29" s="1"/>
  <c r="B722" i="29"/>
  <c r="C722" i="29" s="1"/>
  <c r="B723" i="29"/>
  <c r="B724" i="29"/>
  <c r="C724" i="29" s="1"/>
  <c r="B725" i="29"/>
  <c r="B726" i="29"/>
  <c r="B727" i="29"/>
  <c r="C727" i="29" s="1"/>
  <c r="B728" i="29"/>
  <c r="B729" i="29"/>
  <c r="C729" i="29" s="1"/>
  <c r="M729" i="29" s="1"/>
  <c r="B730" i="29"/>
  <c r="C730" i="29" s="1"/>
  <c r="B731" i="29"/>
  <c r="B732" i="29"/>
  <c r="B733" i="29"/>
  <c r="B734" i="29"/>
  <c r="B735" i="29"/>
  <c r="C735" i="29" s="1"/>
  <c r="B736" i="29"/>
  <c r="B737" i="29"/>
  <c r="C737" i="29" s="1"/>
  <c r="M737" i="29" s="1"/>
  <c r="B738" i="29"/>
  <c r="C738" i="29" s="1"/>
  <c r="B739" i="29"/>
  <c r="B740" i="29"/>
  <c r="C740" i="29" s="1"/>
  <c r="B741" i="29"/>
  <c r="B742" i="29"/>
  <c r="B743" i="29"/>
  <c r="C743" i="29" s="1"/>
  <c r="B708" i="29"/>
  <c r="B659" i="29"/>
  <c r="C659" i="29" s="1"/>
  <c r="N659" i="29" s="1"/>
  <c r="B660" i="29"/>
  <c r="C660" i="29" s="1"/>
  <c r="R660" i="29" s="1"/>
  <c r="B661" i="29"/>
  <c r="B662" i="29"/>
  <c r="B663" i="29"/>
  <c r="B664" i="29"/>
  <c r="B665" i="29"/>
  <c r="C665" i="29" s="1"/>
  <c r="B666" i="29"/>
  <c r="C666" i="29" s="1"/>
  <c r="B667" i="29"/>
  <c r="C667" i="29" s="1"/>
  <c r="B668" i="29"/>
  <c r="C668" i="29" s="1"/>
  <c r="B669" i="29"/>
  <c r="B670" i="29"/>
  <c r="B671" i="29"/>
  <c r="B672" i="29"/>
  <c r="B673" i="29"/>
  <c r="C673" i="29" s="1"/>
  <c r="B674" i="29"/>
  <c r="C674" i="29" s="1"/>
  <c r="B675" i="29"/>
  <c r="C675" i="29" s="1"/>
  <c r="B676" i="29"/>
  <c r="B677" i="29"/>
  <c r="B678" i="29"/>
  <c r="B679" i="29"/>
  <c r="B680" i="29"/>
  <c r="B681" i="29"/>
  <c r="B682" i="29"/>
  <c r="C682" i="29" s="1"/>
  <c r="B683" i="29"/>
  <c r="C683" i="29" s="1"/>
  <c r="B684" i="29"/>
  <c r="C684" i="29" s="1"/>
  <c r="B685" i="29"/>
  <c r="B686" i="29"/>
  <c r="B687" i="29"/>
  <c r="B688" i="29"/>
  <c r="B689" i="29"/>
  <c r="C689" i="29" s="1"/>
  <c r="B690" i="29"/>
  <c r="C690" i="29" s="1"/>
  <c r="B691" i="29"/>
  <c r="C691" i="29" s="1"/>
  <c r="B692" i="29"/>
  <c r="C692" i="29" s="1"/>
  <c r="B693" i="29"/>
  <c r="B658" i="29"/>
  <c r="C658" i="29" s="1"/>
  <c r="B609" i="29"/>
  <c r="B610" i="29"/>
  <c r="B611" i="29"/>
  <c r="C611" i="29" s="1"/>
  <c r="B612" i="29"/>
  <c r="B613" i="29"/>
  <c r="B614" i="29"/>
  <c r="C614" i="29" s="1"/>
  <c r="B615" i="29"/>
  <c r="B616" i="29"/>
  <c r="C616" i="29" s="1"/>
  <c r="B617" i="29"/>
  <c r="B618" i="29"/>
  <c r="B619" i="29"/>
  <c r="C619" i="29" s="1"/>
  <c r="B620" i="29"/>
  <c r="B621" i="29"/>
  <c r="C621" i="29" s="1"/>
  <c r="M621" i="29" s="1"/>
  <c r="B622" i="29"/>
  <c r="C622" i="29" s="1"/>
  <c r="B623" i="29"/>
  <c r="B624" i="29"/>
  <c r="C624" i="29" s="1"/>
  <c r="B625" i="29"/>
  <c r="B626" i="29"/>
  <c r="B627" i="29"/>
  <c r="C627" i="29" s="1"/>
  <c r="B628" i="29"/>
  <c r="B629" i="29"/>
  <c r="C629" i="29" s="1"/>
  <c r="B630" i="29"/>
  <c r="C630" i="29" s="1"/>
  <c r="B631" i="29"/>
  <c r="B632" i="29"/>
  <c r="C632" i="29" s="1"/>
  <c r="B633" i="29"/>
  <c r="B634" i="29"/>
  <c r="B635" i="29"/>
  <c r="C635" i="29" s="1"/>
  <c r="B636" i="29"/>
  <c r="B637" i="29"/>
  <c r="C637" i="29" s="1"/>
  <c r="B638" i="29"/>
  <c r="C638" i="29" s="1"/>
  <c r="B639" i="29"/>
  <c r="B640" i="29"/>
  <c r="C640" i="29" s="1"/>
  <c r="B641" i="29"/>
  <c r="B642" i="29"/>
  <c r="B643" i="29"/>
  <c r="C643" i="29" s="1"/>
  <c r="B608" i="29"/>
  <c r="C608" i="29" s="1"/>
  <c r="B559" i="29"/>
  <c r="C559" i="29" s="1"/>
  <c r="M559" i="29" s="1"/>
  <c r="B560" i="29"/>
  <c r="B561" i="29"/>
  <c r="B562" i="29"/>
  <c r="B563" i="29"/>
  <c r="B564" i="29"/>
  <c r="C564" i="29" s="1"/>
  <c r="B565" i="29"/>
  <c r="C565" i="29" s="1"/>
  <c r="B566" i="29"/>
  <c r="B567" i="29"/>
  <c r="C567" i="29" s="1"/>
  <c r="B568" i="29"/>
  <c r="C568" i="29" s="1"/>
  <c r="B569" i="29"/>
  <c r="B570" i="29"/>
  <c r="B571" i="29"/>
  <c r="B572" i="29"/>
  <c r="C572" i="29" s="1"/>
  <c r="B573" i="29"/>
  <c r="C573" i="29" s="1"/>
  <c r="B574" i="29"/>
  <c r="B575" i="29"/>
  <c r="C575" i="29" s="1"/>
  <c r="M575" i="29" s="1"/>
  <c r="B576" i="29"/>
  <c r="C576" i="29" s="1"/>
  <c r="B577" i="29"/>
  <c r="B578" i="29"/>
  <c r="B579" i="29"/>
  <c r="B580" i="29"/>
  <c r="C580" i="29" s="1"/>
  <c r="B581" i="29"/>
  <c r="C581" i="29" s="1"/>
  <c r="B582" i="29"/>
  <c r="B583" i="29"/>
  <c r="C583" i="29" s="1"/>
  <c r="M583" i="29" s="1"/>
  <c r="B584" i="29"/>
  <c r="C584" i="29" s="1"/>
  <c r="B585" i="29"/>
  <c r="B586" i="29"/>
  <c r="B587" i="29"/>
  <c r="B588" i="29"/>
  <c r="C588" i="29" s="1"/>
  <c r="B589" i="29"/>
  <c r="C589" i="29" s="1"/>
  <c r="B590" i="29"/>
  <c r="B591" i="29"/>
  <c r="C591" i="29" s="1"/>
  <c r="M591" i="29" s="1"/>
  <c r="B592" i="29"/>
  <c r="C592" i="29" s="1"/>
  <c r="B593" i="29"/>
  <c r="C593" i="29" s="1"/>
  <c r="B558" i="29"/>
  <c r="B509" i="29"/>
  <c r="B510" i="29"/>
  <c r="B511" i="29"/>
  <c r="C511" i="29" s="1"/>
  <c r="B512" i="29"/>
  <c r="B513" i="29"/>
  <c r="C513" i="29" s="1"/>
  <c r="M513" i="29" s="1"/>
  <c r="B514" i="29"/>
  <c r="C514" i="29" s="1"/>
  <c r="B515" i="29"/>
  <c r="C515" i="29" s="1"/>
  <c r="B516" i="29"/>
  <c r="C516" i="29" s="1"/>
  <c r="B517" i="29"/>
  <c r="B518" i="29"/>
  <c r="B519" i="29"/>
  <c r="C519" i="29" s="1"/>
  <c r="B520" i="29"/>
  <c r="B521" i="29"/>
  <c r="C521" i="29" s="1"/>
  <c r="B522" i="29"/>
  <c r="C522" i="29" s="1"/>
  <c r="B523" i="29"/>
  <c r="B524" i="29"/>
  <c r="B525" i="29"/>
  <c r="B526" i="29"/>
  <c r="B527" i="29"/>
  <c r="C527" i="29" s="1"/>
  <c r="B528" i="29"/>
  <c r="B529" i="29"/>
  <c r="C529" i="29" s="1"/>
  <c r="M529" i="29" s="1"/>
  <c r="B530" i="29"/>
  <c r="C530" i="29" s="1"/>
  <c r="B531" i="29"/>
  <c r="B532" i="29"/>
  <c r="C532" i="29" s="1"/>
  <c r="B533" i="29"/>
  <c r="B534" i="29"/>
  <c r="B535" i="29"/>
  <c r="C535" i="29" s="1"/>
  <c r="B536" i="29"/>
  <c r="B537" i="29"/>
  <c r="C537" i="29" s="1"/>
  <c r="M537" i="29" s="1"/>
  <c r="B538" i="29"/>
  <c r="C538" i="29" s="1"/>
  <c r="B539" i="29"/>
  <c r="C539" i="29" s="1"/>
  <c r="B540" i="29"/>
  <c r="C540" i="29" s="1"/>
  <c r="B541" i="29"/>
  <c r="B542" i="29"/>
  <c r="B543" i="29"/>
  <c r="C543" i="29" s="1"/>
  <c r="B508" i="29"/>
  <c r="B459" i="29"/>
  <c r="C459" i="29" s="1"/>
  <c r="M459" i="29" s="1"/>
  <c r="B460" i="29"/>
  <c r="C460" i="29" s="1"/>
  <c r="B461" i="29"/>
  <c r="C461" i="29" s="1"/>
  <c r="S461" i="29" s="1"/>
  <c r="B462" i="29"/>
  <c r="B463" i="29"/>
  <c r="B464" i="29"/>
  <c r="B465" i="29"/>
  <c r="B466" i="29"/>
  <c r="C466" i="29" s="1"/>
  <c r="B467" i="29"/>
  <c r="C467" i="29" s="1"/>
  <c r="M467" i="29" s="1"/>
  <c r="B468" i="29"/>
  <c r="C468" i="29" s="1"/>
  <c r="B469" i="29"/>
  <c r="C469" i="29" s="1"/>
  <c r="S469" i="29" s="1"/>
  <c r="B470" i="29"/>
  <c r="B471" i="29"/>
  <c r="B472" i="29"/>
  <c r="B473" i="29"/>
  <c r="B474" i="29"/>
  <c r="C474" i="29" s="1"/>
  <c r="B475" i="29"/>
  <c r="B476" i="29"/>
  <c r="C476" i="29" s="1"/>
  <c r="B477" i="29"/>
  <c r="B478" i="29"/>
  <c r="B479" i="29"/>
  <c r="B480" i="29"/>
  <c r="B481" i="29"/>
  <c r="B482" i="29"/>
  <c r="C482" i="29" s="1"/>
  <c r="B483" i="29"/>
  <c r="C483" i="29" s="1"/>
  <c r="B484" i="29"/>
  <c r="B485" i="29"/>
  <c r="B486" i="29"/>
  <c r="B487" i="29"/>
  <c r="B488" i="29"/>
  <c r="B489" i="29"/>
  <c r="C489" i="29" s="1"/>
  <c r="S489" i="29" s="1"/>
  <c r="B490" i="29"/>
  <c r="C490" i="29" s="1"/>
  <c r="B491" i="29"/>
  <c r="C491" i="29" s="1"/>
  <c r="M491" i="29" s="1"/>
  <c r="B492" i="29"/>
  <c r="C492" i="29" s="1"/>
  <c r="B493" i="29"/>
  <c r="B458" i="29"/>
  <c r="B409" i="29"/>
  <c r="B410" i="29"/>
  <c r="B411" i="29"/>
  <c r="C411" i="29" s="1"/>
  <c r="S411" i="29" s="1"/>
  <c r="B412" i="29"/>
  <c r="B413" i="29"/>
  <c r="C413" i="29" s="1"/>
  <c r="M413" i="29" s="1"/>
  <c r="B414" i="29"/>
  <c r="C414" i="29" s="1"/>
  <c r="B415" i="29"/>
  <c r="B416" i="29"/>
  <c r="C416" i="29" s="1"/>
  <c r="B417" i="29"/>
  <c r="B418" i="29"/>
  <c r="B419" i="29"/>
  <c r="B420" i="29"/>
  <c r="B421" i="29"/>
  <c r="C421" i="29" s="1"/>
  <c r="M421" i="29" s="1"/>
  <c r="B422" i="29"/>
  <c r="B423" i="29"/>
  <c r="C423" i="29" s="1"/>
  <c r="S423" i="29" s="1"/>
  <c r="B424" i="29"/>
  <c r="C424" i="29" s="1"/>
  <c r="B425" i="29"/>
  <c r="B426" i="29"/>
  <c r="B427" i="29"/>
  <c r="C427" i="29" s="1"/>
  <c r="S427" i="29" s="1"/>
  <c r="B428" i="29"/>
  <c r="B429" i="29"/>
  <c r="C429" i="29" s="1"/>
  <c r="M429" i="29" s="1"/>
  <c r="B430" i="29"/>
  <c r="C430" i="29" s="1"/>
  <c r="B431" i="29"/>
  <c r="B432" i="29"/>
  <c r="C432" i="29" s="1"/>
  <c r="B433" i="29"/>
  <c r="B434" i="29"/>
  <c r="B435" i="29"/>
  <c r="C435" i="29" s="1"/>
  <c r="S435" i="29" s="1"/>
  <c r="B436" i="29"/>
  <c r="B437" i="29"/>
  <c r="C437" i="29" s="1"/>
  <c r="M437" i="29" s="1"/>
  <c r="B438" i="29"/>
  <c r="C438" i="29" s="1"/>
  <c r="B439" i="29"/>
  <c r="C439" i="29" s="1"/>
  <c r="S439" i="29" s="1"/>
  <c r="B440" i="29"/>
  <c r="C440" i="29" s="1"/>
  <c r="B441" i="29"/>
  <c r="B442" i="29"/>
  <c r="B443" i="29"/>
  <c r="C443" i="29" s="1"/>
  <c r="S443" i="29" s="1"/>
  <c r="B408" i="29"/>
  <c r="B359" i="29"/>
  <c r="C359" i="29" s="1"/>
  <c r="B360" i="29"/>
  <c r="C360" i="29" s="1"/>
  <c r="B361" i="29"/>
  <c r="C361" i="29" s="1"/>
  <c r="B362" i="29"/>
  <c r="B363" i="29"/>
  <c r="B364" i="29"/>
  <c r="B365" i="29"/>
  <c r="C365" i="29" s="1"/>
  <c r="B366" i="29"/>
  <c r="C366" i="29" s="1"/>
  <c r="B367" i="29"/>
  <c r="C367" i="29" s="1"/>
  <c r="B368" i="29"/>
  <c r="C368" i="29" s="1"/>
  <c r="B369" i="29"/>
  <c r="C369" i="29" s="1"/>
  <c r="B370" i="29"/>
  <c r="B371" i="29"/>
  <c r="B372" i="29"/>
  <c r="B373" i="29"/>
  <c r="C373" i="29" s="1"/>
  <c r="B374" i="29"/>
  <c r="C374" i="29" s="1"/>
  <c r="B375" i="29"/>
  <c r="C375" i="29" s="1"/>
  <c r="B376" i="29"/>
  <c r="C376" i="29" s="1"/>
  <c r="B377" i="29"/>
  <c r="C377" i="29" s="1"/>
  <c r="B378" i="29"/>
  <c r="B379" i="29"/>
  <c r="B380" i="29"/>
  <c r="B381" i="29"/>
  <c r="C381" i="29" s="1"/>
  <c r="B382" i="29"/>
  <c r="C382" i="29" s="1"/>
  <c r="B383" i="29"/>
  <c r="C383" i="29" s="1"/>
  <c r="B384" i="29"/>
  <c r="C384" i="29" s="1"/>
  <c r="B385" i="29"/>
  <c r="C385" i="29" s="1"/>
  <c r="B386" i="29"/>
  <c r="B387" i="29"/>
  <c r="B388" i="29"/>
  <c r="B389" i="29"/>
  <c r="C389" i="29" s="1"/>
  <c r="B390" i="29"/>
  <c r="C390" i="29" s="1"/>
  <c r="B391" i="29"/>
  <c r="C391" i="29" s="1"/>
  <c r="B392" i="29"/>
  <c r="C392" i="29" s="1"/>
  <c r="B393" i="29"/>
  <c r="C393" i="29" s="1"/>
  <c r="B358" i="29"/>
  <c r="C358" i="29" s="1"/>
  <c r="B309" i="29"/>
  <c r="B310" i="29"/>
  <c r="B311" i="29"/>
  <c r="C311" i="29" s="1"/>
  <c r="B312" i="29"/>
  <c r="B313" i="29"/>
  <c r="C313" i="29" s="1"/>
  <c r="B314" i="29"/>
  <c r="C314" i="29" s="1"/>
  <c r="B315" i="29"/>
  <c r="B316" i="29"/>
  <c r="C316" i="29" s="1"/>
  <c r="B317" i="29"/>
  <c r="B318" i="29"/>
  <c r="B319" i="29"/>
  <c r="C319" i="29" s="1"/>
  <c r="B320" i="29"/>
  <c r="B321" i="29"/>
  <c r="C321" i="29" s="1"/>
  <c r="B322" i="29"/>
  <c r="B323" i="29"/>
  <c r="B324" i="29"/>
  <c r="C324" i="29" s="1"/>
  <c r="B325" i="29"/>
  <c r="B326" i="29"/>
  <c r="B327" i="29"/>
  <c r="C327" i="29" s="1"/>
  <c r="B328" i="29"/>
  <c r="B329" i="29"/>
  <c r="C329" i="29" s="1"/>
  <c r="B330" i="29"/>
  <c r="C330" i="29" s="1"/>
  <c r="B331" i="29"/>
  <c r="B332" i="29"/>
  <c r="C332" i="29" s="1"/>
  <c r="B333" i="29"/>
  <c r="B334" i="29"/>
  <c r="B335" i="29"/>
  <c r="C335" i="29" s="1"/>
  <c r="B336" i="29"/>
  <c r="B337" i="29"/>
  <c r="C337" i="29" s="1"/>
  <c r="B338" i="29"/>
  <c r="C338" i="29" s="1"/>
  <c r="B339" i="29"/>
  <c r="C339" i="29" s="1"/>
  <c r="B340" i="29"/>
  <c r="C340" i="29" s="1"/>
  <c r="B341" i="29"/>
  <c r="B342" i="29"/>
  <c r="B343" i="29"/>
  <c r="C343" i="29" s="1"/>
  <c r="B308" i="29"/>
  <c r="B259" i="29"/>
  <c r="C259" i="29" s="1"/>
  <c r="B260" i="29"/>
  <c r="B261" i="29"/>
  <c r="B262" i="29"/>
  <c r="B263" i="29"/>
  <c r="B264" i="29"/>
  <c r="B265" i="29"/>
  <c r="C265" i="29" s="1"/>
  <c r="B266" i="29"/>
  <c r="B267" i="29"/>
  <c r="C267" i="29" s="1"/>
  <c r="B268" i="29"/>
  <c r="C268" i="29" s="1"/>
  <c r="B269" i="29"/>
  <c r="C269" i="29" s="1"/>
  <c r="B270" i="29"/>
  <c r="B271" i="29"/>
  <c r="B272" i="29"/>
  <c r="B273" i="29"/>
  <c r="C273" i="29" s="1"/>
  <c r="B274" i="29"/>
  <c r="B275" i="29"/>
  <c r="C275" i="29" s="1"/>
  <c r="B276" i="29"/>
  <c r="C276" i="29" s="1"/>
  <c r="B277" i="29"/>
  <c r="B278" i="29"/>
  <c r="B279" i="29"/>
  <c r="B280" i="29"/>
  <c r="B281" i="29"/>
  <c r="C281" i="29" s="1"/>
  <c r="B282" i="29"/>
  <c r="B283" i="29"/>
  <c r="C283" i="29" s="1"/>
  <c r="B284" i="29"/>
  <c r="C284" i="29" s="1"/>
  <c r="B285" i="29"/>
  <c r="C285" i="29" s="1"/>
  <c r="B286" i="29"/>
  <c r="B287" i="29"/>
  <c r="B288" i="29"/>
  <c r="B289" i="29"/>
  <c r="C289" i="29" s="1"/>
  <c r="B290" i="29"/>
  <c r="C290" i="29" s="1"/>
  <c r="B291" i="29"/>
  <c r="C291" i="29" s="1"/>
  <c r="B292" i="29"/>
  <c r="C292" i="29" s="1"/>
  <c r="B293" i="29"/>
  <c r="C293" i="29" s="1"/>
  <c r="B258" i="29"/>
  <c r="B209" i="29"/>
  <c r="B210" i="29"/>
  <c r="B211" i="29"/>
  <c r="B212" i="29"/>
  <c r="B213" i="29"/>
  <c r="C213" i="29" s="1"/>
  <c r="B214" i="29"/>
  <c r="C214" i="29" s="1"/>
  <c r="B215" i="29"/>
  <c r="B216" i="29"/>
  <c r="C216" i="29" s="1"/>
  <c r="B217" i="29"/>
  <c r="B218" i="29"/>
  <c r="B219" i="29"/>
  <c r="C219" i="29" s="1"/>
  <c r="B220" i="29"/>
  <c r="B221" i="29"/>
  <c r="C221" i="29" s="1"/>
  <c r="B222" i="29"/>
  <c r="C222" i="29" s="1"/>
  <c r="B223" i="29"/>
  <c r="B224" i="29"/>
  <c r="C224" i="29" s="1"/>
  <c r="B225" i="29"/>
  <c r="B226" i="29"/>
  <c r="B227" i="29"/>
  <c r="C227" i="29" s="1"/>
  <c r="B228" i="29"/>
  <c r="B229" i="29"/>
  <c r="C229" i="29" s="1"/>
  <c r="B230" i="29"/>
  <c r="C230" i="29" s="1"/>
  <c r="B231" i="29"/>
  <c r="C231" i="29" s="1"/>
  <c r="B232" i="29"/>
  <c r="C232" i="29" s="1"/>
  <c r="B233" i="29"/>
  <c r="B234" i="29"/>
  <c r="B235" i="29"/>
  <c r="C235" i="29" s="1"/>
  <c r="B236" i="29"/>
  <c r="B237" i="29"/>
  <c r="C237" i="29" s="1"/>
  <c r="B238" i="29"/>
  <c r="C238" i="29" s="1"/>
  <c r="B239" i="29"/>
  <c r="B240" i="29"/>
  <c r="C240" i="29" s="1"/>
  <c r="B241" i="29"/>
  <c r="B242" i="29"/>
  <c r="B243" i="29"/>
  <c r="C243" i="29" s="1"/>
  <c r="B208" i="29"/>
  <c r="B159" i="29"/>
  <c r="C159" i="29" s="1"/>
  <c r="B160" i="29"/>
  <c r="C160" i="29" s="1"/>
  <c r="B161" i="29"/>
  <c r="B162" i="29"/>
  <c r="B163" i="29"/>
  <c r="B164" i="29"/>
  <c r="B165" i="29"/>
  <c r="C165" i="29" s="1"/>
  <c r="S165" i="29" s="1"/>
  <c r="B166" i="29"/>
  <c r="C166" i="29" s="1"/>
  <c r="B167" i="29"/>
  <c r="C167" i="29" s="1"/>
  <c r="B168" i="29"/>
  <c r="C168" i="29" s="1"/>
  <c r="B169" i="29"/>
  <c r="B170" i="29"/>
  <c r="B171" i="29"/>
  <c r="B172" i="29"/>
  <c r="B173" i="29"/>
  <c r="C173" i="29" s="1"/>
  <c r="S173" i="29" s="1"/>
  <c r="B174" i="29"/>
  <c r="C174" i="29" s="1"/>
  <c r="B175" i="29"/>
  <c r="C175" i="29" s="1"/>
  <c r="B176" i="29"/>
  <c r="C176" i="29" s="1"/>
  <c r="B177" i="29"/>
  <c r="B178" i="29"/>
  <c r="B179" i="29"/>
  <c r="C179" i="29" s="1"/>
  <c r="B180" i="29"/>
  <c r="B181" i="29"/>
  <c r="C181" i="29" s="1"/>
  <c r="S181" i="29" s="1"/>
  <c r="B182" i="29"/>
  <c r="C182" i="29" s="1"/>
  <c r="B183" i="29"/>
  <c r="C183" i="29" s="1"/>
  <c r="B184" i="29"/>
  <c r="C184" i="29" s="1"/>
  <c r="B185" i="29"/>
  <c r="C185" i="29" s="1"/>
  <c r="S185" i="29" s="1"/>
  <c r="B186" i="29"/>
  <c r="B187" i="29"/>
  <c r="C187" i="29" s="1"/>
  <c r="B188" i="29"/>
  <c r="B189" i="29"/>
  <c r="C189" i="29" s="1"/>
  <c r="S189" i="29" s="1"/>
  <c r="B190" i="29"/>
  <c r="C190" i="29" s="1"/>
  <c r="B191" i="29"/>
  <c r="C191" i="29" s="1"/>
  <c r="B192" i="29"/>
  <c r="C192" i="29" s="1"/>
  <c r="B193" i="29"/>
  <c r="B158" i="29"/>
  <c r="B109" i="29"/>
  <c r="B110" i="29"/>
  <c r="B111" i="29"/>
  <c r="C111" i="29" s="1"/>
  <c r="B112" i="29"/>
  <c r="B113" i="29"/>
  <c r="C113" i="29" s="1"/>
  <c r="B114" i="29"/>
  <c r="C114" i="29" s="1"/>
  <c r="B115" i="29"/>
  <c r="C115" i="29" s="1"/>
  <c r="B116" i="29"/>
  <c r="C116" i="29" s="1"/>
  <c r="B117" i="29"/>
  <c r="C117" i="29" s="1"/>
  <c r="B118" i="29"/>
  <c r="B119" i="29"/>
  <c r="C119" i="29" s="1"/>
  <c r="B120" i="29"/>
  <c r="B121" i="29"/>
  <c r="C121" i="29" s="1"/>
  <c r="B122" i="29"/>
  <c r="C122" i="29" s="1"/>
  <c r="B123" i="29"/>
  <c r="C123" i="29" s="1"/>
  <c r="B124" i="29"/>
  <c r="C124" i="29" s="1"/>
  <c r="B125" i="29"/>
  <c r="C125" i="29" s="1"/>
  <c r="B126" i="29"/>
  <c r="B127" i="29"/>
  <c r="C127" i="29" s="1"/>
  <c r="B128" i="29"/>
  <c r="B129" i="29"/>
  <c r="C129" i="29" s="1"/>
  <c r="B130" i="29"/>
  <c r="C130" i="29" s="1"/>
  <c r="B131" i="29"/>
  <c r="C131" i="29" s="1"/>
  <c r="B132" i="29"/>
  <c r="C132" i="29" s="1"/>
  <c r="B133" i="29"/>
  <c r="C133" i="29" s="1"/>
  <c r="B134" i="29"/>
  <c r="B135" i="29"/>
  <c r="C135" i="29" s="1"/>
  <c r="B136" i="29"/>
  <c r="B137" i="29"/>
  <c r="C137" i="29" s="1"/>
  <c r="B138" i="29"/>
  <c r="C138" i="29" s="1"/>
  <c r="B139" i="29"/>
  <c r="C139" i="29" s="1"/>
  <c r="B140" i="29"/>
  <c r="C140" i="29" s="1"/>
  <c r="B141" i="29"/>
  <c r="B142" i="29"/>
  <c r="B143" i="29"/>
  <c r="C143" i="29" s="1"/>
  <c r="B108" i="29"/>
  <c r="C108" i="29" s="1"/>
  <c r="B59" i="29"/>
  <c r="C59" i="29" s="1"/>
  <c r="B60" i="29"/>
  <c r="C60" i="29" s="1"/>
  <c r="B61" i="29"/>
  <c r="C61" i="29" s="1"/>
  <c r="B62" i="29"/>
  <c r="B63" i="29"/>
  <c r="C63" i="29" s="1"/>
  <c r="B64" i="29"/>
  <c r="B65" i="29"/>
  <c r="C65" i="29" s="1"/>
  <c r="B66" i="29"/>
  <c r="C66" i="29" s="1"/>
  <c r="B67" i="29"/>
  <c r="C67" i="29" s="1"/>
  <c r="B68" i="29"/>
  <c r="C68" i="29" s="1"/>
  <c r="B69" i="29"/>
  <c r="B70" i="29"/>
  <c r="B71" i="29"/>
  <c r="C71" i="29" s="1"/>
  <c r="B72" i="29"/>
  <c r="B73" i="29"/>
  <c r="C73" i="29" s="1"/>
  <c r="B74" i="29"/>
  <c r="C74" i="29" s="1"/>
  <c r="B75" i="29"/>
  <c r="C75" i="29" s="1"/>
  <c r="B76" i="29"/>
  <c r="C76" i="29" s="1"/>
  <c r="B77" i="29"/>
  <c r="C77" i="29" s="1"/>
  <c r="B78" i="29"/>
  <c r="B79" i="29"/>
  <c r="C79" i="29" s="1"/>
  <c r="B80" i="29"/>
  <c r="B81" i="29"/>
  <c r="C81" i="29" s="1"/>
  <c r="B82" i="29"/>
  <c r="C82" i="29" s="1"/>
  <c r="B83" i="29"/>
  <c r="C83" i="29" s="1"/>
  <c r="B84" i="29"/>
  <c r="C84" i="29" s="1"/>
  <c r="B85" i="29"/>
  <c r="B86" i="29"/>
  <c r="B87" i="29"/>
  <c r="C87" i="29" s="1"/>
  <c r="B88" i="29"/>
  <c r="B89" i="29"/>
  <c r="C89" i="29" s="1"/>
  <c r="B90" i="29"/>
  <c r="B91" i="29"/>
  <c r="C91" i="29" s="1"/>
  <c r="B92" i="29"/>
  <c r="C92" i="29" s="1"/>
  <c r="B93" i="29"/>
  <c r="B58" i="29"/>
  <c r="C893" i="29"/>
  <c r="C889" i="29"/>
  <c r="C888" i="29"/>
  <c r="O888" i="29" s="1"/>
  <c r="C887" i="29"/>
  <c r="M887" i="29" s="1"/>
  <c r="C886" i="29"/>
  <c r="C885" i="29"/>
  <c r="C881" i="29"/>
  <c r="C880" i="29"/>
  <c r="O880" i="29" s="1"/>
  <c r="R879" i="29"/>
  <c r="C879" i="29"/>
  <c r="M879" i="29" s="1"/>
  <c r="C878" i="29"/>
  <c r="C877" i="29"/>
  <c r="C873" i="29"/>
  <c r="C872" i="29"/>
  <c r="O872" i="29" s="1"/>
  <c r="C871" i="29"/>
  <c r="M871" i="29" s="1"/>
  <c r="C870" i="29"/>
  <c r="C869" i="29"/>
  <c r="C865" i="29"/>
  <c r="C864" i="29"/>
  <c r="O864" i="29" s="1"/>
  <c r="C863" i="29"/>
  <c r="M863" i="29" s="1"/>
  <c r="C862" i="29"/>
  <c r="C861" i="29"/>
  <c r="C843" i="29"/>
  <c r="C842" i="29"/>
  <c r="C841" i="29"/>
  <c r="M841" i="29" s="1"/>
  <c r="C840" i="29"/>
  <c r="C839" i="29"/>
  <c r="C835" i="29"/>
  <c r="C834" i="29"/>
  <c r="C833" i="29"/>
  <c r="M833" i="29" s="1"/>
  <c r="C832" i="29"/>
  <c r="C831" i="29"/>
  <c r="C829" i="29"/>
  <c r="M829" i="29" s="1"/>
  <c r="C828" i="29"/>
  <c r="C827" i="29"/>
  <c r="C826" i="29"/>
  <c r="C825" i="29"/>
  <c r="M825" i="29" s="1"/>
  <c r="C824" i="29"/>
  <c r="C823" i="29"/>
  <c r="C819" i="29"/>
  <c r="C818" i="29"/>
  <c r="C817" i="29"/>
  <c r="M817" i="29" s="1"/>
  <c r="C816" i="29"/>
  <c r="C815" i="29"/>
  <c r="C811" i="29"/>
  <c r="C810" i="29"/>
  <c r="C809" i="29"/>
  <c r="M809" i="29" s="1"/>
  <c r="C793" i="29"/>
  <c r="S793" i="29" s="1"/>
  <c r="C792" i="29"/>
  <c r="C790" i="29"/>
  <c r="C787" i="29"/>
  <c r="M787" i="29" s="1"/>
  <c r="C785" i="29"/>
  <c r="S785" i="29" s="1"/>
  <c r="C782" i="29"/>
  <c r="C779" i="29"/>
  <c r="M779" i="29" s="1"/>
  <c r="C777" i="29"/>
  <c r="S777" i="29" s="1"/>
  <c r="C776" i="29"/>
  <c r="C774" i="29"/>
  <c r="C771" i="29"/>
  <c r="M771" i="29" s="1"/>
  <c r="C770" i="29"/>
  <c r="C769" i="29"/>
  <c r="S769" i="29" s="1"/>
  <c r="C766" i="29"/>
  <c r="C765" i="29"/>
  <c r="S765" i="29" s="1"/>
  <c r="C763" i="29"/>
  <c r="M763" i="29" s="1"/>
  <c r="C762" i="29"/>
  <c r="C761" i="29"/>
  <c r="S761" i="29" s="1"/>
  <c r="C742" i="29"/>
  <c r="C741" i="29"/>
  <c r="M741" i="29" s="1"/>
  <c r="C739" i="29"/>
  <c r="C736" i="29"/>
  <c r="C734" i="29"/>
  <c r="C733" i="29"/>
  <c r="M733" i="29" s="1"/>
  <c r="C732" i="29"/>
  <c r="C731" i="29"/>
  <c r="C728" i="29"/>
  <c r="C726" i="29"/>
  <c r="C725" i="29"/>
  <c r="M725" i="29" s="1"/>
  <c r="C723" i="29"/>
  <c r="C720" i="29"/>
  <c r="C718" i="29"/>
  <c r="C717" i="29"/>
  <c r="M717" i="29" s="1"/>
  <c r="C715" i="29"/>
  <c r="C712" i="29"/>
  <c r="C710" i="29"/>
  <c r="C709" i="29"/>
  <c r="M709" i="29" s="1"/>
  <c r="C708" i="29"/>
  <c r="C693" i="29"/>
  <c r="C688" i="29"/>
  <c r="C687" i="29"/>
  <c r="C686" i="29"/>
  <c r="C685" i="29"/>
  <c r="C681" i="29"/>
  <c r="C680" i="29"/>
  <c r="C679" i="29"/>
  <c r="C678" i="29"/>
  <c r="C677" i="29"/>
  <c r="C676" i="29"/>
  <c r="C672" i="29"/>
  <c r="C671" i="29"/>
  <c r="C670" i="29"/>
  <c r="C669" i="29"/>
  <c r="C664" i="29"/>
  <c r="R664" i="29" s="1"/>
  <c r="C663" i="29"/>
  <c r="C662" i="29"/>
  <c r="C661" i="29"/>
  <c r="C642" i="29"/>
  <c r="C641" i="29"/>
  <c r="M641" i="29" s="1"/>
  <c r="C639" i="29"/>
  <c r="C636" i="29"/>
  <c r="C634" i="29"/>
  <c r="C633" i="29"/>
  <c r="M633" i="29" s="1"/>
  <c r="C631" i="29"/>
  <c r="C628" i="29"/>
  <c r="C626" i="29"/>
  <c r="C625" i="29"/>
  <c r="M625" i="29" s="1"/>
  <c r="C623" i="29"/>
  <c r="C620" i="29"/>
  <c r="C618" i="29"/>
  <c r="C617" i="29"/>
  <c r="M617" i="29" s="1"/>
  <c r="C615" i="29"/>
  <c r="C613" i="29"/>
  <c r="M613" i="29" s="1"/>
  <c r="C612" i="29"/>
  <c r="C610" i="29"/>
  <c r="C609" i="29"/>
  <c r="M609" i="29" s="1"/>
  <c r="C590" i="29"/>
  <c r="C587" i="29"/>
  <c r="M587" i="29" s="1"/>
  <c r="C586" i="29"/>
  <c r="C585" i="29"/>
  <c r="C582" i="29"/>
  <c r="C579" i="29"/>
  <c r="M579" i="29" s="1"/>
  <c r="C578" i="29"/>
  <c r="C577" i="29"/>
  <c r="C574" i="29"/>
  <c r="C571" i="29"/>
  <c r="M571" i="29" s="1"/>
  <c r="C570" i="29"/>
  <c r="C569" i="29"/>
  <c r="C566" i="29"/>
  <c r="C563" i="29"/>
  <c r="M563" i="29" s="1"/>
  <c r="C562" i="29"/>
  <c r="C561" i="29"/>
  <c r="C560" i="29"/>
  <c r="C558" i="29"/>
  <c r="C542" i="29"/>
  <c r="C541" i="29"/>
  <c r="M541" i="29" s="1"/>
  <c r="C536" i="29"/>
  <c r="C534" i="29"/>
  <c r="C533" i="29"/>
  <c r="M533" i="29" s="1"/>
  <c r="C531" i="29"/>
  <c r="C528" i="29"/>
  <c r="C526" i="29"/>
  <c r="C525" i="29"/>
  <c r="M525" i="29" s="1"/>
  <c r="C524" i="29"/>
  <c r="C523" i="29"/>
  <c r="C520" i="29"/>
  <c r="C518" i="29"/>
  <c r="C517" i="29"/>
  <c r="M517" i="29" s="1"/>
  <c r="C512" i="29"/>
  <c r="C510" i="29"/>
  <c r="C509" i="29"/>
  <c r="M509" i="29" s="1"/>
  <c r="C508" i="29"/>
  <c r="C493" i="29"/>
  <c r="S493" i="29" s="1"/>
  <c r="C488" i="29"/>
  <c r="S487" i="29"/>
  <c r="C487" i="29"/>
  <c r="M487" i="29" s="1"/>
  <c r="C486" i="29"/>
  <c r="C485" i="29"/>
  <c r="S485" i="29" s="1"/>
  <c r="C484" i="29"/>
  <c r="C481" i="29"/>
  <c r="S481" i="29" s="1"/>
  <c r="C480" i="29"/>
  <c r="C479" i="29"/>
  <c r="M479" i="29" s="1"/>
  <c r="C478" i="29"/>
  <c r="C477" i="29"/>
  <c r="S477" i="29" s="1"/>
  <c r="C475" i="29"/>
  <c r="M475" i="29" s="1"/>
  <c r="C473" i="29"/>
  <c r="S473" i="29" s="1"/>
  <c r="C472" i="29"/>
  <c r="C471" i="29"/>
  <c r="M471" i="29" s="1"/>
  <c r="C470" i="29"/>
  <c r="C465" i="29"/>
  <c r="S465" i="29" s="1"/>
  <c r="C464" i="29"/>
  <c r="C463" i="29"/>
  <c r="M463" i="29" s="1"/>
  <c r="C462" i="29"/>
  <c r="C458" i="29"/>
  <c r="C442" i="29"/>
  <c r="C441" i="29"/>
  <c r="M441" i="29" s="1"/>
  <c r="C436" i="29"/>
  <c r="C434" i="29"/>
  <c r="C433" i="29"/>
  <c r="M433" i="29" s="1"/>
  <c r="C431" i="29"/>
  <c r="S431" i="29" s="1"/>
  <c r="C428" i="29"/>
  <c r="C426" i="29"/>
  <c r="C425" i="29"/>
  <c r="M425" i="29" s="1"/>
  <c r="C422" i="29"/>
  <c r="C420" i="29"/>
  <c r="C419" i="29"/>
  <c r="S419" i="29" s="1"/>
  <c r="C418" i="29"/>
  <c r="C417" i="29"/>
  <c r="M417" i="29" s="1"/>
  <c r="C415" i="29"/>
  <c r="S415" i="29" s="1"/>
  <c r="C412" i="29"/>
  <c r="C410" i="29"/>
  <c r="C409" i="29"/>
  <c r="M409" i="29" s="1"/>
  <c r="C408" i="29"/>
  <c r="C388" i="29"/>
  <c r="C387" i="29"/>
  <c r="C386" i="29"/>
  <c r="C380" i="29"/>
  <c r="C379" i="29"/>
  <c r="C378" i="29"/>
  <c r="C372" i="29"/>
  <c r="C371" i="29"/>
  <c r="C370" i="29"/>
  <c r="C364" i="29"/>
  <c r="C363" i="29"/>
  <c r="C362" i="29"/>
  <c r="C342" i="29"/>
  <c r="C341" i="29"/>
  <c r="C336" i="29"/>
  <c r="C334" i="29"/>
  <c r="C333" i="29"/>
  <c r="C331" i="29"/>
  <c r="C328" i="29"/>
  <c r="C326" i="29"/>
  <c r="C325" i="29"/>
  <c r="C323" i="29"/>
  <c r="C322" i="29"/>
  <c r="C320" i="29"/>
  <c r="C318" i="29"/>
  <c r="C317" i="29"/>
  <c r="C315" i="29"/>
  <c r="C312" i="29"/>
  <c r="C310" i="29"/>
  <c r="C309" i="29"/>
  <c r="C308" i="29"/>
  <c r="C288" i="29"/>
  <c r="C287" i="29"/>
  <c r="C286" i="29"/>
  <c r="C282" i="29"/>
  <c r="C280" i="29"/>
  <c r="C279" i="29"/>
  <c r="C278" i="29"/>
  <c r="C277" i="29"/>
  <c r="C274" i="29"/>
  <c r="C272" i="29"/>
  <c r="C271" i="29"/>
  <c r="C270" i="29"/>
  <c r="C266" i="29"/>
  <c r="C264" i="29"/>
  <c r="C263" i="29"/>
  <c r="C262" i="29"/>
  <c r="C261" i="29"/>
  <c r="C260" i="29"/>
  <c r="C258" i="29"/>
  <c r="C242" i="29"/>
  <c r="C241" i="29"/>
  <c r="C239" i="29"/>
  <c r="C236" i="29"/>
  <c r="C234" i="29"/>
  <c r="C233" i="29"/>
  <c r="C228" i="29"/>
  <c r="C226" i="29"/>
  <c r="C225" i="29"/>
  <c r="C223" i="29"/>
  <c r="C220" i="29"/>
  <c r="C218" i="29"/>
  <c r="C217" i="29"/>
  <c r="C215" i="29"/>
  <c r="C212" i="29"/>
  <c r="C211" i="29"/>
  <c r="C210" i="29"/>
  <c r="C209" i="29"/>
  <c r="C208" i="29"/>
  <c r="C193" i="29"/>
  <c r="S193" i="29" s="1"/>
  <c r="C188" i="29"/>
  <c r="C186" i="29"/>
  <c r="C180" i="29"/>
  <c r="C178" i="29"/>
  <c r="C177" i="29"/>
  <c r="S177" i="29" s="1"/>
  <c r="C172" i="29"/>
  <c r="C171" i="29"/>
  <c r="C170" i="29"/>
  <c r="C169" i="29"/>
  <c r="S169" i="29" s="1"/>
  <c r="C164" i="29"/>
  <c r="C163" i="29"/>
  <c r="C162" i="29"/>
  <c r="C161" i="29"/>
  <c r="S161" i="29" s="1"/>
  <c r="C158" i="29"/>
  <c r="C142" i="29"/>
  <c r="C141" i="29"/>
  <c r="C136" i="29"/>
  <c r="S136" i="29" s="1"/>
  <c r="C134" i="29"/>
  <c r="C128" i="29"/>
  <c r="S128" i="29" s="1"/>
  <c r="C126" i="29"/>
  <c r="C120" i="29"/>
  <c r="S120" i="29" s="1"/>
  <c r="C118" i="29"/>
  <c r="C112" i="29"/>
  <c r="S112" i="29" s="1"/>
  <c r="C110" i="29"/>
  <c r="C109" i="29"/>
  <c r="C93" i="29"/>
  <c r="C90" i="29"/>
  <c r="C88" i="29"/>
  <c r="C86" i="29"/>
  <c r="C85" i="29"/>
  <c r="C80" i="29"/>
  <c r="C78" i="29"/>
  <c r="C72" i="29"/>
  <c r="C70" i="29"/>
  <c r="C69" i="29"/>
  <c r="C64" i="29"/>
  <c r="C62" i="29"/>
  <c r="C58" i="29"/>
  <c r="B44" i="29"/>
  <c r="C44" i="29" s="1"/>
  <c r="S44" i="29" s="1"/>
  <c r="B43" i="29"/>
  <c r="C43" i="29" s="1"/>
  <c r="B42" i="29"/>
  <c r="C42" i="29" s="1"/>
  <c r="M42" i="29" s="1"/>
  <c r="B41" i="29"/>
  <c r="C41" i="29" s="1"/>
  <c r="B40" i="29"/>
  <c r="C40" i="29" s="1"/>
  <c r="S40" i="29" s="1"/>
  <c r="B39" i="29"/>
  <c r="C39" i="29" s="1"/>
  <c r="B38" i="29"/>
  <c r="C38" i="29" s="1"/>
  <c r="B37" i="29"/>
  <c r="C37" i="29" s="1"/>
  <c r="B36" i="29"/>
  <c r="C36" i="29" s="1"/>
  <c r="S36" i="29" s="1"/>
  <c r="B35" i="29"/>
  <c r="C35" i="29" s="1"/>
  <c r="R35" i="29" s="1"/>
  <c r="C34" i="29"/>
  <c r="M34" i="29" s="1"/>
  <c r="B34" i="29"/>
  <c r="B33" i="29"/>
  <c r="C33" i="29" s="1"/>
  <c r="B32" i="29"/>
  <c r="C32" i="29" s="1"/>
  <c r="S32" i="29" s="1"/>
  <c r="B31" i="29"/>
  <c r="C31" i="29" s="1"/>
  <c r="B30" i="29"/>
  <c r="C30" i="29" s="1"/>
  <c r="B29" i="29"/>
  <c r="C29" i="29" s="1"/>
  <c r="B28" i="29"/>
  <c r="C28" i="29" s="1"/>
  <c r="S28" i="29" s="1"/>
  <c r="B27" i="29"/>
  <c r="C27" i="29" s="1"/>
  <c r="R27" i="29" s="1"/>
  <c r="B26" i="29"/>
  <c r="C26" i="29" s="1"/>
  <c r="B25" i="29"/>
  <c r="C25" i="29" s="1"/>
  <c r="B24" i="29"/>
  <c r="C24" i="29" s="1"/>
  <c r="S24" i="29" s="1"/>
  <c r="B23" i="29"/>
  <c r="C23" i="29" s="1"/>
  <c r="C22" i="29"/>
  <c r="M22" i="29" s="1"/>
  <c r="B22" i="29"/>
  <c r="B21" i="29"/>
  <c r="C21" i="29" s="1"/>
  <c r="B20" i="29"/>
  <c r="C20" i="29" s="1"/>
  <c r="S20" i="29" s="1"/>
  <c r="B19" i="29"/>
  <c r="C19" i="29" s="1"/>
  <c r="B18" i="29"/>
  <c r="C18" i="29" s="1"/>
  <c r="B17" i="29"/>
  <c r="C17" i="29" s="1"/>
  <c r="B16" i="29"/>
  <c r="C16" i="29" s="1"/>
  <c r="S16" i="29" s="1"/>
  <c r="B15" i="29"/>
  <c r="C15" i="29" s="1"/>
  <c r="R15" i="29" s="1"/>
  <c r="B14" i="29"/>
  <c r="C14" i="29" s="1"/>
  <c r="B13" i="29"/>
  <c r="C13" i="29" s="1"/>
  <c r="B12" i="29"/>
  <c r="C12" i="29" s="1"/>
  <c r="S12" i="29" s="1"/>
  <c r="B11" i="29"/>
  <c r="C11" i="29" s="1"/>
  <c r="R11" i="29" s="1"/>
  <c r="B10" i="29"/>
  <c r="C10" i="29" s="1"/>
  <c r="B9" i="29"/>
  <c r="C9" i="29" s="1"/>
  <c r="S8" i="29"/>
  <c r="R8" i="29"/>
  <c r="D8" i="29"/>
  <c r="C8" i="29"/>
  <c r="B8" i="29"/>
  <c r="O8" i="2"/>
  <c r="B859" i="28"/>
  <c r="B860" i="28"/>
  <c r="C860" i="28" s="1"/>
  <c r="B861" i="28"/>
  <c r="B862" i="28"/>
  <c r="B863" i="28"/>
  <c r="B864" i="28"/>
  <c r="C864" i="28" s="1"/>
  <c r="B865" i="28"/>
  <c r="B866" i="28"/>
  <c r="C866" i="28" s="1"/>
  <c r="B867" i="28"/>
  <c r="C867" i="28" s="1"/>
  <c r="B868" i="28"/>
  <c r="C868" i="28" s="1"/>
  <c r="B869" i="28"/>
  <c r="B870" i="28"/>
  <c r="C870" i="28" s="1"/>
  <c r="B871" i="28"/>
  <c r="B872" i="28"/>
  <c r="C872" i="28" s="1"/>
  <c r="B873" i="28"/>
  <c r="B874" i="28"/>
  <c r="C874" i="28" s="1"/>
  <c r="B875" i="28"/>
  <c r="B876" i="28"/>
  <c r="B877" i="28"/>
  <c r="B878" i="28"/>
  <c r="B879" i="28"/>
  <c r="C879" i="28" s="1"/>
  <c r="V879" i="28" s="1"/>
  <c r="B880" i="28"/>
  <c r="C880" i="28" s="1"/>
  <c r="B881" i="28"/>
  <c r="B882" i="28"/>
  <c r="B883" i="28"/>
  <c r="B884" i="28"/>
  <c r="C884" i="28" s="1"/>
  <c r="B885" i="28"/>
  <c r="B886" i="28"/>
  <c r="C886" i="28" s="1"/>
  <c r="B887" i="28"/>
  <c r="C887" i="28" s="1"/>
  <c r="B888" i="28"/>
  <c r="C888" i="28" s="1"/>
  <c r="B889" i="28"/>
  <c r="C889" i="28" s="1"/>
  <c r="B890" i="28"/>
  <c r="C890" i="28" s="1"/>
  <c r="B891" i="28"/>
  <c r="B892" i="28"/>
  <c r="B893" i="28"/>
  <c r="B858" i="28"/>
  <c r="B809" i="28"/>
  <c r="B810" i="28"/>
  <c r="B811" i="28"/>
  <c r="B812" i="28"/>
  <c r="B813" i="28"/>
  <c r="B814" i="28"/>
  <c r="B815" i="28"/>
  <c r="C815" i="28" s="1"/>
  <c r="O815" i="28" s="1"/>
  <c r="B816" i="28"/>
  <c r="B817" i="28"/>
  <c r="B818" i="28"/>
  <c r="B819" i="28"/>
  <c r="B820" i="28"/>
  <c r="B821" i="28"/>
  <c r="B822" i="28"/>
  <c r="B823" i="28"/>
  <c r="B824" i="28"/>
  <c r="B825" i="28"/>
  <c r="C825" i="28" s="1"/>
  <c r="R825" i="28" s="1"/>
  <c r="B826" i="28"/>
  <c r="B827" i="28"/>
  <c r="B828" i="28"/>
  <c r="C828" i="28" s="1"/>
  <c r="B829" i="28"/>
  <c r="C829" i="28" s="1"/>
  <c r="M829" i="28" s="1"/>
  <c r="B830" i="28"/>
  <c r="B831" i="28"/>
  <c r="B832" i="28"/>
  <c r="B833" i="28"/>
  <c r="B834" i="28"/>
  <c r="B835" i="28"/>
  <c r="B836" i="28"/>
  <c r="C836" i="28" s="1"/>
  <c r="B837" i="28"/>
  <c r="C837" i="28" s="1"/>
  <c r="M837" i="28" s="1"/>
  <c r="B838" i="28"/>
  <c r="B839" i="28"/>
  <c r="B840" i="28"/>
  <c r="B841" i="28"/>
  <c r="C841" i="28" s="1"/>
  <c r="R841" i="28" s="1"/>
  <c r="B842" i="28"/>
  <c r="B843" i="28"/>
  <c r="B808" i="28"/>
  <c r="C808" i="28" s="1"/>
  <c r="B759" i="28"/>
  <c r="C759" i="28" s="1"/>
  <c r="B760" i="28"/>
  <c r="B761" i="28"/>
  <c r="B762" i="28"/>
  <c r="B763" i="28"/>
  <c r="B764" i="28"/>
  <c r="B765" i="28"/>
  <c r="B766" i="28"/>
  <c r="B767" i="28"/>
  <c r="C767" i="28" s="1"/>
  <c r="B768" i="28"/>
  <c r="B769" i="28"/>
  <c r="B770" i="28"/>
  <c r="B771" i="28"/>
  <c r="C771" i="28" s="1"/>
  <c r="V771" i="28" s="1"/>
  <c r="B772" i="28"/>
  <c r="B773" i="28"/>
  <c r="B774" i="28"/>
  <c r="B775" i="28"/>
  <c r="B776" i="28"/>
  <c r="B777" i="28"/>
  <c r="C777" i="28" s="1"/>
  <c r="B778" i="28"/>
  <c r="B779" i="28"/>
  <c r="B780" i="28"/>
  <c r="B781" i="28"/>
  <c r="B782" i="28"/>
  <c r="B783" i="28"/>
  <c r="C783" i="28" s="1"/>
  <c r="B784" i="28"/>
  <c r="B785" i="28"/>
  <c r="C785" i="28" s="1"/>
  <c r="B786" i="28"/>
  <c r="C786" i="28" s="1"/>
  <c r="B787" i="28"/>
  <c r="C787" i="28" s="1"/>
  <c r="V787" i="28" s="1"/>
  <c r="B788" i="28"/>
  <c r="B789" i="28"/>
  <c r="B790" i="28"/>
  <c r="B791" i="28"/>
  <c r="B792" i="28"/>
  <c r="B793" i="28"/>
  <c r="B758" i="28"/>
  <c r="C758" i="28" s="1"/>
  <c r="B709" i="28"/>
  <c r="B710" i="28"/>
  <c r="B711" i="28"/>
  <c r="B712" i="28"/>
  <c r="B713" i="28"/>
  <c r="C713" i="28" s="1"/>
  <c r="B714" i="28"/>
  <c r="B715" i="28"/>
  <c r="C715" i="28" s="1"/>
  <c r="O715" i="28" s="1"/>
  <c r="B716" i="28"/>
  <c r="B717" i="28"/>
  <c r="C717" i="28" s="1"/>
  <c r="B718" i="28"/>
  <c r="B719" i="28"/>
  <c r="B720" i="28"/>
  <c r="B721" i="28"/>
  <c r="C721" i="28" s="1"/>
  <c r="M721" i="28" s="1"/>
  <c r="B722" i="28"/>
  <c r="B723" i="28"/>
  <c r="C723" i="28" s="1"/>
  <c r="B724" i="28"/>
  <c r="B725" i="28"/>
  <c r="B726" i="28"/>
  <c r="B727" i="28"/>
  <c r="B728" i="28"/>
  <c r="C728" i="28" s="1"/>
  <c r="B729" i="28"/>
  <c r="C729" i="28" s="1"/>
  <c r="M729" i="28" s="1"/>
  <c r="B730" i="28"/>
  <c r="B731" i="28"/>
  <c r="C731" i="28" s="1"/>
  <c r="B732" i="28"/>
  <c r="B733" i="28"/>
  <c r="B734" i="28"/>
  <c r="B735" i="28"/>
  <c r="B736" i="28"/>
  <c r="B737" i="28"/>
  <c r="C737" i="28" s="1"/>
  <c r="M737" i="28" s="1"/>
  <c r="B738" i="28"/>
  <c r="B739" i="28"/>
  <c r="C739" i="28" s="1"/>
  <c r="B740" i="28"/>
  <c r="B741" i="28"/>
  <c r="B742" i="28"/>
  <c r="B743" i="28"/>
  <c r="B708" i="28"/>
  <c r="B659" i="28"/>
  <c r="C659" i="28" s="1"/>
  <c r="B660" i="28"/>
  <c r="B661" i="28"/>
  <c r="C661" i="28" s="1"/>
  <c r="B662" i="28"/>
  <c r="C662" i="28" s="1"/>
  <c r="B663" i="28"/>
  <c r="B664" i="28"/>
  <c r="B665" i="28"/>
  <c r="B666" i="28"/>
  <c r="B667" i="28"/>
  <c r="C667" i="28" s="1"/>
  <c r="B668" i="28"/>
  <c r="B669" i="28"/>
  <c r="C669" i="28" s="1"/>
  <c r="B670" i="28"/>
  <c r="C670" i="28" s="1"/>
  <c r="B671" i="28"/>
  <c r="C671" i="28" s="1"/>
  <c r="M671" i="28" s="1"/>
  <c r="B672" i="28"/>
  <c r="B673" i="28"/>
  <c r="B674" i="28"/>
  <c r="B675" i="28"/>
  <c r="C675" i="28" s="1"/>
  <c r="B676" i="28"/>
  <c r="B677" i="28"/>
  <c r="C677" i="28" s="1"/>
  <c r="B678" i="28"/>
  <c r="B679" i="28"/>
  <c r="C679" i="28" s="1"/>
  <c r="V679" i="28" s="1"/>
  <c r="B680" i="28"/>
  <c r="B681" i="28"/>
  <c r="B682" i="28"/>
  <c r="B683" i="28"/>
  <c r="C683" i="28" s="1"/>
  <c r="B684" i="28"/>
  <c r="B685" i="28"/>
  <c r="C685" i="28" s="1"/>
  <c r="B686" i="28"/>
  <c r="B687" i="28"/>
  <c r="C687" i="28" s="1"/>
  <c r="V687" i="28" s="1"/>
  <c r="B688" i="28"/>
  <c r="B689" i="28"/>
  <c r="B690" i="28"/>
  <c r="B691" i="28"/>
  <c r="C691" i="28" s="1"/>
  <c r="B692" i="28"/>
  <c r="B693" i="28"/>
  <c r="C693" i="28" s="1"/>
  <c r="B658" i="28"/>
  <c r="B609" i="28"/>
  <c r="C609" i="28" s="1"/>
  <c r="B610" i="28"/>
  <c r="B611" i="28"/>
  <c r="B612" i="28"/>
  <c r="C612" i="28" s="1"/>
  <c r="V612" i="28" s="1"/>
  <c r="B613" i="28"/>
  <c r="C613" i="28" s="1"/>
  <c r="B614" i="28"/>
  <c r="C614" i="28" s="1"/>
  <c r="B615" i="28"/>
  <c r="C615" i="28" s="1"/>
  <c r="B616" i="28"/>
  <c r="B617" i="28"/>
  <c r="B618" i="28"/>
  <c r="B619" i="28"/>
  <c r="B620" i="28"/>
  <c r="C620" i="28" s="1"/>
  <c r="V620" i="28" s="1"/>
  <c r="B621" i="28"/>
  <c r="C621" i="28" s="1"/>
  <c r="B622" i="28"/>
  <c r="C622" i="28" s="1"/>
  <c r="B623" i="28"/>
  <c r="C623" i="28" s="1"/>
  <c r="B624" i="28"/>
  <c r="B625" i="28"/>
  <c r="C625" i="28" s="1"/>
  <c r="B626" i="28"/>
  <c r="B627" i="28"/>
  <c r="B628" i="28"/>
  <c r="B629" i="28"/>
  <c r="C629" i="28" s="1"/>
  <c r="B630" i="28"/>
  <c r="B631" i="28"/>
  <c r="C631" i="28" s="1"/>
  <c r="B632" i="28"/>
  <c r="B633" i="28"/>
  <c r="C633" i="28" s="1"/>
  <c r="B634" i="28"/>
  <c r="B635" i="28"/>
  <c r="B636" i="28"/>
  <c r="B637" i="28"/>
  <c r="C637" i="28" s="1"/>
  <c r="B638" i="28"/>
  <c r="C638" i="28" s="1"/>
  <c r="B639" i="28"/>
  <c r="C639" i="28" s="1"/>
  <c r="B640" i="28"/>
  <c r="B641" i="28"/>
  <c r="B642" i="28"/>
  <c r="B643" i="28"/>
  <c r="B608" i="28"/>
  <c r="B559" i="28"/>
  <c r="C559" i="28" s="1"/>
  <c r="B560" i="28"/>
  <c r="B561" i="28"/>
  <c r="C561" i="28" s="1"/>
  <c r="B562" i="28"/>
  <c r="B563" i="28"/>
  <c r="C563" i="28" s="1"/>
  <c r="M563" i="28" s="1"/>
  <c r="B564" i="28"/>
  <c r="B565" i="28"/>
  <c r="B566" i="28"/>
  <c r="B567" i="28"/>
  <c r="C567" i="28" s="1"/>
  <c r="B568" i="28"/>
  <c r="B569" i="28"/>
  <c r="C569" i="28" s="1"/>
  <c r="B570" i="28"/>
  <c r="B571" i="28"/>
  <c r="B572" i="28"/>
  <c r="B573" i="28"/>
  <c r="B574" i="28"/>
  <c r="B575" i="28"/>
  <c r="C575" i="28" s="1"/>
  <c r="B576" i="28"/>
  <c r="B577" i="28"/>
  <c r="C577" i="28" s="1"/>
  <c r="B578" i="28"/>
  <c r="C578" i="28" s="1"/>
  <c r="B579" i="28"/>
  <c r="B580" i="28"/>
  <c r="B581" i="28"/>
  <c r="B582" i="28"/>
  <c r="B583" i="28"/>
  <c r="C583" i="28" s="1"/>
  <c r="B584" i="28"/>
  <c r="B585" i="28"/>
  <c r="C585" i="28" s="1"/>
  <c r="B586" i="28"/>
  <c r="C586" i="28" s="1"/>
  <c r="B587" i="28"/>
  <c r="B588" i="28"/>
  <c r="B589" i="28"/>
  <c r="B590" i="28"/>
  <c r="B591" i="28"/>
  <c r="C591" i="28" s="1"/>
  <c r="B592" i="28"/>
  <c r="B593" i="28"/>
  <c r="C593" i="28" s="1"/>
  <c r="B558" i="28"/>
  <c r="C558" i="28" s="1"/>
  <c r="O558" i="28" s="1"/>
  <c r="B509" i="28"/>
  <c r="C509" i="28" s="1"/>
  <c r="O509" i="28" s="1"/>
  <c r="B510" i="28"/>
  <c r="B511" i="28"/>
  <c r="B512" i="28"/>
  <c r="C512" i="28" s="1"/>
  <c r="B513" i="28"/>
  <c r="C513" i="28" s="1"/>
  <c r="M513" i="28" s="1"/>
  <c r="B514" i="28"/>
  <c r="C514" i="28" s="1"/>
  <c r="B515" i="28"/>
  <c r="C515" i="28" s="1"/>
  <c r="B516" i="28"/>
  <c r="B517" i="28"/>
  <c r="C517" i="28" s="1"/>
  <c r="O517" i="28" s="1"/>
  <c r="B518" i="28"/>
  <c r="B519" i="28"/>
  <c r="B520" i="28"/>
  <c r="C520" i="28" s="1"/>
  <c r="B521" i="28"/>
  <c r="C521" i="28" s="1"/>
  <c r="M521" i="28" s="1"/>
  <c r="B522" i="28"/>
  <c r="C522" i="28" s="1"/>
  <c r="B523" i="28"/>
  <c r="C523" i="28" s="1"/>
  <c r="B524" i="28"/>
  <c r="B525" i="28"/>
  <c r="C525" i="28" s="1"/>
  <c r="B526" i="28"/>
  <c r="B527" i="28"/>
  <c r="B528" i="28"/>
  <c r="C528" i="28" s="1"/>
  <c r="B529" i="28"/>
  <c r="C529" i="28" s="1"/>
  <c r="V529" i="28" s="1"/>
  <c r="B530" i="28"/>
  <c r="C530" i="28" s="1"/>
  <c r="B531" i="28"/>
  <c r="C531" i="28" s="1"/>
  <c r="B532" i="28"/>
  <c r="B533" i="28"/>
  <c r="C533" i="28" s="1"/>
  <c r="B534" i="28"/>
  <c r="B535" i="28"/>
  <c r="B536" i="28"/>
  <c r="C536" i="28" s="1"/>
  <c r="B537" i="28"/>
  <c r="C537" i="28" s="1"/>
  <c r="V537" i="28" s="1"/>
  <c r="B538" i="28"/>
  <c r="C538" i="28" s="1"/>
  <c r="B539" i="28"/>
  <c r="C539" i="28" s="1"/>
  <c r="B540" i="28"/>
  <c r="B541" i="28"/>
  <c r="C541" i="28" s="1"/>
  <c r="B542" i="28"/>
  <c r="B543" i="28"/>
  <c r="B508" i="28"/>
  <c r="B459" i="28"/>
  <c r="C459" i="28" s="1"/>
  <c r="R459" i="28" s="1"/>
  <c r="B460" i="28"/>
  <c r="B461" i="28"/>
  <c r="C461" i="28" s="1"/>
  <c r="S461" i="28" s="1"/>
  <c r="B462" i="28"/>
  <c r="B463" i="28"/>
  <c r="C463" i="28" s="1"/>
  <c r="V463" i="28" s="1"/>
  <c r="B464" i="28"/>
  <c r="B465" i="28"/>
  <c r="B466" i="28"/>
  <c r="B467" i="28"/>
  <c r="C467" i="28" s="1"/>
  <c r="R467" i="28" s="1"/>
  <c r="B468" i="28"/>
  <c r="B469" i="28"/>
  <c r="C469" i="28" s="1"/>
  <c r="S469" i="28" s="1"/>
  <c r="B470" i="28"/>
  <c r="B471" i="28"/>
  <c r="B472" i="28"/>
  <c r="B473" i="28"/>
  <c r="B474" i="28"/>
  <c r="B475" i="28"/>
  <c r="C475" i="28" s="1"/>
  <c r="R475" i="28" s="1"/>
  <c r="B476" i="28"/>
  <c r="B477" i="28"/>
  <c r="C477" i="28" s="1"/>
  <c r="S477" i="28" s="1"/>
  <c r="B478" i="28"/>
  <c r="C478" i="28" s="1"/>
  <c r="B479" i="28"/>
  <c r="C479" i="28" s="1"/>
  <c r="V479" i="28" s="1"/>
  <c r="B480" i="28"/>
  <c r="B481" i="28"/>
  <c r="B482" i="28"/>
  <c r="B483" i="28"/>
  <c r="C483" i="28" s="1"/>
  <c r="R483" i="28" s="1"/>
  <c r="B484" i="28"/>
  <c r="B485" i="28"/>
  <c r="C485" i="28" s="1"/>
  <c r="B486" i="28"/>
  <c r="C486" i="28" s="1"/>
  <c r="B487" i="28"/>
  <c r="C487" i="28" s="1"/>
  <c r="M487" i="28" s="1"/>
  <c r="B488" i="28"/>
  <c r="B489" i="28"/>
  <c r="B490" i="28"/>
  <c r="B491" i="28"/>
  <c r="C491" i="28" s="1"/>
  <c r="R491" i="28" s="1"/>
  <c r="B492" i="28"/>
  <c r="B493" i="28"/>
  <c r="C493" i="28" s="1"/>
  <c r="B458" i="28"/>
  <c r="C458" i="28" s="1"/>
  <c r="B409" i="28"/>
  <c r="C409" i="28" s="1"/>
  <c r="S409" i="28" s="1"/>
  <c r="B410" i="28"/>
  <c r="B411" i="28"/>
  <c r="B412" i="28"/>
  <c r="B413" i="28"/>
  <c r="C413" i="28" s="1"/>
  <c r="M413" i="28" s="1"/>
  <c r="B414" i="28"/>
  <c r="B415" i="28"/>
  <c r="C415" i="28" s="1"/>
  <c r="N415" i="28" s="1"/>
  <c r="B416" i="28"/>
  <c r="B417" i="28"/>
  <c r="B418" i="28"/>
  <c r="B419" i="28"/>
  <c r="B420" i="28"/>
  <c r="C420" i="28" s="1"/>
  <c r="B421" i="28"/>
  <c r="C421" i="28" s="1"/>
  <c r="B422" i="28"/>
  <c r="B423" i="28"/>
  <c r="C423" i="28" s="1"/>
  <c r="O423" i="28" s="1"/>
  <c r="B424" i="28"/>
  <c r="B425" i="28"/>
  <c r="B426" i="28"/>
  <c r="B427" i="28"/>
  <c r="B428" i="28"/>
  <c r="B429" i="28"/>
  <c r="C429" i="28" s="1"/>
  <c r="B430" i="28"/>
  <c r="B431" i="28"/>
  <c r="C431" i="28" s="1"/>
  <c r="N431" i="28" s="1"/>
  <c r="B432" i="28"/>
  <c r="C432" i="28" s="1"/>
  <c r="B433" i="28"/>
  <c r="C433" i="28" s="1"/>
  <c r="B434" i="28"/>
  <c r="B435" i="28"/>
  <c r="B436" i="28"/>
  <c r="C436" i="28" s="1"/>
  <c r="B437" i="28"/>
  <c r="C437" i="28" s="1"/>
  <c r="B438" i="28"/>
  <c r="B439" i="28"/>
  <c r="C439" i="28" s="1"/>
  <c r="N439" i="28" s="1"/>
  <c r="B440" i="28"/>
  <c r="B441" i="28"/>
  <c r="C441" i="28" s="1"/>
  <c r="B442" i="28"/>
  <c r="B443" i="28"/>
  <c r="B408" i="28"/>
  <c r="B359" i="28"/>
  <c r="C359" i="28" s="1"/>
  <c r="R359" i="28" s="1"/>
  <c r="B360" i="28"/>
  <c r="B361" i="28"/>
  <c r="C361" i="28" s="1"/>
  <c r="B362" i="28"/>
  <c r="C362" i="28" s="1"/>
  <c r="B363" i="28"/>
  <c r="C363" i="28" s="1"/>
  <c r="N363" i="28" s="1"/>
  <c r="B364" i="28"/>
  <c r="B365" i="28"/>
  <c r="B366" i="28"/>
  <c r="B367" i="28"/>
  <c r="C367" i="28" s="1"/>
  <c r="R367" i="28" s="1"/>
  <c r="B368" i="28"/>
  <c r="B369" i="28"/>
  <c r="C369" i="28" s="1"/>
  <c r="B370" i="28"/>
  <c r="C370" i="28" s="1"/>
  <c r="B371" i="28"/>
  <c r="B372" i="28"/>
  <c r="B373" i="28"/>
  <c r="B374" i="28"/>
  <c r="C374" i="28" s="1"/>
  <c r="B375" i="28"/>
  <c r="B376" i="28"/>
  <c r="B377" i="28"/>
  <c r="C377" i="28" s="1"/>
  <c r="B378" i="28"/>
  <c r="C378" i="28" s="1"/>
  <c r="B379" i="28"/>
  <c r="C379" i="28" s="1"/>
  <c r="D379" i="28" s="1"/>
  <c r="B380" i="28"/>
  <c r="B381" i="28"/>
  <c r="B382" i="28"/>
  <c r="C382" i="28" s="1"/>
  <c r="B383" i="28"/>
  <c r="C383" i="28" s="1"/>
  <c r="R383" i="28" s="1"/>
  <c r="B384" i="28"/>
  <c r="B385" i="28"/>
  <c r="C385" i="28" s="1"/>
  <c r="B386" i="28"/>
  <c r="C386" i="28" s="1"/>
  <c r="B387" i="28"/>
  <c r="C387" i="28" s="1"/>
  <c r="M387" i="28" s="1"/>
  <c r="B388" i="28"/>
  <c r="B389" i="28"/>
  <c r="B390" i="28"/>
  <c r="B391" i="28"/>
  <c r="C391" i="28" s="1"/>
  <c r="R391" i="28" s="1"/>
  <c r="B392" i="28"/>
  <c r="B393" i="28"/>
  <c r="C393" i="28" s="1"/>
  <c r="B358" i="28"/>
  <c r="B309" i="28"/>
  <c r="C309" i="28" s="1"/>
  <c r="B310" i="28"/>
  <c r="B311" i="28"/>
  <c r="B312" i="28"/>
  <c r="B313" i="28"/>
  <c r="C313" i="28" s="1"/>
  <c r="V313" i="28" s="1"/>
  <c r="B314" i="28"/>
  <c r="B315" i="28"/>
  <c r="C315" i="28" s="1"/>
  <c r="B316" i="28"/>
  <c r="B317" i="28"/>
  <c r="C317" i="28" s="1"/>
  <c r="B318" i="28"/>
  <c r="B319" i="28"/>
  <c r="B320" i="28"/>
  <c r="B321" i="28"/>
  <c r="C321" i="28" s="1"/>
  <c r="V321" i="28" s="1"/>
  <c r="B322" i="28"/>
  <c r="B323" i="28"/>
  <c r="C323" i="28" s="1"/>
  <c r="B324" i="28"/>
  <c r="B325" i="28"/>
  <c r="C325" i="28" s="1"/>
  <c r="B326" i="28"/>
  <c r="B327" i="28"/>
  <c r="B328" i="28"/>
  <c r="B329" i="28"/>
  <c r="C329" i="28" s="1"/>
  <c r="V329" i="28" s="1"/>
  <c r="B330" i="28"/>
  <c r="B331" i="28"/>
  <c r="C331" i="28" s="1"/>
  <c r="B332" i="28"/>
  <c r="B333" i="28"/>
  <c r="C333" i="28" s="1"/>
  <c r="B334" i="28"/>
  <c r="B335" i="28"/>
  <c r="B336" i="28"/>
  <c r="B337" i="28"/>
  <c r="C337" i="28" s="1"/>
  <c r="V337" i="28" s="1"/>
  <c r="B338" i="28"/>
  <c r="B339" i="28"/>
  <c r="C339" i="28" s="1"/>
  <c r="B340" i="28"/>
  <c r="B341" i="28"/>
  <c r="C341" i="28" s="1"/>
  <c r="B342" i="28"/>
  <c r="B343" i="28"/>
  <c r="B308" i="28"/>
  <c r="C308" i="28" s="1"/>
  <c r="N308" i="28" s="1"/>
  <c r="B259" i="28"/>
  <c r="C259" i="28" s="1"/>
  <c r="R259" i="28" s="1"/>
  <c r="B260" i="28"/>
  <c r="B261" i="28"/>
  <c r="C261" i="28" s="1"/>
  <c r="S261" i="28" s="1"/>
  <c r="B262" i="28"/>
  <c r="C262" i="28" s="1"/>
  <c r="B263" i="28"/>
  <c r="C263" i="28" s="1"/>
  <c r="B264" i="28"/>
  <c r="B265" i="28"/>
  <c r="B266" i="28"/>
  <c r="B267" i="28"/>
  <c r="C267" i="28" s="1"/>
  <c r="B268" i="28"/>
  <c r="B269" i="28"/>
  <c r="C269" i="28" s="1"/>
  <c r="V269" i="28" s="1"/>
  <c r="B270" i="28"/>
  <c r="B271" i="28"/>
  <c r="C271" i="28" s="1"/>
  <c r="B272" i="28"/>
  <c r="B273" i="28"/>
  <c r="B274" i="28"/>
  <c r="B275" i="28"/>
  <c r="C275" i="28" s="1"/>
  <c r="S275" i="28" s="1"/>
  <c r="B276" i="28"/>
  <c r="B277" i="28"/>
  <c r="C277" i="28" s="1"/>
  <c r="V277" i="28" s="1"/>
  <c r="B278" i="28"/>
  <c r="B279" i="28"/>
  <c r="C279" i="28" s="1"/>
  <c r="V279" i="28" s="1"/>
  <c r="B280" i="28"/>
  <c r="B281" i="28"/>
  <c r="B282" i="28"/>
  <c r="B283" i="28"/>
  <c r="C283" i="28" s="1"/>
  <c r="B284" i="28"/>
  <c r="B285" i="28"/>
  <c r="C285" i="28" s="1"/>
  <c r="V285" i="28" s="1"/>
  <c r="B286" i="28"/>
  <c r="B287" i="28"/>
  <c r="C287" i="28" s="1"/>
  <c r="V287" i="28" s="1"/>
  <c r="B288" i="28"/>
  <c r="B289" i="28"/>
  <c r="B290" i="28"/>
  <c r="B291" i="28"/>
  <c r="B292" i="28"/>
  <c r="B293" i="28"/>
  <c r="C293" i="28" s="1"/>
  <c r="V293" i="28" s="1"/>
  <c r="B258" i="28"/>
  <c r="B209" i="28"/>
  <c r="C209" i="28" s="1"/>
  <c r="R209" i="28" s="1"/>
  <c r="B210" i="28"/>
  <c r="B211" i="28"/>
  <c r="B212" i="28"/>
  <c r="B213" i="28"/>
  <c r="C213" i="28" s="1"/>
  <c r="M213" i="28" s="1"/>
  <c r="B214" i="28"/>
  <c r="B215" i="28"/>
  <c r="C215" i="28" s="1"/>
  <c r="N215" i="28" s="1"/>
  <c r="B216" i="28"/>
  <c r="B217" i="28"/>
  <c r="C217" i="28" s="1"/>
  <c r="R217" i="28" s="1"/>
  <c r="B218" i="28"/>
  <c r="B219" i="28"/>
  <c r="B220" i="28"/>
  <c r="B221" i="28"/>
  <c r="C221" i="28" s="1"/>
  <c r="V221" i="28" s="1"/>
  <c r="B222" i="28"/>
  <c r="B223" i="28"/>
  <c r="C223" i="28" s="1"/>
  <c r="N223" i="28" s="1"/>
  <c r="B224" i="28"/>
  <c r="B225" i="28"/>
  <c r="C225" i="28" s="1"/>
  <c r="R225" i="28" s="1"/>
  <c r="B226" i="28"/>
  <c r="B227" i="28"/>
  <c r="B228" i="28"/>
  <c r="B229" i="28"/>
  <c r="C229" i="28" s="1"/>
  <c r="V229" i="28" s="1"/>
  <c r="B230" i="28"/>
  <c r="B231" i="28"/>
  <c r="C231" i="28" s="1"/>
  <c r="N231" i="28" s="1"/>
  <c r="B232" i="28"/>
  <c r="B233" i="28"/>
  <c r="C233" i="28" s="1"/>
  <c r="R233" i="28" s="1"/>
  <c r="B234" i="28"/>
  <c r="B235" i="28"/>
  <c r="B236" i="28"/>
  <c r="B237" i="28"/>
  <c r="C237" i="28" s="1"/>
  <c r="V237" i="28" s="1"/>
  <c r="B238" i="28"/>
  <c r="B239" i="28"/>
  <c r="C239" i="28" s="1"/>
  <c r="N239" i="28" s="1"/>
  <c r="B240" i="28"/>
  <c r="B241" i="28"/>
  <c r="C241" i="28" s="1"/>
  <c r="R241" i="28" s="1"/>
  <c r="B242" i="28"/>
  <c r="B243" i="28"/>
  <c r="B208" i="28"/>
  <c r="C208" i="28" s="1"/>
  <c r="B159" i="28"/>
  <c r="C159" i="28" s="1"/>
  <c r="S159" i="28" s="1"/>
  <c r="B160" i="28"/>
  <c r="B161" i="28"/>
  <c r="C161" i="28" s="1"/>
  <c r="M161" i="28" s="1"/>
  <c r="B162" i="28"/>
  <c r="C162" i="28" s="1"/>
  <c r="B163" i="28"/>
  <c r="C163" i="28" s="1"/>
  <c r="M163" i="28" s="1"/>
  <c r="B164" i="28"/>
  <c r="B165" i="28"/>
  <c r="B166" i="28"/>
  <c r="B167" i="28"/>
  <c r="C167" i="28" s="1"/>
  <c r="S167" i="28" s="1"/>
  <c r="B168" i="28"/>
  <c r="B169" i="28"/>
  <c r="C169" i="28" s="1"/>
  <c r="V169" i="28" s="1"/>
  <c r="B170" i="28"/>
  <c r="B171" i="28"/>
  <c r="C171" i="28" s="1"/>
  <c r="B172" i="28"/>
  <c r="B173" i="28"/>
  <c r="B174" i="28"/>
  <c r="B175" i="28"/>
  <c r="C175" i="28" s="1"/>
  <c r="B176" i="28"/>
  <c r="B177" i="28"/>
  <c r="C177" i="28" s="1"/>
  <c r="V177" i="28" s="1"/>
  <c r="B178" i="28"/>
  <c r="B179" i="28"/>
  <c r="C179" i="28" s="1"/>
  <c r="B180" i="28"/>
  <c r="B181" i="28"/>
  <c r="B182" i="28"/>
  <c r="B183" i="28"/>
  <c r="C183" i="28" s="1"/>
  <c r="B184" i="28"/>
  <c r="B185" i="28"/>
  <c r="C185" i="28" s="1"/>
  <c r="V185" i="28" s="1"/>
  <c r="B186" i="28"/>
  <c r="C186" i="28" s="1"/>
  <c r="B187" i="28"/>
  <c r="C187" i="28" s="1"/>
  <c r="O187" i="28" s="1"/>
  <c r="B188" i="28"/>
  <c r="B189" i="28"/>
  <c r="B190" i="28"/>
  <c r="B191" i="28"/>
  <c r="C191" i="28" s="1"/>
  <c r="B192" i="28"/>
  <c r="B193" i="28"/>
  <c r="C193" i="28" s="1"/>
  <c r="V193" i="28" s="1"/>
  <c r="B158" i="28"/>
  <c r="C843" i="28"/>
  <c r="C838" i="28"/>
  <c r="N838" i="28" s="1"/>
  <c r="C834" i="28"/>
  <c r="S834" i="28" s="1"/>
  <c r="C831" i="28"/>
  <c r="O831" i="28" s="1"/>
  <c r="C827" i="28"/>
  <c r="C822" i="28"/>
  <c r="D822" i="28" s="1"/>
  <c r="C820" i="28"/>
  <c r="C819" i="28"/>
  <c r="C818" i="28"/>
  <c r="S818" i="28" s="1"/>
  <c r="C812" i="28"/>
  <c r="C811" i="28"/>
  <c r="C810" i="28"/>
  <c r="S810" i="28" s="1"/>
  <c r="C792" i="28"/>
  <c r="C789" i="28"/>
  <c r="C780" i="28"/>
  <c r="C778" i="28"/>
  <c r="C776" i="28"/>
  <c r="S776" i="28" s="1"/>
  <c r="C773" i="28"/>
  <c r="C769" i="28"/>
  <c r="C768" i="28"/>
  <c r="S768" i="28" s="1"/>
  <c r="C764" i="28"/>
  <c r="C762" i="28"/>
  <c r="C760" i="28"/>
  <c r="S760" i="28" s="1"/>
  <c r="C743" i="28"/>
  <c r="C742" i="28"/>
  <c r="C741" i="28"/>
  <c r="C738" i="28"/>
  <c r="C736" i="28"/>
  <c r="C735" i="28"/>
  <c r="C734" i="28"/>
  <c r="C733" i="28"/>
  <c r="S733" i="28" s="1"/>
  <c r="C730" i="28"/>
  <c r="N730" i="28" s="1"/>
  <c r="C727" i="28"/>
  <c r="C726" i="28"/>
  <c r="C725" i="28"/>
  <c r="C722" i="28"/>
  <c r="D722" i="28" s="1"/>
  <c r="C720" i="28"/>
  <c r="C719" i="28"/>
  <c r="C718" i="28"/>
  <c r="V718" i="28" s="1"/>
  <c r="C714" i="28"/>
  <c r="N714" i="28" s="1"/>
  <c r="C712" i="28"/>
  <c r="C711" i="28"/>
  <c r="C710" i="28"/>
  <c r="V710" i="28" s="1"/>
  <c r="C709" i="28"/>
  <c r="R709" i="28" s="1"/>
  <c r="C692" i="28"/>
  <c r="S692" i="28" s="1"/>
  <c r="C689" i="28"/>
  <c r="C688" i="28"/>
  <c r="M688" i="28" s="1"/>
  <c r="C686" i="28"/>
  <c r="C684" i="28"/>
  <c r="S684" i="28" s="1"/>
  <c r="C681" i="28"/>
  <c r="C680" i="28"/>
  <c r="M680" i="28" s="1"/>
  <c r="C678" i="28"/>
  <c r="C676" i="28"/>
  <c r="S676" i="28" s="1"/>
  <c r="C673" i="28"/>
  <c r="C672" i="28"/>
  <c r="M672" i="28" s="1"/>
  <c r="C668" i="28"/>
  <c r="S668" i="28" s="1"/>
  <c r="C665" i="28"/>
  <c r="C664" i="28"/>
  <c r="M664" i="28" s="1"/>
  <c r="C663" i="28"/>
  <c r="V663" i="28" s="1"/>
  <c r="C660" i="28"/>
  <c r="S660" i="28" s="1"/>
  <c r="C643" i="28"/>
  <c r="V643" i="28" s="1"/>
  <c r="C642" i="28"/>
  <c r="C641" i="28"/>
  <c r="C636" i="28"/>
  <c r="V636" i="28" s="1"/>
  <c r="C635" i="28"/>
  <c r="V635" i="28" s="1"/>
  <c r="C634" i="28"/>
  <c r="C630" i="28"/>
  <c r="M630" i="28" s="1"/>
  <c r="C628" i="28"/>
  <c r="V628" i="28" s="1"/>
  <c r="C627" i="28"/>
  <c r="V627" i="28" s="1"/>
  <c r="C626" i="28"/>
  <c r="C619" i="28"/>
  <c r="V619" i="28" s="1"/>
  <c r="C618" i="28"/>
  <c r="C617" i="28"/>
  <c r="C611" i="28"/>
  <c r="V611" i="28" s="1"/>
  <c r="C610" i="28"/>
  <c r="C592" i="28"/>
  <c r="C589" i="28"/>
  <c r="C588" i="28"/>
  <c r="M588" i="28" s="1"/>
  <c r="C587" i="28"/>
  <c r="M587" i="28" s="1"/>
  <c r="C584" i="28"/>
  <c r="C581" i="28"/>
  <c r="C580" i="28"/>
  <c r="M580" i="28" s="1"/>
  <c r="C579" i="28"/>
  <c r="V579" i="28" s="1"/>
  <c r="C576" i="28"/>
  <c r="C573" i="28"/>
  <c r="C572" i="28"/>
  <c r="M572" i="28" s="1"/>
  <c r="C571" i="28"/>
  <c r="M571" i="28" s="1"/>
  <c r="C570" i="28"/>
  <c r="C568" i="28"/>
  <c r="C565" i="28"/>
  <c r="C564" i="28"/>
  <c r="M564" i="28" s="1"/>
  <c r="C562" i="28"/>
  <c r="C560" i="28"/>
  <c r="R560" i="28" s="1"/>
  <c r="C543" i="28"/>
  <c r="C542" i="28"/>
  <c r="C540" i="28"/>
  <c r="O540" i="28" s="1"/>
  <c r="C535" i="28"/>
  <c r="C534" i="28"/>
  <c r="C532" i="28"/>
  <c r="O532" i="28" s="1"/>
  <c r="C527" i="28"/>
  <c r="C526" i="28"/>
  <c r="C524" i="28"/>
  <c r="O524" i="28" s="1"/>
  <c r="C519" i="28"/>
  <c r="C518" i="28"/>
  <c r="C516" i="28"/>
  <c r="O516" i="28" s="1"/>
  <c r="C511" i="28"/>
  <c r="C510" i="28"/>
  <c r="C508" i="28"/>
  <c r="O508" i="28" s="1"/>
  <c r="C492" i="28"/>
  <c r="C489" i="28"/>
  <c r="C488" i="28"/>
  <c r="M488" i="28" s="1"/>
  <c r="C484" i="28"/>
  <c r="C481" i="28"/>
  <c r="C480" i="28"/>
  <c r="M480" i="28" s="1"/>
  <c r="C476" i="28"/>
  <c r="C474" i="28"/>
  <c r="C473" i="28"/>
  <c r="C472" i="28"/>
  <c r="M472" i="28" s="1"/>
  <c r="C471" i="28"/>
  <c r="V471" i="28" s="1"/>
  <c r="C470" i="28"/>
  <c r="C468" i="28"/>
  <c r="C465" i="28"/>
  <c r="C464" i="28"/>
  <c r="M464" i="28" s="1"/>
  <c r="C462" i="28"/>
  <c r="C460" i="28"/>
  <c r="C443" i="28"/>
  <c r="C442" i="28"/>
  <c r="R442" i="28" s="1"/>
  <c r="C438" i="28"/>
  <c r="C435" i="28"/>
  <c r="C434" i="28"/>
  <c r="R434" i="28" s="1"/>
  <c r="C430" i="28"/>
  <c r="C428" i="28"/>
  <c r="C427" i="28"/>
  <c r="C426" i="28"/>
  <c r="R426" i="28" s="1"/>
  <c r="C425" i="28"/>
  <c r="C422" i="28"/>
  <c r="C419" i="28"/>
  <c r="V419" i="28" s="1"/>
  <c r="C418" i="28"/>
  <c r="R418" i="28" s="1"/>
  <c r="C417" i="28"/>
  <c r="C414" i="28"/>
  <c r="C412" i="28"/>
  <c r="C411" i="28"/>
  <c r="C410" i="28"/>
  <c r="R410" i="28" s="1"/>
  <c r="C392" i="28"/>
  <c r="C390" i="28"/>
  <c r="C389" i="28"/>
  <c r="C384" i="28"/>
  <c r="C381" i="28"/>
  <c r="C376" i="28"/>
  <c r="C375" i="28"/>
  <c r="R375" i="28" s="1"/>
  <c r="C373" i="28"/>
  <c r="C372" i="28"/>
  <c r="M372" i="28" s="1"/>
  <c r="C371" i="28"/>
  <c r="V371" i="28" s="1"/>
  <c r="C368" i="28"/>
  <c r="C366" i="28"/>
  <c r="C365" i="28"/>
  <c r="C360" i="28"/>
  <c r="C358" i="28"/>
  <c r="C343" i="28"/>
  <c r="C342" i="28"/>
  <c r="S342" i="28" s="1"/>
  <c r="C338" i="28"/>
  <c r="M338" i="28" s="1"/>
  <c r="C336" i="28"/>
  <c r="C335" i="28"/>
  <c r="C334" i="28"/>
  <c r="S334" i="28" s="1"/>
  <c r="C330" i="28"/>
  <c r="M330" i="28" s="1"/>
  <c r="C328" i="28"/>
  <c r="C327" i="28"/>
  <c r="C326" i="28"/>
  <c r="S326" i="28" s="1"/>
  <c r="C322" i="28"/>
  <c r="M322" i="28" s="1"/>
  <c r="C320" i="28"/>
  <c r="C319" i="28"/>
  <c r="S319" i="28" s="1"/>
  <c r="C318" i="28"/>
  <c r="S318" i="28" s="1"/>
  <c r="C314" i="28"/>
  <c r="M314" i="28" s="1"/>
  <c r="C312" i="28"/>
  <c r="C311" i="28"/>
  <c r="S311" i="28" s="1"/>
  <c r="C310" i="28"/>
  <c r="S310" i="28" s="1"/>
  <c r="C292" i="28"/>
  <c r="C291" i="28"/>
  <c r="C289" i="28"/>
  <c r="C288" i="28"/>
  <c r="M288" i="28" s="1"/>
  <c r="C286" i="28"/>
  <c r="C284" i="28"/>
  <c r="C281" i="28"/>
  <c r="C280" i="28"/>
  <c r="M280" i="28" s="1"/>
  <c r="C278" i="28"/>
  <c r="C276" i="28"/>
  <c r="V276" i="28" s="1"/>
  <c r="C273" i="28"/>
  <c r="O273" i="28" s="1"/>
  <c r="C272" i="28"/>
  <c r="M272" i="28" s="1"/>
  <c r="C270" i="28"/>
  <c r="C268" i="28"/>
  <c r="C265" i="28"/>
  <c r="O265" i="28" s="1"/>
  <c r="C264" i="28"/>
  <c r="M264" i="28" s="1"/>
  <c r="C260" i="28"/>
  <c r="S260" i="28" s="1"/>
  <c r="C243" i="28"/>
  <c r="C242" i="28"/>
  <c r="C238" i="28"/>
  <c r="C236" i="28"/>
  <c r="C235" i="28"/>
  <c r="C234" i="28"/>
  <c r="C230" i="28"/>
  <c r="C228" i="28"/>
  <c r="C227" i="28"/>
  <c r="C226" i="28"/>
  <c r="C222" i="28"/>
  <c r="C220" i="28"/>
  <c r="C219" i="28"/>
  <c r="C218" i="28"/>
  <c r="C214" i="28"/>
  <c r="C212" i="28"/>
  <c r="C211" i="28"/>
  <c r="C210" i="28"/>
  <c r="C192" i="28"/>
  <c r="C189" i="28"/>
  <c r="C188" i="28"/>
  <c r="C184" i="28"/>
  <c r="C181" i="28"/>
  <c r="C180" i="28"/>
  <c r="D180" i="28" s="1"/>
  <c r="C178" i="28"/>
  <c r="C176" i="28"/>
  <c r="C173" i="28"/>
  <c r="C172" i="28"/>
  <c r="N172" i="28" s="1"/>
  <c r="C170" i="28"/>
  <c r="C168" i="28"/>
  <c r="C165" i="28"/>
  <c r="C164" i="28"/>
  <c r="D164" i="28" s="1"/>
  <c r="C160" i="28"/>
  <c r="B109" i="28"/>
  <c r="C109" i="28" s="1"/>
  <c r="B110" i="28"/>
  <c r="C110" i="28" s="1"/>
  <c r="R110" i="28" s="1"/>
  <c r="B111" i="28"/>
  <c r="B112" i="28"/>
  <c r="C112" i="28" s="1"/>
  <c r="R112" i="28" s="1"/>
  <c r="B113" i="28"/>
  <c r="C113" i="28" s="1"/>
  <c r="B114" i="28"/>
  <c r="C114" i="28" s="1"/>
  <c r="M114" i="28" s="1"/>
  <c r="B115" i="28"/>
  <c r="B116" i="28"/>
  <c r="C116" i="28" s="1"/>
  <c r="B117" i="28"/>
  <c r="C117" i="28" s="1"/>
  <c r="R117" i="28" s="1"/>
  <c r="B118" i="28"/>
  <c r="C118" i="28" s="1"/>
  <c r="R118" i="28" s="1"/>
  <c r="B119" i="28"/>
  <c r="B120" i="28"/>
  <c r="C120" i="28" s="1"/>
  <c r="R120" i="28" s="1"/>
  <c r="B121" i="28"/>
  <c r="C121" i="28" s="1"/>
  <c r="S121" i="28" s="1"/>
  <c r="B122" i="28"/>
  <c r="C122" i="28" s="1"/>
  <c r="M122" i="28" s="1"/>
  <c r="B123" i="28"/>
  <c r="C123" i="28" s="1"/>
  <c r="B124" i="28"/>
  <c r="C124" i="28" s="1"/>
  <c r="O124" i="28" s="1"/>
  <c r="B125" i="28"/>
  <c r="C125" i="28" s="1"/>
  <c r="O125" i="28" s="1"/>
  <c r="B126" i="28"/>
  <c r="C126" i="28" s="1"/>
  <c r="R126" i="28" s="1"/>
  <c r="B127" i="28"/>
  <c r="B128" i="28"/>
  <c r="C128" i="28" s="1"/>
  <c r="B129" i="28"/>
  <c r="C129" i="28" s="1"/>
  <c r="B130" i="28"/>
  <c r="C130" i="28" s="1"/>
  <c r="B131" i="28"/>
  <c r="B132" i="28"/>
  <c r="C132" i="28" s="1"/>
  <c r="O132" i="28" s="1"/>
  <c r="B133" i="28"/>
  <c r="C133" i="28" s="1"/>
  <c r="O133" i="28" s="1"/>
  <c r="B134" i="28"/>
  <c r="C134" i="28" s="1"/>
  <c r="R134" i="28" s="1"/>
  <c r="B135" i="28"/>
  <c r="B136" i="28"/>
  <c r="C136" i="28" s="1"/>
  <c r="B137" i="28"/>
  <c r="C137" i="28" s="1"/>
  <c r="B138" i="28"/>
  <c r="C138" i="28" s="1"/>
  <c r="M138" i="28" s="1"/>
  <c r="B139" i="28"/>
  <c r="C139" i="28" s="1"/>
  <c r="B140" i="28"/>
  <c r="C140" i="28" s="1"/>
  <c r="B141" i="28"/>
  <c r="C141" i="28" s="1"/>
  <c r="B142" i="28"/>
  <c r="C142" i="28" s="1"/>
  <c r="R142" i="28" s="1"/>
  <c r="B143" i="28"/>
  <c r="C143" i="28" s="1"/>
  <c r="B108" i="28"/>
  <c r="C108" i="28" s="1"/>
  <c r="C135" i="28"/>
  <c r="C131" i="28"/>
  <c r="D131" i="28" s="1"/>
  <c r="C127" i="28"/>
  <c r="C119" i="28"/>
  <c r="C115" i="28"/>
  <c r="O115" i="28" s="1"/>
  <c r="C111" i="28"/>
  <c r="V111" i="28" s="1"/>
  <c r="B59" i="28"/>
  <c r="C59" i="28" s="1"/>
  <c r="B60" i="28"/>
  <c r="C60" i="28" s="1"/>
  <c r="B61" i="28"/>
  <c r="C61" i="28" s="1"/>
  <c r="B62" i="28"/>
  <c r="C62" i="28" s="1"/>
  <c r="B63" i="28"/>
  <c r="C63" i="28" s="1"/>
  <c r="V63" i="28" s="1"/>
  <c r="B64" i="28"/>
  <c r="B65" i="28"/>
  <c r="C65" i="28" s="1"/>
  <c r="B66" i="28"/>
  <c r="C66" i="28" s="1"/>
  <c r="B67" i="28"/>
  <c r="C67" i="28" s="1"/>
  <c r="B68" i="28"/>
  <c r="B69" i="28"/>
  <c r="C69" i="28" s="1"/>
  <c r="B70" i="28"/>
  <c r="B71" i="28"/>
  <c r="C71" i="28" s="1"/>
  <c r="V71" i="28" s="1"/>
  <c r="B72" i="28"/>
  <c r="C72" i="28" s="1"/>
  <c r="B73" i="28"/>
  <c r="C73" i="28" s="1"/>
  <c r="B74" i="28"/>
  <c r="C74" i="28" s="1"/>
  <c r="B75" i="28"/>
  <c r="C75" i="28" s="1"/>
  <c r="B76" i="28"/>
  <c r="C76" i="28" s="1"/>
  <c r="B77" i="28"/>
  <c r="C77" i="28" s="1"/>
  <c r="B78" i="28"/>
  <c r="C78" i="28" s="1"/>
  <c r="B79" i="28"/>
  <c r="B80" i="28"/>
  <c r="B81" i="28"/>
  <c r="C81" i="28" s="1"/>
  <c r="B82" i="28"/>
  <c r="C82" i="28" s="1"/>
  <c r="B83" i="28"/>
  <c r="C83" i="28" s="1"/>
  <c r="B84" i="28"/>
  <c r="C84" i="28" s="1"/>
  <c r="B85" i="28"/>
  <c r="C85" i="28" s="1"/>
  <c r="B86" i="28"/>
  <c r="C86" i="28" s="1"/>
  <c r="B87" i="28"/>
  <c r="C87" i="28" s="1"/>
  <c r="V87" i="28" s="1"/>
  <c r="B88" i="28"/>
  <c r="C88" i="28" s="1"/>
  <c r="B89" i="28"/>
  <c r="C89" i="28" s="1"/>
  <c r="B90" i="28"/>
  <c r="C90" i="28" s="1"/>
  <c r="B91" i="28"/>
  <c r="C91" i="28" s="1"/>
  <c r="B92" i="28"/>
  <c r="C92" i="28" s="1"/>
  <c r="B93" i="28"/>
  <c r="C93" i="28" s="1"/>
  <c r="B58" i="28"/>
  <c r="C58" i="28" s="1"/>
  <c r="C80" i="28"/>
  <c r="C79" i="28"/>
  <c r="V79" i="28" s="1"/>
  <c r="C70" i="28"/>
  <c r="C68" i="28"/>
  <c r="C64" i="28"/>
  <c r="B44" i="28"/>
  <c r="C44" i="28" s="1"/>
  <c r="V44" i="28" s="1"/>
  <c r="B43" i="28"/>
  <c r="C43" i="28" s="1"/>
  <c r="S43" i="28" s="1"/>
  <c r="B42" i="28"/>
  <c r="C42" i="28" s="1"/>
  <c r="B41" i="28"/>
  <c r="C41" i="28" s="1"/>
  <c r="B40" i="28"/>
  <c r="C40" i="28" s="1"/>
  <c r="N40" i="28" s="1"/>
  <c r="B39" i="28"/>
  <c r="C39" i="28" s="1"/>
  <c r="B38" i="28"/>
  <c r="C38" i="28" s="1"/>
  <c r="B37" i="28"/>
  <c r="C37" i="28" s="1"/>
  <c r="V37" i="28" s="1"/>
  <c r="C36" i="28"/>
  <c r="V36" i="28" s="1"/>
  <c r="B36" i="28"/>
  <c r="B35" i="28"/>
  <c r="C35" i="28" s="1"/>
  <c r="B34" i="28"/>
  <c r="C34" i="28" s="1"/>
  <c r="B33" i="28"/>
  <c r="C33" i="28" s="1"/>
  <c r="B32" i="28"/>
  <c r="C32" i="28" s="1"/>
  <c r="N32" i="28" s="1"/>
  <c r="B31" i="28"/>
  <c r="C31" i="28" s="1"/>
  <c r="B30" i="28"/>
  <c r="C30" i="28" s="1"/>
  <c r="V30" i="28" s="1"/>
  <c r="B29" i="28"/>
  <c r="C29" i="28" s="1"/>
  <c r="V29" i="28" s="1"/>
  <c r="B28" i="28"/>
  <c r="C28" i="28" s="1"/>
  <c r="V28" i="28" s="1"/>
  <c r="B27" i="28"/>
  <c r="C27" i="28" s="1"/>
  <c r="B26" i="28"/>
  <c r="C26" i="28" s="1"/>
  <c r="B25" i="28"/>
  <c r="C25" i="28" s="1"/>
  <c r="B24" i="28"/>
  <c r="C24" i="28" s="1"/>
  <c r="N24" i="28" s="1"/>
  <c r="B23" i="28"/>
  <c r="C23" i="28" s="1"/>
  <c r="B22" i="28"/>
  <c r="C22" i="28" s="1"/>
  <c r="V22" i="28" s="1"/>
  <c r="C21" i="28"/>
  <c r="V21" i="28" s="1"/>
  <c r="B21" i="28"/>
  <c r="B20" i="28"/>
  <c r="C20" i="28" s="1"/>
  <c r="V20" i="28" s="1"/>
  <c r="B19" i="28"/>
  <c r="C19" i="28" s="1"/>
  <c r="B18" i="28"/>
  <c r="C18" i="28" s="1"/>
  <c r="B17" i="28"/>
  <c r="C17" i="28" s="1"/>
  <c r="B16" i="28"/>
  <c r="C16" i="28" s="1"/>
  <c r="N16" i="28" s="1"/>
  <c r="B15" i="28"/>
  <c r="C15" i="28" s="1"/>
  <c r="B14" i="28"/>
  <c r="C14" i="28" s="1"/>
  <c r="V14" i="28" s="1"/>
  <c r="B13" i="28"/>
  <c r="C13" i="28" s="1"/>
  <c r="V13" i="28" s="1"/>
  <c r="B12" i="28"/>
  <c r="C12" i="28" s="1"/>
  <c r="V12" i="28" s="1"/>
  <c r="B11" i="28"/>
  <c r="C11" i="28" s="1"/>
  <c r="B10" i="28"/>
  <c r="C10" i="28" s="1"/>
  <c r="B9" i="28"/>
  <c r="C9" i="28" s="1"/>
  <c r="V8" i="28"/>
  <c r="S8" i="28"/>
  <c r="R8" i="28"/>
  <c r="D8" i="28"/>
  <c r="C8" i="28"/>
  <c r="B8" i="28"/>
  <c r="B44" i="27"/>
  <c r="C44" i="27" s="1"/>
  <c r="B43" i="27"/>
  <c r="C43" i="27" s="1"/>
  <c r="B42" i="27"/>
  <c r="C42" i="27" s="1"/>
  <c r="B41" i="27"/>
  <c r="C41" i="27" s="1"/>
  <c r="B40" i="27"/>
  <c r="C40" i="27" s="1"/>
  <c r="B39" i="27"/>
  <c r="C39" i="27" s="1"/>
  <c r="B38" i="27"/>
  <c r="C38" i="27" s="1"/>
  <c r="R38" i="27" s="1"/>
  <c r="B37" i="27"/>
  <c r="C37" i="27" s="1"/>
  <c r="B36" i="27"/>
  <c r="C36" i="27" s="1"/>
  <c r="B35" i="27"/>
  <c r="C35" i="27" s="1"/>
  <c r="S35" i="27" s="1"/>
  <c r="B34" i="27"/>
  <c r="C34" i="27" s="1"/>
  <c r="C33" i="27"/>
  <c r="O33" i="27" s="1"/>
  <c r="B33" i="27"/>
  <c r="B32" i="27"/>
  <c r="C32" i="27" s="1"/>
  <c r="B31" i="27"/>
  <c r="C31" i="27" s="1"/>
  <c r="M31" i="27" s="1"/>
  <c r="B30" i="27"/>
  <c r="C30" i="27" s="1"/>
  <c r="B29" i="27"/>
  <c r="C29" i="27" s="1"/>
  <c r="B28" i="27"/>
  <c r="C28" i="27" s="1"/>
  <c r="B27" i="27"/>
  <c r="C27" i="27" s="1"/>
  <c r="M27" i="27" s="1"/>
  <c r="B26" i="27"/>
  <c r="C26" i="27" s="1"/>
  <c r="B25" i="27"/>
  <c r="C25" i="27" s="1"/>
  <c r="O25" i="27" s="1"/>
  <c r="B24" i="27"/>
  <c r="C24" i="27" s="1"/>
  <c r="B23" i="27"/>
  <c r="C23" i="27" s="1"/>
  <c r="M23" i="27" s="1"/>
  <c r="B22" i="27"/>
  <c r="C22" i="27" s="1"/>
  <c r="B21" i="27"/>
  <c r="C21" i="27" s="1"/>
  <c r="B20" i="27"/>
  <c r="C20" i="27" s="1"/>
  <c r="B19" i="27"/>
  <c r="C19" i="27" s="1"/>
  <c r="B18" i="27"/>
  <c r="C18" i="27" s="1"/>
  <c r="B17" i="27"/>
  <c r="C17" i="27" s="1"/>
  <c r="O17" i="27" s="1"/>
  <c r="B16" i="27"/>
  <c r="C16" i="27" s="1"/>
  <c r="B15" i="27"/>
  <c r="C15" i="27" s="1"/>
  <c r="M15" i="27" s="1"/>
  <c r="B14" i="27"/>
  <c r="C14" i="27" s="1"/>
  <c r="B13" i="27"/>
  <c r="C13" i="27" s="1"/>
  <c r="B12" i="27"/>
  <c r="C12" i="27" s="1"/>
  <c r="B11" i="27"/>
  <c r="C11" i="27" s="1"/>
  <c r="B10" i="27"/>
  <c r="C10" i="27" s="1"/>
  <c r="B9" i="27"/>
  <c r="C9" i="27" s="1"/>
  <c r="O9" i="27" s="1"/>
  <c r="S8" i="27"/>
  <c r="R8" i="27"/>
  <c r="D8" i="27"/>
  <c r="C8" i="27"/>
  <c r="B8" i="27"/>
  <c r="V8" i="25"/>
  <c r="S8" i="25"/>
  <c r="R8" i="25"/>
  <c r="D8" i="25"/>
  <c r="B44" i="25"/>
  <c r="C44" i="25" s="1"/>
  <c r="N44" i="25" s="1"/>
  <c r="B43" i="25"/>
  <c r="C43" i="25" s="1"/>
  <c r="M43" i="25" s="1"/>
  <c r="B42" i="25"/>
  <c r="C42" i="25" s="1"/>
  <c r="M42" i="25" s="1"/>
  <c r="B41" i="25"/>
  <c r="C41" i="25" s="1"/>
  <c r="O41" i="25" s="1"/>
  <c r="B40" i="25"/>
  <c r="C40" i="25" s="1"/>
  <c r="M40" i="25" s="1"/>
  <c r="B39" i="25"/>
  <c r="C39" i="25" s="1"/>
  <c r="M39" i="25" s="1"/>
  <c r="B38" i="25"/>
  <c r="C38" i="25" s="1"/>
  <c r="D38" i="25" s="1"/>
  <c r="B37" i="25"/>
  <c r="C37" i="25" s="1"/>
  <c r="D37" i="25" s="1"/>
  <c r="B36" i="25"/>
  <c r="C36" i="25" s="1"/>
  <c r="N36" i="25" s="1"/>
  <c r="B35" i="25"/>
  <c r="C35" i="25" s="1"/>
  <c r="M35" i="25" s="1"/>
  <c r="B34" i="25"/>
  <c r="C34" i="25" s="1"/>
  <c r="M34" i="25" s="1"/>
  <c r="B33" i="25"/>
  <c r="C33" i="25" s="1"/>
  <c r="O33" i="25" s="1"/>
  <c r="B32" i="25"/>
  <c r="C32" i="25" s="1"/>
  <c r="M32" i="25" s="1"/>
  <c r="B31" i="25"/>
  <c r="C31" i="25" s="1"/>
  <c r="M31" i="25" s="1"/>
  <c r="B30" i="25"/>
  <c r="C30" i="25" s="1"/>
  <c r="D30" i="25" s="1"/>
  <c r="B29" i="25"/>
  <c r="C29" i="25" s="1"/>
  <c r="D29" i="25" s="1"/>
  <c r="B28" i="25"/>
  <c r="C28" i="25" s="1"/>
  <c r="N28" i="25" s="1"/>
  <c r="B27" i="25"/>
  <c r="C27" i="25" s="1"/>
  <c r="M27" i="25" s="1"/>
  <c r="B26" i="25"/>
  <c r="C26" i="25" s="1"/>
  <c r="M26" i="25" s="1"/>
  <c r="B25" i="25"/>
  <c r="C25" i="25" s="1"/>
  <c r="O25" i="25" s="1"/>
  <c r="B24" i="25"/>
  <c r="C24" i="25" s="1"/>
  <c r="M24" i="25" s="1"/>
  <c r="B23" i="25"/>
  <c r="C23" i="25" s="1"/>
  <c r="M23" i="25" s="1"/>
  <c r="B22" i="25"/>
  <c r="C22" i="25" s="1"/>
  <c r="D22" i="25" s="1"/>
  <c r="B21" i="25"/>
  <c r="C21" i="25" s="1"/>
  <c r="D21" i="25" s="1"/>
  <c r="B20" i="25"/>
  <c r="C20" i="25" s="1"/>
  <c r="N20" i="25" s="1"/>
  <c r="B19" i="25"/>
  <c r="C19" i="25" s="1"/>
  <c r="M19" i="25" s="1"/>
  <c r="B18" i="25"/>
  <c r="C18" i="25" s="1"/>
  <c r="M18" i="25" s="1"/>
  <c r="B17" i="25"/>
  <c r="C17" i="25" s="1"/>
  <c r="O17" i="25" s="1"/>
  <c r="B16" i="25"/>
  <c r="C16" i="25" s="1"/>
  <c r="M16" i="25" s="1"/>
  <c r="B15" i="25"/>
  <c r="C15" i="25" s="1"/>
  <c r="M15" i="25" s="1"/>
  <c r="B14" i="25"/>
  <c r="C14" i="25" s="1"/>
  <c r="D14" i="25" s="1"/>
  <c r="B13" i="25"/>
  <c r="C13" i="25" s="1"/>
  <c r="D13" i="25" s="1"/>
  <c r="B12" i="25"/>
  <c r="C12" i="25" s="1"/>
  <c r="N12" i="25" s="1"/>
  <c r="B11" i="25"/>
  <c r="C11" i="25" s="1"/>
  <c r="M11" i="25" s="1"/>
  <c r="B10" i="25"/>
  <c r="C10" i="25" s="1"/>
  <c r="M10" i="25" s="1"/>
  <c r="B9" i="25"/>
  <c r="C9" i="25" s="1"/>
  <c r="D9" i="25" s="1"/>
  <c r="C8" i="25"/>
  <c r="B8" i="25"/>
  <c r="AC45" i="30" l="1"/>
  <c r="AD37" i="31"/>
  <c r="AF37" i="31"/>
  <c r="AX37" i="31" s="1"/>
  <c r="AD51" i="31"/>
  <c r="AB41" i="31"/>
  <c r="AB23" i="31"/>
  <c r="AB31" i="31"/>
  <c r="AB40" i="31"/>
  <c r="AB19" i="31"/>
  <c r="AB46" i="31"/>
  <c r="AB49" i="31"/>
  <c r="AB33" i="31"/>
  <c r="AB42" i="31"/>
  <c r="AB24" i="31"/>
  <c r="AB39" i="31"/>
  <c r="AB22" i="31"/>
  <c r="AB34" i="31"/>
  <c r="AY51" i="31"/>
  <c r="AQ51" i="31"/>
  <c r="AG51" i="31"/>
  <c r="AP51" i="31"/>
  <c r="AR51" i="31"/>
  <c r="AX51" i="31"/>
  <c r="AB48" i="31"/>
  <c r="AR37" i="31"/>
  <c r="AC21" i="31"/>
  <c r="AE21" i="31"/>
  <c r="AB36" i="31"/>
  <c r="AB17" i="31"/>
  <c r="AE43" i="31"/>
  <c r="AC43" i="31"/>
  <c r="AC18" i="31"/>
  <c r="AE18" i="31"/>
  <c r="AE20" i="31"/>
  <c r="AC20" i="31"/>
  <c r="AE32" i="31"/>
  <c r="AC32" i="31"/>
  <c r="AB16" i="31"/>
  <c r="AB28" i="31"/>
  <c r="AE26" i="31"/>
  <c r="AC26" i="31"/>
  <c r="AE27" i="31"/>
  <c r="AC27" i="31"/>
  <c r="AB29" i="31"/>
  <c r="AB47" i="31"/>
  <c r="AB50" i="31"/>
  <c r="AC35" i="31"/>
  <c r="AE35" i="31"/>
  <c r="AB44" i="31"/>
  <c r="AB30" i="31"/>
  <c r="AB38" i="31"/>
  <c r="AB25" i="31"/>
  <c r="AC45" i="31"/>
  <c r="AE45" i="31"/>
  <c r="AC17" i="30"/>
  <c r="AD17" i="30" s="1"/>
  <c r="AB35" i="30"/>
  <c r="AB43" i="30"/>
  <c r="AB41" i="30"/>
  <c r="AB16" i="30"/>
  <c r="M483" i="29"/>
  <c r="N483" i="29"/>
  <c r="M521" i="29"/>
  <c r="R521" i="29"/>
  <c r="M567" i="29"/>
  <c r="R567" i="29"/>
  <c r="M637" i="29"/>
  <c r="N637" i="29"/>
  <c r="M629" i="29"/>
  <c r="N629" i="29"/>
  <c r="M721" i="29"/>
  <c r="R721" i="29"/>
  <c r="M813" i="29"/>
  <c r="N813" i="29"/>
  <c r="D813" i="29"/>
  <c r="K813" i="29" s="1"/>
  <c r="M875" i="29"/>
  <c r="R875" i="29"/>
  <c r="M859" i="29"/>
  <c r="R859" i="29"/>
  <c r="AB44" i="30"/>
  <c r="AB21" i="30"/>
  <c r="AE20" i="30"/>
  <c r="AC20" i="30"/>
  <c r="AB24" i="30"/>
  <c r="AB48" i="30"/>
  <c r="AB39" i="30"/>
  <c r="AE36" i="30"/>
  <c r="AC36" i="30"/>
  <c r="N425" i="29"/>
  <c r="S459" i="29"/>
  <c r="S467" i="29"/>
  <c r="N613" i="29"/>
  <c r="D829" i="29"/>
  <c r="K829" i="29" s="1"/>
  <c r="AB22" i="30"/>
  <c r="AF17" i="30"/>
  <c r="AB42" i="30"/>
  <c r="AE19" i="30"/>
  <c r="AC19" i="30"/>
  <c r="AB23" i="30"/>
  <c r="AB32" i="30"/>
  <c r="AE30" i="30"/>
  <c r="AC30" i="30"/>
  <c r="D633" i="29"/>
  <c r="K633" i="29" s="1"/>
  <c r="AQ45" i="30"/>
  <c r="AG45" i="30"/>
  <c r="AY45" i="30"/>
  <c r="AX45" i="30"/>
  <c r="BC45" i="30"/>
  <c r="AR45" i="30"/>
  <c r="AP45" i="30"/>
  <c r="AB33" i="30"/>
  <c r="AB49" i="30"/>
  <c r="AB31" i="30"/>
  <c r="AB18" i="30"/>
  <c r="AB29" i="30"/>
  <c r="AB46" i="30"/>
  <c r="AC40" i="30"/>
  <c r="AE40" i="30"/>
  <c r="N487" i="29"/>
  <c r="D617" i="29"/>
  <c r="K617" i="29" s="1"/>
  <c r="AB25" i="30"/>
  <c r="AD45" i="30"/>
  <c r="AB50" i="30"/>
  <c r="AB38" i="30"/>
  <c r="AE37" i="30"/>
  <c r="AC37" i="30"/>
  <c r="AE51" i="30"/>
  <c r="AC51" i="30"/>
  <c r="R725" i="29"/>
  <c r="AB34" i="30"/>
  <c r="AB47" i="30"/>
  <c r="AB28" i="30"/>
  <c r="AB27" i="30"/>
  <c r="AB26" i="30"/>
  <c r="M10" i="29"/>
  <c r="D10" i="29"/>
  <c r="S10" i="29"/>
  <c r="N10" i="29"/>
  <c r="M18" i="29"/>
  <c r="S18" i="29"/>
  <c r="N18" i="29"/>
  <c r="D18" i="29"/>
  <c r="G18" i="29" s="1"/>
  <c r="M30" i="29"/>
  <c r="S30" i="29"/>
  <c r="D30" i="29"/>
  <c r="N30" i="29"/>
  <c r="M14" i="29"/>
  <c r="S14" i="29"/>
  <c r="N14" i="29"/>
  <c r="D14" i="29"/>
  <c r="K14" i="29" s="1"/>
  <c r="M26" i="29"/>
  <c r="N26" i="29"/>
  <c r="D26" i="29"/>
  <c r="S26" i="29"/>
  <c r="M38" i="29"/>
  <c r="D38" i="29"/>
  <c r="S38" i="29"/>
  <c r="N38" i="29"/>
  <c r="D34" i="29"/>
  <c r="H34" i="29" s="1"/>
  <c r="D413" i="29"/>
  <c r="K413" i="29" s="1"/>
  <c r="S437" i="29"/>
  <c r="R525" i="29"/>
  <c r="R717" i="29"/>
  <c r="N771" i="29"/>
  <c r="D779" i="29"/>
  <c r="K779" i="29" s="1"/>
  <c r="S787" i="29"/>
  <c r="D821" i="29"/>
  <c r="K821" i="29" s="1"/>
  <c r="R867" i="29"/>
  <c r="N413" i="29"/>
  <c r="N779" i="29"/>
  <c r="N821" i="29"/>
  <c r="S34" i="29"/>
  <c r="D42" i="29"/>
  <c r="K42" i="29" s="1"/>
  <c r="S413" i="29"/>
  <c r="D421" i="29"/>
  <c r="K421" i="29" s="1"/>
  <c r="N433" i="29"/>
  <c r="D759" i="29"/>
  <c r="K759" i="29" s="1"/>
  <c r="D767" i="29"/>
  <c r="K767" i="29" s="1"/>
  <c r="S779" i="29"/>
  <c r="N829" i="29"/>
  <c r="D837" i="29"/>
  <c r="K837" i="29" s="1"/>
  <c r="N42" i="29"/>
  <c r="S433" i="29"/>
  <c r="S767" i="29"/>
  <c r="N837" i="29"/>
  <c r="N34" i="29"/>
  <c r="D22" i="29"/>
  <c r="S42" i="29"/>
  <c r="D429" i="29"/>
  <c r="K429" i="29" s="1"/>
  <c r="N463" i="29"/>
  <c r="N491" i="29"/>
  <c r="D621" i="29"/>
  <c r="K621" i="29" s="1"/>
  <c r="S775" i="29"/>
  <c r="R863" i="29"/>
  <c r="N22" i="29"/>
  <c r="N429" i="29"/>
  <c r="D459" i="29"/>
  <c r="K459" i="29" s="1"/>
  <c r="S463" i="29"/>
  <c r="D479" i="29"/>
  <c r="K479" i="29" s="1"/>
  <c r="S491" i="29"/>
  <c r="R529" i="29"/>
  <c r="R563" i="29"/>
  <c r="N621" i="29"/>
  <c r="R871" i="29"/>
  <c r="R887" i="29"/>
  <c r="S22" i="29"/>
  <c r="D425" i="29"/>
  <c r="K425" i="29" s="1"/>
  <c r="S429" i="29"/>
  <c r="N459" i="29"/>
  <c r="D487" i="29"/>
  <c r="K487" i="29" s="1"/>
  <c r="R517" i="29"/>
  <c r="D637" i="29"/>
  <c r="K637" i="29" s="1"/>
  <c r="R729" i="29"/>
  <c r="M891" i="29"/>
  <c r="R891" i="29"/>
  <c r="N891" i="29"/>
  <c r="D891" i="29"/>
  <c r="G891" i="29" s="1"/>
  <c r="M883" i="29"/>
  <c r="R883" i="29"/>
  <c r="N883" i="29"/>
  <c r="D883" i="29"/>
  <c r="K883" i="29" s="1"/>
  <c r="R860" i="29"/>
  <c r="R864" i="29"/>
  <c r="R868" i="29"/>
  <c r="R872" i="29"/>
  <c r="R876" i="29"/>
  <c r="R880" i="29"/>
  <c r="R884" i="29"/>
  <c r="R888" i="29"/>
  <c r="R892" i="29"/>
  <c r="D859" i="29"/>
  <c r="H859" i="29" s="1"/>
  <c r="D863" i="29"/>
  <c r="G863" i="29" s="1"/>
  <c r="D867" i="29"/>
  <c r="K867" i="29" s="1"/>
  <c r="D871" i="29"/>
  <c r="K871" i="29" s="1"/>
  <c r="D875" i="29"/>
  <c r="K875" i="29" s="1"/>
  <c r="D879" i="29"/>
  <c r="K879" i="29" s="1"/>
  <c r="D887" i="29"/>
  <c r="G887" i="29" s="1"/>
  <c r="N859" i="29"/>
  <c r="N863" i="29"/>
  <c r="N867" i="29"/>
  <c r="N871" i="29"/>
  <c r="N875" i="29"/>
  <c r="N879" i="29"/>
  <c r="N887" i="29"/>
  <c r="D817" i="29"/>
  <c r="K817" i="29" s="1"/>
  <c r="D833" i="29"/>
  <c r="K833" i="29" s="1"/>
  <c r="N817" i="29"/>
  <c r="N833" i="29"/>
  <c r="D809" i="29"/>
  <c r="K809" i="29" s="1"/>
  <c r="D825" i="29"/>
  <c r="K825" i="29" s="1"/>
  <c r="D841" i="29"/>
  <c r="K841" i="29" s="1"/>
  <c r="N809" i="29"/>
  <c r="N825" i="29"/>
  <c r="N841" i="29"/>
  <c r="M791" i="29"/>
  <c r="S791" i="29"/>
  <c r="N791" i="29"/>
  <c r="D791" i="29"/>
  <c r="K791" i="29" s="1"/>
  <c r="M783" i="29"/>
  <c r="N783" i="29"/>
  <c r="D783" i="29"/>
  <c r="K783" i="29" s="1"/>
  <c r="S783" i="29"/>
  <c r="D775" i="29"/>
  <c r="K775" i="29" s="1"/>
  <c r="D771" i="29"/>
  <c r="K771" i="29" s="1"/>
  <c r="N775" i="29"/>
  <c r="D763" i="29"/>
  <c r="K763" i="29" s="1"/>
  <c r="N767" i="29"/>
  <c r="S771" i="29"/>
  <c r="N763" i="29"/>
  <c r="N759" i="29"/>
  <c r="S763" i="29"/>
  <c r="D787" i="29"/>
  <c r="K787" i="29" s="1"/>
  <c r="S759" i="29"/>
  <c r="N787" i="29"/>
  <c r="R713" i="29"/>
  <c r="R733" i="29"/>
  <c r="R709" i="29"/>
  <c r="R741" i="29"/>
  <c r="R737" i="29"/>
  <c r="N617" i="29"/>
  <c r="N633" i="29"/>
  <c r="D613" i="29"/>
  <c r="K613" i="29" s="1"/>
  <c r="D629" i="29"/>
  <c r="K629" i="29" s="1"/>
  <c r="D609" i="29"/>
  <c r="K609" i="29" s="1"/>
  <c r="D625" i="29"/>
  <c r="K625" i="29" s="1"/>
  <c r="D641" i="29"/>
  <c r="K641" i="29" s="1"/>
  <c r="N609" i="29"/>
  <c r="N625" i="29"/>
  <c r="N641" i="29"/>
  <c r="R587" i="29"/>
  <c r="R575" i="29"/>
  <c r="R583" i="29"/>
  <c r="R571" i="29"/>
  <c r="R559" i="29"/>
  <c r="R591" i="29"/>
  <c r="R579" i="29"/>
  <c r="R537" i="29"/>
  <c r="R513" i="29"/>
  <c r="R533" i="29"/>
  <c r="R509" i="29"/>
  <c r="R541" i="29"/>
  <c r="D475" i="29"/>
  <c r="K475" i="29" s="1"/>
  <c r="N479" i="29"/>
  <c r="S483" i="29"/>
  <c r="D471" i="29"/>
  <c r="K471" i="29" s="1"/>
  <c r="N475" i="29"/>
  <c r="S479" i="29"/>
  <c r="D467" i="29"/>
  <c r="K467" i="29" s="1"/>
  <c r="N471" i="29"/>
  <c r="S475" i="29"/>
  <c r="D463" i="29"/>
  <c r="K463" i="29" s="1"/>
  <c r="N467" i="29"/>
  <c r="S471" i="29"/>
  <c r="D491" i="29"/>
  <c r="K491" i="29" s="1"/>
  <c r="D483" i="29"/>
  <c r="K483" i="29" s="1"/>
  <c r="D417" i="29"/>
  <c r="K417" i="29" s="1"/>
  <c r="N421" i="29"/>
  <c r="S425" i="29"/>
  <c r="N417" i="29"/>
  <c r="S421" i="29"/>
  <c r="D409" i="29"/>
  <c r="K409" i="29" s="1"/>
  <c r="S417" i="29"/>
  <c r="D441" i="29"/>
  <c r="K441" i="29" s="1"/>
  <c r="N409" i="29"/>
  <c r="D437" i="29"/>
  <c r="K437" i="29" s="1"/>
  <c r="N441" i="29"/>
  <c r="S409" i="29"/>
  <c r="D433" i="29"/>
  <c r="K433" i="29" s="1"/>
  <c r="N437" i="29"/>
  <c r="S441" i="29"/>
  <c r="S140" i="29"/>
  <c r="D140" i="29"/>
  <c r="J140" i="29" s="1"/>
  <c r="N140" i="29"/>
  <c r="S132" i="29"/>
  <c r="N132" i="29"/>
  <c r="D132" i="29"/>
  <c r="J132" i="29" s="1"/>
  <c r="S124" i="29"/>
  <c r="D124" i="29"/>
  <c r="J124" i="29" s="1"/>
  <c r="N124" i="29"/>
  <c r="S116" i="29"/>
  <c r="N116" i="29"/>
  <c r="D116" i="29"/>
  <c r="J116" i="29" s="1"/>
  <c r="D120" i="29"/>
  <c r="J120" i="29" s="1"/>
  <c r="D136" i="29"/>
  <c r="J136" i="29" s="1"/>
  <c r="N120" i="29"/>
  <c r="N136" i="29"/>
  <c r="D112" i="29"/>
  <c r="J112" i="29" s="1"/>
  <c r="D128" i="29"/>
  <c r="J128" i="29" s="1"/>
  <c r="N112" i="29"/>
  <c r="N128" i="29"/>
  <c r="S108" i="29"/>
  <c r="N108" i="29"/>
  <c r="D108" i="29"/>
  <c r="J108" i="29" s="1"/>
  <c r="S858" i="29"/>
  <c r="N858" i="29"/>
  <c r="R858" i="29"/>
  <c r="O858" i="29"/>
  <c r="D858" i="29"/>
  <c r="M858" i="29"/>
  <c r="D866" i="29"/>
  <c r="N866" i="29"/>
  <c r="S866" i="29"/>
  <c r="R866" i="29"/>
  <c r="O866" i="29"/>
  <c r="M866" i="29"/>
  <c r="S881" i="29"/>
  <c r="R881" i="29"/>
  <c r="O881" i="29"/>
  <c r="N881" i="29"/>
  <c r="D881" i="29"/>
  <c r="M881" i="29"/>
  <c r="I863" i="29"/>
  <c r="H863" i="29"/>
  <c r="F863" i="29"/>
  <c r="S869" i="29"/>
  <c r="R869" i="29"/>
  <c r="O869" i="29"/>
  <c r="N869" i="29"/>
  <c r="D869" i="29"/>
  <c r="M869" i="29"/>
  <c r="N882" i="29"/>
  <c r="D882" i="29"/>
  <c r="S882" i="29"/>
  <c r="R882" i="29"/>
  <c r="O882" i="29"/>
  <c r="M882" i="29"/>
  <c r="S865" i="29"/>
  <c r="R865" i="29"/>
  <c r="O865" i="29"/>
  <c r="N865" i="29"/>
  <c r="D865" i="29"/>
  <c r="M865" i="29"/>
  <c r="S885" i="29"/>
  <c r="R885" i="29"/>
  <c r="O885" i="29"/>
  <c r="N885" i="29"/>
  <c r="D885" i="29"/>
  <c r="M885" i="29"/>
  <c r="N878" i="29"/>
  <c r="D878" i="29"/>
  <c r="S878" i="29"/>
  <c r="R878" i="29"/>
  <c r="O878" i="29"/>
  <c r="M878" i="29"/>
  <c r="S861" i="29"/>
  <c r="R861" i="29"/>
  <c r="O861" i="29"/>
  <c r="N861" i="29"/>
  <c r="D861" i="29"/>
  <c r="M861" i="29"/>
  <c r="N870" i="29"/>
  <c r="D870" i="29"/>
  <c r="S870" i="29"/>
  <c r="R870" i="29"/>
  <c r="O870" i="29"/>
  <c r="M870" i="29"/>
  <c r="D886" i="29"/>
  <c r="N886" i="29"/>
  <c r="S886" i="29"/>
  <c r="R886" i="29"/>
  <c r="O886" i="29"/>
  <c r="M886" i="29"/>
  <c r="I859" i="29"/>
  <c r="S873" i="29"/>
  <c r="R873" i="29"/>
  <c r="O873" i="29"/>
  <c r="N873" i="29"/>
  <c r="D873" i="29"/>
  <c r="M873" i="29"/>
  <c r="S889" i="29"/>
  <c r="R889" i="29"/>
  <c r="O889" i="29"/>
  <c r="N889" i="29"/>
  <c r="D889" i="29"/>
  <c r="M889" i="29"/>
  <c r="S862" i="29"/>
  <c r="R862" i="29"/>
  <c r="N862" i="29"/>
  <c r="D862" i="29"/>
  <c r="O862" i="29"/>
  <c r="M862" i="29"/>
  <c r="N874" i="29"/>
  <c r="D874" i="29"/>
  <c r="S874" i="29"/>
  <c r="R874" i="29"/>
  <c r="O874" i="29"/>
  <c r="M874" i="29"/>
  <c r="N890" i="29"/>
  <c r="S890" i="29"/>
  <c r="D890" i="29"/>
  <c r="R890" i="29"/>
  <c r="O890" i="29"/>
  <c r="M890" i="29"/>
  <c r="S877" i="29"/>
  <c r="R877" i="29"/>
  <c r="O877" i="29"/>
  <c r="N877" i="29"/>
  <c r="D877" i="29"/>
  <c r="M877" i="29"/>
  <c r="S893" i="29"/>
  <c r="R893" i="29"/>
  <c r="O893" i="29"/>
  <c r="N893" i="29"/>
  <c r="D893" i="29"/>
  <c r="M893" i="29"/>
  <c r="O859" i="29"/>
  <c r="S860" i="29"/>
  <c r="O863" i="29"/>
  <c r="S864" i="29"/>
  <c r="O867" i="29"/>
  <c r="S868" i="29"/>
  <c r="O871" i="29"/>
  <c r="S872" i="29"/>
  <c r="O875" i="29"/>
  <c r="S876" i="29"/>
  <c r="F879" i="29"/>
  <c r="O879" i="29"/>
  <c r="S880" i="29"/>
  <c r="O883" i="29"/>
  <c r="S884" i="29"/>
  <c r="O887" i="29"/>
  <c r="S888" i="29"/>
  <c r="O891" i="29"/>
  <c r="S892" i="29"/>
  <c r="S859" i="29"/>
  <c r="S863" i="29"/>
  <c r="S867" i="29"/>
  <c r="H871" i="29"/>
  <c r="S871" i="29"/>
  <c r="S875" i="29"/>
  <c r="H879" i="29"/>
  <c r="S879" i="29"/>
  <c r="S883" i="29"/>
  <c r="S887" i="29"/>
  <c r="H891" i="29"/>
  <c r="S891" i="29"/>
  <c r="I871" i="29"/>
  <c r="I879" i="29"/>
  <c r="M860" i="29"/>
  <c r="M864" i="29"/>
  <c r="M868" i="29"/>
  <c r="M872" i="29"/>
  <c r="J875" i="29"/>
  <c r="M876" i="29"/>
  <c r="M880" i="29"/>
  <c r="M884" i="29"/>
  <c r="M888" i="29"/>
  <c r="M892" i="29"/>
  <c r="G875" i="29"/>
  <c r="D860" i="29"/>
  <c r="N860" i="29"/>
  <c r="D864" i="29"/>
  <c r="N864" i="29"/>
  <c r="D868" i="29"/>
  <c r="N868" i="29"/>
  <c r="D872" i="29"/>
  <c r="N872" i="29"/>
  <c r="D876" i="29"/>
  <c r="N876" i="29"/>
  <c r="D880" i="29"/>
  <c r="N880" i="29"/>
  <c r="D884" i="29"/>
  <c r="N884" i="29"/>
  <c r="D888" i="29"/>
  <c r="N888" i="29"/>
  <c r="D892" i="29"/>
  <c r="N892" i="29"/>
  <c r="S812" i="29"/>
  <c r="R812" i="29"/>
  <c r="O812" i="29"/>
  <c r="N812" i="29"/>
  <c r="D812" i="29"/>
  <c r="M812" i="29"/>
  <c r="O834" i="29"/>
  <c r="N834" i="29"/>
  <c r="D834" i="29"/>
  <c r="M834" i="29"/>
  <c r="R834" i="29"/>
  <c r="S834" i="29"/>
  <c r="S839" i="29"/>
  <c r="R839" i="29"/>
  <c r="O839" i="29"/>
  <c r="N839" i="29"/>
  <c r="D839" i="29"/>
  <c r="M839" i="29"/>
  <c r="S808" i="29"/>
  <c r="R808" i="29"/>
  <c r="O808" i="29"/>
  <c r="N808" i="29"/>
  <c r="D808" i="29"/>
  <c r="M808" i="29"/>
  <c r="O830" i="29"/>
  <c r="R830" i="29"/>
  <c r="N830" i="29"/>
  <c r="D830" i="29"/>
  <c r="M830" i="29"/>
  <c r="S830" i="29"/>
  <c r="S835" i="29"/>
  <c r="R835" i="29"/>
  <c r="O835" i="29"/>
  <c r="N835" i="29"/>
  <c r="D835" i="29"/>
  <c r="M835" i="29"/>
  <c r="S840" i="29"/>
  <c r="R840" i="29"/>
  <c r="O840" i="29"/>
  <c r="N840" i="29"/>
  <c r="D840" i="29"/>
  <c r="M840" i="29"/>
  <c r="O826" i="29"/>
  <c r="N826" i="29"/>
  <c r="D826" i="29"/>
  <c r="M826" i="29"/>
  <c r="R826" i="29"/>
  <c r="S826" i="29"/>
  <c r="S831" i="29"/>
  <c r="R831" i="29"/>
  <c r="O831" i="29"/>
  <c r="N831" i="29"/>
  <c r="D831" i="29"/>
  <c r="M831" i="29"/>
  <c r="S836" i="29"/>
  <c r="R836" i="29"/>
  <c r="O836" i="29"/>
  <c r="N836" i="29"/>
  <c r="D836" i="29"/>
  <c r="M836" i="29"/>
  <c r="O822" i="29"/>
  <c r="N822" i="29"/>
  <c r="D822" i="29"/>
  <c r="M822" i="29"/>
  <c r="R822" i="29"/>
  <c r="S822" i="29"/>
  <c r="S827" i="29"/>
  <c r="R827" i="29"/>
  <c r="O827" i="29"/>
  <c r="N827" i="29"/>
  <c r="D827" i="29"/>
  <c r="M827" i="29"/>
  <c r="S832" i="29"/>
  <c r="R832" i="29"/>
  <c r="O832" i="29"/>
  <c r="N832" i="29"/>
  <c r="D832" i="29"/>
  <c r="M832" i="29"/>
  <c r="O818" i="29"/>
  <c r="N818" i="29"/>
  <c r="D818" i="29"/>
  <c r="M818" i="29"/>
  <c r="S818" i="29"/>
  <c r="R818" i="29"/>
  <c r="S823" i="29"/>
  <c r="R823" i="29"/>
  <c r="O823" i="29"/>
  <c r="N823" i="29"/>
  <c r="D823" i="29"/>
  <c r="M823" i="29"/>
  <c r="S828" i="29"/>
  <c r="R828" i="29"/>
  <c r="O828" i="29"/>
  <c r="N828" i="29"/>
  <c r="D828" i="29"/>
  <c r="M828" i="29"/>
  <c r="O814" i="29"/>
  <c r="N814" i="29"/>
  <c r="D814" i="29"/>
  <c r="M814" i="29"/>
  <c r="R814" i="29"/>
  <c r="S814" i="29"/>
  <c r="S819" i="29"/>
  <c r="R819" i="29"/>
  <c r="O819" i="29"/>
  <c r="N819" i="29"/>
  <c r="D819" i="29"/>
  <c r="M819" i="29"/>
  <c r="S824" i="29"/>
  <c r="R824" i="29"/>
  <c r="O824" i="29"/>
  <c r="N824" i="29"/>
  <c r="D824" i="29"/>
  <c r="M824" i="29"/>
  <c r="O810" i="29"/>
  <c r="N810" i="29"/>
  <c r="D810" i="29"/>
  <c r="R810" i="29"/>
  <c r="M810" i="29"/>
  <c r="S810" i="29"/>
  <c r="S815" i="29"/>
  <c r="R815" i="29"/>
  <c r="O815" i="29"/>
  <c r="N815" i="29"/>
  <c r="D815" i="29"/>
  <c r="M815" i="29"/>
  <c r="S820" i="29"/>
  <c r="R820" i="29"/>
  <c r="O820" i="29"/>
  <c r="N820" i="29"/>
  <c r="D820" i="29"/>
  <c r="M820" i="29"/>
  <c r="O842" i="29"/>
  <c r="N842" i="29"/>
  <c r="D842" i="29"/>
  <c r="M842" i="29"/>
  <c r="R842" i="29"/>
  <c r="S842" i="29"/>
  <c r="S811" i="29"/>
  <c r="R811" i="29"/>
  <c r="O811" i="29"/>
  <c r="N811" i="29"/>
  <c r="D811" i="29"/>
  <c r="M811" i="29"/>
  <c r="S816" i="29"/>
  <c r="R816" i="29"/>
  <c r="O816" i="29"/>
  <c r="N816" i="29"/>
  <c r="D816" i="29"/>
  <c r="M816" i="29"/>
  <c r="O838" i="29"/>
  <c r="N838" i="29"/>
  <c r="D838" i="29"/>
  <c r="M838" i="29"/>
  <c r="S838" i="29"/>
  <c r="R838" i="29"/>
  <c r="S843" i="29"/>
  <c r="R843" i="29"/>
  <c r="O843" i="29"/>
  <c r="N843" i="29"/>
  <c r="D843" i="29"/>
  <c r="M843" i="29"/>
  <c r="O809" i="29"/>
  <c r="O813" i="29"/>
  <c r="O817" i="29"/>
  <c r="O821" i="29"/>
  <c r="F825" i="29"/>
  <c r="O825" i="29"/>
  <c r="F829" i="29"/>
  <c r="O829" i="29"/>
  <c r="O833" i="29"/>
  <c r="O837" i="29"/>
  <c r="F841" i="29"/>
  <c r="O841" i="29"/>
  <c r="R809" i="29"/>
  <c r="R813" i="29"/>
  <c r="R817" i="29"/>
  <c r="R821" i="29"/>
  <c r="G825" i="29"/>
  <c r="R825" i="29"/>
  <c r="G829" i="29"/>
  <c r="R829" i="29"/>
  <c r="R833" i="29"/>
  <c r="R837" i="29"/>
  <c r="G841" i="29"/>
  <c r="R841" i="29"/>
  <c r="S809" i="29"/>
  <c r="H813" i="29"/>
  <c r="S813" i="29"/>
  <c r="S817" i="29"/>
  <c r="S821" i="29"/>
  <c r="H825" i="29"/>
  <c r="S825" i="29"/>
  <c r="H829" i="29"/>
  <c r="S829" i="29"/>
  <c r="S833" i="29"/>
  <c r="S837" i="29"/>
  <c r="H841" i="29"/>
  <c r="S841" i="29"/>
  <c r="I809" i="29"/>
  <c r="I813" i="29"/>
  <c r="I825" i="29"/>
  <c r="I829" i="29"/>
  <c r="I841" i="29"/>
  <c r="J809" i="29"/>
  <c r="J813" i="29"/>
  <c r="J825" i="29"/>
  <c r="J829" i="29"/>
  <c r="J841" i="29"/>
  <c r="S762" i="29"/>
  <c r="R762" i="29"/>
  <c r="O762" i="29"/>
  <c r="N762" i="29"/>
  <c r="D762" i="29"/>
  <c r="M762" i="29"/>
  <c r="O772" i="29"/>
  <c r="N772" i="29"/>
  <c r="D772" i="29"/>
  <c r="M772" i="29"/>
  <c r="R772" i="29"/>
  <c r="S772" i="29"/>
  <c r="S766" i="29"/>
  <c r="R766" i="29"/>
  <c r="O766" i="29"/>
  <c r="N766" i="29"/>
  <c r="D766" i="29"/>
  <c r="M766" i="29"/>
  <c r="O776" i="29"/>
  <c r="N776" i="29"/>
  <c r="D776" i="29"/>
  <c r="R776" i="29"/>
  <c r="M776" i="29"/>
  <c r="S776" i="29"/>
  <c r="S770" i="29"/>
  <c r="R770" i="29"/>
  <c r="O770" i="29"/>
  <c r="N770" i="29"/>
  <c r="D770" i="29"/>
  <c r="M770" i="29"/>
  <c r="O780" i="29"/>
  <c r="N780" i="29"/>
  <c r="D780" i="29"/>
  <c r="M780" i="29"/>
  <c r="R780" i="29"/>
  <c r="S780" i="29"/>
  <c r="S774" i="29"/>
  <c r="R774" i="29"/>
  <c r="O774" i="29"/>
  <c r="N774" i="29"/>
  <c r="D774" i="29"/>
  <c r="M774" i="29"/>
  <c r="O784" i="29"/>
  <c r="N784" i="29"/>
  <c r="D784" i="29"/>
  <c r="R784" i="29"/>
  <c r="M784" i="29"/>
  <c r="S784" i="29"/>
  <c r="S778" i="29"/>
  <c r="R778" i="29"/>
  <c r="O778" i="29"/>
  <c r="N778" i="29"/>
  <c r="D778" i="29"/>
  <c r="M778" i="29"/>
  <c r="O788" i="29"/>
  <c r="N788" i="29"/>
  <c r="D788" i="29"/>
  <c r="R788" i="29"/>
  <c r="M788" i="29"/>
  <c r="S788" i="29"/>
  <c r="O760" i="29"/>
  <c r="N760" i="29"/>
  <c r="D760" i="29"/>
  <c r="M760" i="29"/>
  <c r="R760" i="29"/>
  <c r="S760" i="29"/>
  <c r="S782" i="29"/>
  <c r="R782" i="29"/>
  <c r="O782" i="29"/>
  <c r="N782" i="29"/>
  <c r="D782" i="29"/>
  <c r="M782" i="29"/>
  <c r="O792" i="29"/>
  <c r="N792" i="29"/>
  <c r="D792" i="29"/>
  <c r="M792" i="29"/>
  <c r="R792" i="29"/>
  <c r="S792" i="29"/>
  <c r="O764" i="29"/>
  <c r="N764" i="29"/>
  <c r="D764" i="29"/>
  <c r="M764" i="29"/>
  <c r="R764" i="29"/>
  <c r="S764" i="29"/>
  <c r="S786" i="29"/>
  <c r="R786" i="29"/>
  <c r="O786" i="29"/>
  <c r="N786" i="29"/>
  <c r="D786" i="29"/>
  <c r="M786" i="29"/>
  <c r="S758" i="29"/>
  <c r="R758" i="29"/>
  <c r="O758" i="29"/>
  <c r="N758" i="29"/>
  <c r="D758" i="29"/>
  <c r="M758" i="29"/>
  <c r="O768" i="29"/>
  <c r="N768" i="29"/>
  <c r="D768" i="29"/>
  <c r="M768" i="29"/>
  <c r="R768" i="29"/>
  <c r="S768" i="29"/>
  <c r="S790" i="29"/>
  <c r="R790" i="29"/>
  <c r="O790" i="29"/>
  <c r="N790" i="29"/>
  <c r="D790" i="29"/>
  <c r="M790" i="29"/>
  <c r="F759" i="29"/>
  <c r="O759" i="29"/>
  <c r="F763" i="29"/>
  <c r="O763" i="29"/>
  <c r="F767" i="29"/>
  <c r="O767" i="29"/>
  <c r="F771" i="29"/>
  <c r="O771" i="29"/>
  <c r="O775" i="29"/>
  <c r="O779" i="29"/>
  <c r="O783" i="29"/>
  <c r="F787" i="29"/>
  <c r="O787" i="29"/>
  <c r="O791" i="29"/>
  <c r="G759" i="29"/>
  <c r="R759" i="29"/>
  <c r="R763" i="29"/>
  <c r="G767" i="29"/>
  <c r="R767" i="29"/>
  <c r="R771" i="29"/>
  <c r="R775" i="29"/>
  <c r="R779" i="29"/>
  <c r="R783" i="29"/>
  <c r="R787" i="29"/>
  <c r="G791" i="29"/>
  <c r="R791" i="29"/>
  <c r="H759" i="29"/>
  <c r="M761" i="29"/>
  <c r="H763" i="29"/>
  <c r="M765" i="29"/>
  <c r="H767" i="29"/>
  <c r="M769" i="29"/>
  <c r="H771" i="29"/>
  <c r="M773" i="29"/>
  <c r="M777" i="29"/>
  <c r="M781" i="29"/>
  <c r="M785" i="29"/>
  <c r="M789" i="29"/>
  <c r="M793" i="29"/>
  <c r="I759" i="29"/>
  <c r="D761" i="29"/>
  <c r="N761" i="29"/>
  <c r="I763" i="29"/>
  <c r="D765" i="29"/>
  <c r="N765" i="29"/>
  <c r="I767" i="29"/>
  <c r="D769" i="29"/>
  <c r="N769" i="29"/>
  <c r="I771" i="29"/>
  <c r="D773" i="29"/>
  <c r="N773" i="29"/>
  <c r="D777" i="29"/>
  <c r="N777" i="29"/>
  <c r="D781" i="29"/>
  <c r="N781" i="29"/>
  <c r="D785" i="29"/>
  <c r="N785" i="29"/>
  <c r="D789" i="29"/>
  <c r="N789" i="29"/>
  <c r="I791" i="29"/>
  <c r="D793" i="29"/>
  <c r="N793" i="29"/>
  <c r="J759" i="29"/>
  <c r="O761" i="29"/>
  <c r="O765" i="29"/>
  <c r="J767" i="29"/>
  <c r="O769" i="29"/>
  <c r="J771" i="29"/>
  <c r="O773" i="29"/>
  <c r="O777" i="29"/>
  <c r="O781" i="29"/>
  <c r="O785" i="29"/>
  <c r="J787" i="29"/>
  <c r="O789" i="29"/>
  <c r="J791" i="29"/>
  <c r="O793" i="29"/>
  <c r="R761" i="29"/>
  <c r="R765" i="29"/>
  <c r="R769" i="29"/>
  <c r="R773" i="29"/>
  <c r="R777" i="29"/>
  <c r="R781" i="29"/>
  <c r="R785" i="29"/>
  <c r="R789" i="29"/>
  <c r="R793" i="29"/>
  <c r="O722" i="29"/>
  <c r="N722" i="29"/>
  <c r="D722" i="29"/>
  <c r="M722" i="29"/>
  <c r="S722" i="29"/>
  <c r="R722" i="29"/>
  <c r="S723" i="29"/>
  <c r="R723" i="29"/>
  <c r="O723" i="29"/>
  <c r="N723" i="29"/>
  <c r="D723" i="29"/>
  <c r="M723" i="29"/>
  <c r="S739" i="29"/>
  <c r="R739" i="29"/>
  <c r="O739" i="29"/>
  <c r="N739" i="29"/>
  <c r="D739" i="29"/>
  <c r="M739" i="29"/>
  <c r="N728" i="29"/>
  <c r="S728" i="29"/>
  <c r="R728" i="29"/>
  <c r="O728" i="29"/>
  <c r="M728" i="29"/>
  <c r="D728" i="29"/>
  <c r="S724" i="29"/>
  <c r="R724" i="29"/>
  <c r="O724" i="29"/>
  <c r="N724" i="29"/>
  <c r="M724" i="29"/>
  <c r="D724" i="29"/>
  <c r="S719" i="29"/>
  <c r="R719" i="29"/>
  <c r="O719" i="29"/>
  <c r="N719" i="29"/>
  <c r="D719" i="29"/>
  <c r="M719" i="29"/>
  <c r="S735" i="29"/>
  <c r="R735" i="29"/>
  <c r="O735" i="29"/>
  <c r="N735" i="29"/>
  <c r="D735" i="29"/>
  <c r="M735" i="29"/>
  <c r="O738" i="29"/>
  <c r="N738" i="29"/>
  <c r="D738" i="29"/>
  <c r="M738" i="29"/>
  <c r="S738" i="29"/>
  <c r="R738" i="29"/>
  <c r="O734" i="29"/>
  <c r="N734" i="29"/>
  <c r="D734" i="29"/>
  <c r="M734" i="29"/>
  <c r="S734" i="29"/>
  <c r="R734" i="29"/>
  <c r="O714" i="29"/>
  <c r="N714" i="29"/>
  <c r="D714" i="29"/>
  <c r="M714" i="29"/>
  <c r="S714" i="29"/>
  <c r="R714" i="29"/>
  <c r="N720" i="29"/>
  <c r="S720" i="29"/>
  <c r="R720" i="29"/>
  <c r="O720" i="29"/>
  <c r="M720" i="29"/>
  <c r="D720" i="29"/>
  <c r="O730" i="29"/>
  <c r="N730" i="29"/>
  <c r="D730" i="29"/>
  <c r="M730" i="29"/>
  <c r="S730" i="29"/>
  <c r="R730" i="29"/>
  <c r="S736" i="29"/>
  <c r="R736" i="29"/>
  <c r="O736" i="29"/>
  <c r="M736" i="29"/>
  <c r="D736" i="29"/>
  <c r="N736" i="29"/>
  <c r="D708" i="29"/>
  <c r="S708" i="29"/>
  <c r="R708" i="29"/>
  <c r="O708" i="29"/>
  <c r="N708" i="29"/>
  <c r="M708" i="29"/>
  <c r="S715" i="29"/>
  <c r="R715" i="29"/>
  <c r="O715" i="29"/>
  <c r="N715" i="29"/>
  <c r="D715" i="29"/>
  <c r="M715" i="29"/>
  <c r="S731" i="29"/>
  <c r="R731" i="29"/>
  <c r="O731" i="29"/>
  <c r="N731" i="29"/>
  <c r="D731" i="29"/>
  <c r="M731" i="29"/>
  <c r="O718" i="29"/>
  <c r="N718" i="29"/>
  <c r="D718" i="29"/>
  <c r="M718" i="29"/>
  <c r="S718" i="29"/>
  <c r="R718" i="29"/>
  <c r="O710" i="29"/>
  <c r="N710" i="29"/>
  <c r="D710" i="29"/>
  <c r="M710" i="29"/>
  <c r="S710" i="29"/>
  <c r="R710" i="29"/>
  <c r="D716" i="29"/>
  <c r="S716" i="29"/>
  <c r="R716" i="29"/>
  <c r="N716" i="29"/>
  <c r="O716" i="29"/>
  <c r="M716" i="29"/>
  <c r="O726" i="29"/>
  <c r="N726" i="29"/>
  <c r="D726" i="29"/>
  <c r="M726" i="29"/>
  <c r="S726" i="29"/>
  <c r="R726" i="29"/>
  <c r="D732" i="29"/>
  <c r="S732" i="29"/>
  <c r="R732" i="29"/>
  <c r="N732" i="29"/>
  <c r="O732" i="29"/>
  <c r="M732" i="29"/>
  <c r="O742" i="29"/>
  <c r="N742" i="29"/>
  <c r="D742" i="29"/>
  <c r="M742" i="29"/>
  <c r="S742" i="29"/>
  <c r="R742" i="29"/>
  <c r="S712" i="29"/>
  <c r="N712" i="29"/>
  <c r="R712" i="29"/>
  <c r="O712" i="29"/>
  <c r="M712" i="29"/>
  <c r="D712" i="29"/>
  <c r="S740" i="29"/>
  <c r="R740" i="29"/>
  <c r="O740" i="29"/>
  <c r="M740" i="29"/>
  <c r="N740" i="29"/>
  <c r="D740" i="29"/>
  <c r="S711" i="29"/>
  <c r="R711" i="29"/>
  <c r="O711" i="29"/>
  <c r="N711" i="29"/>
  <c r="D711" i="29"/>
  <c r="M711" i="29"/>
  <c r="S727" i="29"/>
  <c r="R727" i="29"/>
  <c r="O727" i="29"/>
  <c r="N727" i="29"/>
  <c r="D727" i="29"/>
  <c r="M727" i="29"/>
  <c r="S743" i="29"/>
  <c r="R743" i="29"/>
  <c r="O743" i="29"/>
  <c r="N743" i="29"/>
  <c r="D743" i="29"/>
  <c r="M743" i="29"/>
  <c r="D709" i="29"/>
  <c r="N709" i="29"/>
  <c r="D713" i="29"/>
  <c r="N713" i="29"/>
  <c r="D717" i="29"/>
  <c r="N717" i="29"/>
  <c r="D721" i="29"/>
  <c r="N721" i="29"/>
  <c r="D725" i="29"/>
  <c r="N725" i="29"/>
  <c r="D729" i="29"/>
  <c r="N729" i="29"/>
  <c r="D733" i="29"/>
  <c r="N733" i="29"/>
  <c r="D737" i="29"/>
  <c r="N737" i="29"/>
  <c r="D741" i="29"/>
  <c r="N741" i="29"/>
  <c r="O709" i="29"/>
  <c r="O713" i="29"/>
  <c r="O717" i="29"/>
  <c r="O721" i="29"/>
  <c r="O725" i="29"/>
  <c r="O729" i="29"/>
  <c r="O733" i="29"/>
  <c r="O737" i="29"/>
  <c r="O741" i="29"/>
  <c r="S709" i="29"/>
  <c r="S713" i="29"/>
  <c r="S717" i="29"/>
  <c r="S721" i="29"/>
  <c r="S725" i="29"/>
  <c r="S729" i="29"/>
  <c r="S733" i="29"/>
  <c r="S737" i="29"/>
  <c r="S741" i="29"/>
  <c r="M687" i="29"/>
  <c r="N687" i="29"/>
  <c r="D687" i="29"/>
  <c r="S687" i="29"/>
  <c r="O687" i="29"/>
  <c r="R687" i="29"/>
  <c r="M659" i="29"/>
  <c r="O659" i="29"/>
  <c r="S659" i="29"/>
  <c r="R659" i="29"/>
  <c r="M662" i="29"/>
  <c r="S662" i="29"/>
  <c r="R662" i="29"/>
  <c r="O662" i="29"/>
  <c r="N662" i="29"/>
  <c r="D662" i="29"/>
  <c r="S665" i="29"/>
  <c r="R665" i="29"/>
  <c r="O665" i="29"/>
  <c r="N665" i="29"/>
  <c r="D665" i="29"/>
  <c r="M665" i="29"/>
  <c r="O672" i="29"/>
  <c r="N672" i="29"/>
  <c r="D672" i="29"/>
  <c r="R672" i="29"/>
  <c r="M672" i="29"/>
  <c r="S672" i="29"/>
  <c r="O680" i="29"/>
  <c r="N680" i="29"/>
  <c r="D680" i="29"/>
  <c r="S680" i="29"/>
  <c r="M680" i="29"/>
  <c r="R680" i="29"/>
  <c r="O688" i="29"/>
  <c r="N688" i="29"/>
  <c r="D688" i="29"/>
  <c r="M688" i="29"/>
  <c r="R688" i="29"/>
  <c r="S688" i="29"/>
  <c r="M679" i="29"/>
  <c r="N679" i="29"/>
  <c r="S679" i="29"/>
  <c r="R679" i="29"/>
  <c r="O679" i="29"/>
  <c r="D679" i="29"/>
  <c r="D659" i="29"/>
  <c r="S673" i="29"/>
  <c r="R673" i="29"/>
  <c r="O673" i="29"/>
  <c r="N673" i="29"/>
  <c r="D673" i="29"/>
  <c r="M673" i="29"/>
  <c r="S681" i="29"/>
  <c r="R681" i="29"/>
  <c r="O681" i="29"/>
  <c r="N681" i="29"/>
  <c r="D681" i="29"/>
  <c r="M681" i="29"/>
  <c r="S689" i="29"/>
  <c r="R689" i="29"/>
  <c r="O689" i="29"/>
  <c r="N689" i="29"/>
  <c r="D689" i="29"/>
  <c r="M689" i="29"/>
  <c r="M671" i="29"/>
  <c r="D671" i="29"/>
  <c r="S671" i="29"/>
  <c r="R671" i="29"/>
  <c r="O671" i="29"/>
  <c r="N671" i="29"/>
  <c r="M663" i="29"/>
  <c r="S663" i="29"/>
  <c r="R663" i="29"/>
  <c r="O663" i="29"/>
  <c r="S666" i="29"/>
  <c r="R666" i="29"/>
  <c r="M666" i="29"/>
  <c r="O666" i="29"/>
  <c r="N666" i="29"/>
  <c r="D666" i="29"/>
  <c r="S674" i="29"/>
  <c r="R674" i="29"/>
  <c r="O674" i="29"/>
  <c r="N674" i="29"/>
  <c r="D674" i="29"/>
  <c r="M674" i="29"/>
  <c r="S682" i="29"/>
  <c r="R682" i="29"/>
  <c r="M682" i="29"/>
  <c r="O682" i="29"/>
  <c r="N682" i="29"/>
  <c r="D682" i="29"/>
  <c r="S690" i="29"/>
  <c r="R690" i="29"/>
  <c r="O690" i="29"/>
  <c r="N690" i="29"/>
  <c r="D690" i="29"/>
  <c r="M690" i="29"/>
  <c r="O660" i="29"/>
  <c r="N660" i="29"/>
  <c r="D660" i="29"/>
  <c r="M660" i="29"/>
  <c r="S660" i="29"/>
  <c r="D663" i="29"/>
  <c r="M667" i="29"/>
  <c r="O667" i="29"/>
  <c r="N667" i="29"/>
  <c r="D667" i="29"/>
  <c r="S667" i="29"/>
  <c r="R667" i="29"/>
  <c r="M675" i="29"/>
  <c r="O675" i="29"/>
  <c r="D675" i="29"/>
  <c r="N675" i="29"/>
  <c r="S675" i="29"/>
  <c r="R675" i="29"/>
  <c r="M683" i="29"/>
  <c r="N683" i="29"/>
  <c r="D683" i="29"/>
  <c r="O683" i="29"/>
  <c r="S683" i="29"/>
  <c r="R683" i="29"/>
  <c r="M691" i="29"/>
  <c r="D691" i="29"/>
  <c r="N691" i="29"/>
  <c r="S691" i="29"/>
  <c r="R691" i="29"/>
  <c r="O691" i="29"/>
  <c r="N663" i="29"/>
  <c r="O668" i="29"/>
  <c r="N668" i="29"/>
  <c r="D668" i="29"/>
  <c r="M668" i="29"/>
  <c r="R668" i="29"/>
  <c r="S668" i="29"/>
  <c r="O676" i="29"/>
  <c r="N676" i="29"/>
  <c r="D676" i="29"/>
  <c r="M676" i="29"/>
  <c r="R676" i="29"/>
  <c r="S676" i="29"/>
  <c r="O684" i="29"/>
  <c r="N684" i="29"/>
  <c r="D684" i="29"/>
  <c r="S684" i="29"/>
  <c r="R684" i="29"/>
  <c r="M684" i="29"/>
  <c r="O692" i="29"/>
  <c r="N692" i="29"/>
  <c r="D692" i="29"/>
  <c r="S692" i="29"/>
  <c r="R692" i="29"/>
  <c r="M692" i="29"/>
  <c r="O664" i="29"/>
  <c r="N664" i="29"/>
  <c r="D664" i="29"/>
  <c r="M664" i="29"/>
  <c r="S664" i="29"/>
  <c r="S669" i="29"/>
  <c r="R669" i="29"/>
  <c r="O669" i="29"/>
  <c r="N669" i="29"/>
  <c r="D669" i="29"/>
  <c r="M669" i="29"/>
  <c r="S677" i="29"/>
  <c r="R677" i="29"/>
  <c r="O677" i="29"/>
  <c r="N677" i="29"/>
  <c r="D677" i="29"/>
  <c r="M677" i="29"/>
  <c r="S685" i="29"/>
  <c r="R685" i="29"/>
  <c r="O685" i="29"/>
  <c r="N685" i="29"/>
  <c r="D685" i="29"/>
  <c r="M685" i="29"/>
  <c r="S693" i="29"/>
  <c r="R693" i="29"/>
  <c r="O693" i="29"/>
  <c r="N693" i="29"/>
  <c r="D693" i="29"/>
  <c r="M693" i="29"/>
  <c r="S658" i="29"/>
  <c r="R658" i="29"/>
  <c r="M658" i="29"/>
  <c r="O658" i="29"/>
  <c r="N658" i="29"/>
  <c r="D658" i="29"/>
  <c r="S661" i="29"/>
  <c r="R661" i="29"/>
  <c r="O661" i="29"/>
  <c r="N661" i="29"/>
  <c r="D661" i="29"/>
  <c r="M661" i="29"/>
  <c r="M670" i="29"/>
  <c r="S670" i="29"/>
  <c r="R670" i="29"/>
  <c r="O670" i="29"/>
  <c r="N670" i="29"/>
  <c r="D670" i="29"/>
  <c r="S678" i="29"/>
  <c r="R678" i="29"/>
  <c r="O678" i="29"/>
  <c r="M678" i="29"/>
  <c r="N678" i="29"/>
  <c r="D678" i="29"/>
  <c r="S686" i="29"/>
  <c r="R686" i="29"/>
  <c r="M686" i="29"/>
  <c r="O686" i="29"/>
  <c r="N686" i="29"/>
  <c r="D686" i="29"/>
  <c r="S612" i="29"/>
  <c r="R612" i="29"/>
  <c r="O612" i="29"/>
  <c r="N612" i="29"/>
  <c r="D612" i="29"/>
  <c r="M612" i="29"/>
  <c r="S639" i="29"/>
  <c r="R639" i="29"/>
  <c r="O639" i="29"/>
  <c r="N639" i="29"/>
  <c r="D639" i="29"/>
  <c r="M639" i="29"/>
  <c r="S608" i="29"/>
  <c r="R608" i="29"/>
  <c r="O608" i="29"/>
  <c r="N608" i="29"/>
  <c r="D608" i="29"/>
  <c r="M608" i="29"/>
  <c r="O630" i="29"/>
  <c r="N630" i="29"/>
  <c r="D630" i="29"/>
  <c r="M630" i="29"/>
  <c r="R630" i="29"/>
  <c r="S630" i="29"/>
  <c r="S635" i="29"/>
  <c r="R635" i="29"/>
  <c r="O635" i="29"/>
  <c r="N635" i="29"/>
  <c r="D635" i="29"/>
  <c r="M635" i="29"/>
  <c r="S640" i="29"/>
  <c r="R640" i="29"/>
  <c r="O640" i="29"/>
  <c r="N640" i="29"/>
  <c r="D640" i="29"/>
  <c r="M640" i="29"/>
  <c r="O634" i="29"/>
  <c r="R634" i="29"/>
  <c r="N634" i="29"/>
  <c r="D634" i="29"/>
  <c r="M634" i="29"/>
  <c r="S634" i="29"/>
  <c r="O626" i="29"/>
  <c r="N626" i="29"/>
  <c r="D626" i="29"/>
  <c r="R626" i="29"/>
  <c r="M626" i="29"/>
  <c r="S626" i="29"/>
  <c r="S631" i="29"/>
  <c r="R631" i="29"/>
  <c r="O631" i="29"/>
  <c r="N631" i="29"/>
  <c r="D631" i="29"/>
  <c r="M631" i="29"/>
  <c r="S636" i="29"/>
  <c r="R636" i="29"/>
  <c r="O636" i="29"/>
  <c r="N636" i="29"/>
  <c r="D636" i="29"/>
  <c r="M636" i="29"/>
  <c r="O622" i="29"/>
  <c r="R622" i="29"/>
  <c r="N622" i="29"/>
  <c r="D622" i="29"/>
  <c r="M622" i="29"/>
  <c r="S622" i="29"/>
  <c r="S627" i="29"/>
  <c r="R627" i="29"/>
  <c r="O627" i="29"/>
  <c r="N627" i="29"/>
  <c r="D627" i="29"/>
  <c r="M627" i="29"/>
  <c r="S632" i="29"/>
  <c r="R632" i="29"/>
  <c r="O632" i="29"/>
  <c r="N632" i="29"/>
  <c r="D632" i="29"/>
  <c r="M632" i="29"/>
  <c r="O618" i="29"/>
  <c r="N618" i="29"/>
  <c r="D618" i="29"/>
  <c r="R618" i="29"/>
  <c r="M618" i="29"/>
  <c r="S618" i="29"/>
  <c r="S623" i="29"/>
  <c r="R623" i="29"/>
  <c r="O623" i="29"/>
  <c r="N623" i="29"/>
  <c r="D623" i="29"/>
  <c r="M623" i="29"/>
  <c r="S628" i="29"/>
  <c r="R628" i="29"/>
  <c r="O628" i="29"/>
  <c r="N628" i="29"/>
  <c r="D628" i="29"/>
  <c r="M628" i="29"/>
  <c r="O614" i="29"/>
  <c r="N614" i="29"/>
  <c r="D614" i="29"/>
  <c r="M614" i="29"/>
  <c r="R614" i="29"/>
  <c r="S614" i="29"/>
  <c r="S619" i="29"/>
  <c r="R619" i="29"/>
  <c r="O619" i="29"/>
  <c r="N619" i="29"/>
  <c r="D619" i="29"/>
  <c r="M619" i="29"/>
  <c r="S624" i="29"/>
  <c r="R624" i="29"/>
  <c r="O624" i="29"/>
  <c r="N624" i="29"/>
  <c r="D624" i="29"/>
  <c r="M624" i="29"/>
  <c r="O610" i="29"/>
  <c r="R610" i="29"/>
  <c r="N610" i="29"/>
  <c r="D610" i="29"/>
  <c r="M610" i="29"/>
  <c r="S610" i="29"/>
  <c r="S615" i="29"/>
  <c r="R615" i="29"/>
  <c r="O615" i="29"/>
  <c r="N615" i="29"/>
  <c r="D615" i="29"/>
  <c r="M615" i="29"/>
  <c r="S620" i="29"/>
  <c r="R620" i="29"/>
  <c r="O620" i="29"/>
  <c r="N620" i="29"/>
  <c r="D620" i="29"/>
  <c r="M620" i="29"/>
  <c r="O642" i="29"/>
  <c r="N642" i="29"/>
  <c r="D642" i="29"/>
  <c r="M642" i="29"/>
  <c r="R642" i="29"/>
  <c r="S642" i="29"/>
  <c r="S611" i="29"/>
  <c r="R611" i="29"/>
  <c r="O611" i="29"/>
  <c r="N611" i="29"/>
  <c r="D611" i="29"/>
  <c r="M611" i="29"/>
  <c r="S616" i="29"/>
  <c r="R616" i="29"/>
  <c r="O616" i="29"/>
  <c r="N616" i="29"/>
  <c r="D616" i="29"/>
  <c r="M616" i="29"/>
  <c r="O638" i="29"/>
  <c r="R638" i="29"/>
  <c r="N638" i="29"/>
  <c r="D638" i="29"/>
  <c r="M638" i="29"/>
  <c r="S638" i="29"/>
  <c r="S643" i="29"/>
  <c r="R643" i="29"/>
  <c r="O643" i="29"/>
  <c r="N643" i="29"/>
  <c r="D643" i="29"/>
  <c r="M643" i="29"/>
  <c r="O609" i="29"/>
  <c r="F613" i="29"/>
  <c r="O613" i="29"/>
  <c r="F617" i="29"/>
  <c r="O617" i="29"/>
  <c r="F621" i="29"/>
  <c r="O621" i="29"/>
  <c r="O625" i="29"/>
  <c r="F629" i="29"/>
  <c r="O629" i="29"/>
  <c r="O633" i="29"/>
  <c r="O637" i="29"/>
  <c r="O641" i="29"/>
  <c r="G609" i="29"/>
  <c r="R609" i="29"/>
  <c r="G613" i="29"/>
  <c r="R613" i="29"/>
  <c r="G617" i="29"/>
  <c r="R617" i="29"/>
  <c r="G621" i="29"/>
  <c r="R621" i="29"/>
  <c r="G625" i="29"/>
  <c r="R625" i="29"/>
  <c r="G629" i="29"/>
  <c r="R629" i="29"/>
  <c r="G633" i="29"/>
  <c r="R633" i="29"/>
  <c r="R637" i="29"/>
  <c r="R641" i="29"/>
  <c r="S609" i="29"/>
  <c r="H613" i="29"/>
  <c r="S613" i="29"/>
  <c r="H617" i="29"/>
  <c r="S617" i="29"/>
  <c r="H621" i="29"/>
  <c r="S621" i="29"/>
  <c r="S625" i="29"/>
  <c r="H629" i="29"/>
  <c r="S629" i="29"/>
  <c r="S633" i="29"/>
  <c r="H637" i="29"/>
  <c r="S637" i="29"/>
  <c r="S641" i="29"/>
  <c r="I613" i="29"/>
  <c r="I617" i="29"/>
  <c r="I621" i="29"/>
  <c r="I629" i="29"/>
  <c r="I637" i="29"/>
  <c r="J613" i="29"/>
  <c r="J617" i="29"/>
  <c r="J621" i="29"/>
  <c r="J629" i="29"/>
  <c r="J637" i="29"/>
  <c r="S561" i="29"/>
  <c r="R561" i="29"/>
  <c r="O561" i="29"/>
  <c r="N561" i="29"/>
  <c r="D561" i="29"/>
  <c r="M561" i="29"/>
  <c r="S593" i="29"/>
  <c r="R593" i="29"/>
  <c r="O593" i="29"/>
  <c r="N593" i="29"/>
  <c r="D593" i="29"/>
  <c r="M593" i="29"/>
  <c r="S562" i="29"/>
  <c r="R562" i="29"/>
  <c r="N562" i="29"/>
  <c r="O562" i="29"/>
  <c r="M562" i="29"/>
  <c r="D562" i="29"/>
  <c r="O572" i="29"/>
  <c r="N572" i="29"/>
  <c r="D572" i="29"/>
  <c r="M572" i="29"/>
  <c r="S572" i="29"/>
  <c r="R572" i="29"/>
  <c r="N578" i="29"/>
  <c r="S578" i="29"/>
  <c r="R578" i="29"/>
  <c r="D578" i="29"/>
  <c r="O578" i="29"/>
  <c r="M578" i="29"/>
  <c r="O588" i="29"/>
  <c r="N588" i="29"/>
  <c r="D588" i="29"/>
  <c r="M588" i="29"/>
  <c r="S588" i="29"/>
  <c r="R588" i="29"/>
  <c r="S573" i="29"/>
  <c r="R573" i="29"/>
  <c r="O573" i="29"/>
  <c r="N573" i="29"/>
  <c r="D573" i="29"/>
  <c r="M573" i="29"/>
  <c r="S589" i="29"/>
  <c r="R589" i="29"/>
  <c r="O589" i="29"/>
  <c r="N589" i="29"/>
  <c r="D589" i="29"/>
  <c r="M589" i="29"/>
  <c r="N558" i="29"/>
  <c r="D558" i="29"/>
  <c r="S558" i="29"/>
  <c r="R558" i="29"/>
  <c r="O558" i="29"/>
  <c r="M558" i="29"/>
  <c r="O568" i="29"/>
  <c r="N568" i="29"/>
  <c r="D568" i="29"/>
  <c r="M568" i="29"/>
  <c r="S568" i="29"/>
  <c r="R568" i="29"/>
  <c r="D574" i="29"/>
  <c r="S574" i="29"/>
  <c r="R574" i="29"/>
  <c r="O574" i="29"/>
  <c r="N574" i="29"/>
  <c r="M574" i="29"/>
  <c r="O584" i="29"/>
  <c r="N584" i="29"/>
  <c r="D584" i="29"/>
  <c r="M584" i="29"/>
  <c r="S584" i="29"/>
  <c r="R584" i="29"/>
  <c r="N590" i="29"/>
  <c r="S590" i="29"/>
  <c r="R590" i="29"/>
  <c r="O590" i="29"/>
  <c r="M590" i="29"/>
  <c r="D590" i="29"/>
  <c r="S577" i="29"/>
  <c r="R577" i="29"/>
  <c r="O577" i="29"/>
  <c r="N577" i="29"/>
  <c r="D577" i="29"/>
  <c r="M577" i="29"/>
  <c r="S569" i="29"/>
  <c r="R569" i="29"/>
  <c r="O569" i="29"/>
  <c r="N569" i="29"/>
  <c r="D569" i="29"/>
  <c r="M569" i="29"/>
  <c r="S585" i="29"/>
  <c r="R585" i="29"/>
  <c r="O585" i="29"/>
  <c r="N585" i="29"/>
  <c r="D585" i="29"/>
  <c r="M585" i="29"/>
  <c r="O564" i="29"/>
  <c r="N564" i="29"/>
  <c r="D564" i="29"/>
  <c r="M564" i="29"/>
  <c r="S564" i="29"/>
  <c r="R564" i="29"/>
  <c r="S570" i="29"/>
  <c r="R570" i="29"/>
  <c r="D570" i="29"/>
  <c r="O570" i="29"/>
  <c r="N570" i="29"/>
  <c r="M570" i="29"/>
  <c r="O580" i="29"/>
  <c r="N580" i="29"/>
  <c r="D580" i="29"/>
  <c r="M580" i="29"/>
  <c r="S580" i="29"/>
  <c r="R580" i="29"/>
  <c r="S586" i="29"/>
  <c r="R586" i="29"/>
  <c r="D586" i="29"/>
  <c r="O586" i="29"/>
  <c r="N586" i="29"/>
  <c r="M586" i="29"/>
  <c r="S565" i="29"/>
  <c r="R565" i="29"/>
  <c r="O565" i="29"/>
  <c r="N565" i="29"/>
  <c r="D565" i="29"/>
  <c r="M565" i="29"/>
  <c r="S581" i="29"/>
  <c r="R581" i="29"/>
  <c r="O581" i="29"/>
  <c r="N581" i="29"/>
  <c r="D581" i="29"/>
  <c r="M581" i="29"/>
  <c r="O560" i="29"/>
  <c r="N560" i="29"/>
  <c r="D560" i="29"/>
  <c r="M560" i="29"/>
  <c r="S560" i="29"/>
  <c r="R560" i="29"/>
  <c r="N566" i="29"/>
  <c r="S566" i="29"/>
  <c r="D566" i="29"/>
  <c r="R566" i="29"/>
  <c r="O566" i="29"/>
  <c r="M566" i="29"/>
  <c r="O576" i="29"/>
  <c r="N576" i="29"/>
  <c r="D576" i="29"/>
  <c r="M576" i="29"/>
  <c r="S576" i="29"/>
  <c r="R576" i="29"/>
  <c r="S582" i="29"/>
  <c r="R582" i="29"/>
  <c r="N582" i="29"/>
  <c r="D582" i="29"/>
  <c r="O582" i="29"/>
  <c r="M582" i="29"/>
  <c r="O592" i="29"/>
  <c r="N592" i="29"/>
  <c r="D592" i="29"/>
  <c r="M592" i="29"/>
  <c r="S592" i="29"/>
  <c r="R592" i="29"/>
  <c r="D559" i="29"/>
  <c r="N559" i="29"/>
  <c r="D563" i="29"/>
  <c r="N563" i="29"/>
  <c r="D567" i="29"/>
  <c r="N567" i="29"/>
  <c r="D571" i="29"/>
  <c r="N571" i="29"/>
  <c r="D575" i="29"/>
  <c r="N575" i="29"/>
  <c r="D579" i="29"/>
  <c r="N579" i="29"/>
  <c r="D583" i="29"/>
  <c r="N583" i="29"/>
  <c r="D587" i="29"/>
  <c r="N587" i="29"/>
  <c r="D591" i="29"/>
  <c r="N591" i="29"/>
  <c r="O559" i="29"/>
  <c r="O563" i="29"/>
  <c r="O567" i="29"/>
  <c r="O571" i="29"/>
  <c r="O575" i="29"/>
  <c r="O579" i="29"/>
  <c r="O583" i="29"/>
  <c r="O587" i="29"/>
  <c r="O591" i="29"/>
  <c r="S559" i="29"/>
  <c r="S563" i="29"/>
  <c r="S567" i="29"/>
  <c r="S571" i="29"/>
  <c r="S575" i="29"/>
  <c r="S579" i="29"/>
  <c r="S583" i="29"/>
  <c r="S587" i="29"/>
  <c r="S591" i="29"/>
  <c r="O538" i="29"/>
  <c r="N538" i="29"/>
  <c r="D538" i="29"/>
  <c r="M538" i="29"/>
  <c r="S538" i="29"/>
  <c r="R538" i="29"/>
  <c r="S523" i="29"/>
  <c r="R523" i="29"/>
  <c r="O523" i="29"/>
  <c r="N523" i="29"/>
  <c r="D523" i="29"/>
  <c r="M523" i="29"/>
  <c r="S539" i="29"/>
  <c r="R539" i="29"/>
  <c r="O539" i="29"/>
  <c r="N539" i="29"/>
  <c r="D539" i="29"/>
  <c r="M539" i="29"/>
  <c r="D508" i="29"/>
  <c r="S508" i="29"/>
  <c r="R508" i="29"/>
  <c r="O508" i="29"/>
  <c r="M508" i="29"/>
  <c r="N508" i="29"/>
  <c r="O518" i="29"/>
  <c r="N518" i="29"/>
  <c r="D518" i="29"/>
  <c r="M518" i="29"/>
  <c r="S518" i="29"/>
  <c r="R518" i="29"/>
  <c r="D524" i="29"/>
  <c r="S524" i="29"/>
  <c r="R524" i="29"/>
  <c r="O524" i="29"/>
  <c r="M524" i="29"/>
  <c r="N524" i="29"/>
  <c r="O534" i="29"/>
  <c r="N534" i="29"/>
  <c r="D534" i="29"/>
  <c r="M534" i="29"/>
  <c r="S534" i="29"/>
  <c r="R534" i="29"/>
  <c r="S540" i="29"/>
  <c r="R540" i="29"/>
  <c r="O540" i="29"/>
  <c r="M540" i="29"/>
  <c r="N540" i="29"/>
  <c r="D540" i="29"/>
  <c r="N528" i="29"/>
  <c r="S528" i="29"/>
  <c r="R528" i="29"/>
  <c r="O528" i="29"/>
  <c r="M528" i="29"/>
  <c r="D528" i="29"/>
  <c r="S519" i="29"/>
  <c r="R519" i="29"/>
  <c r="O519" i="29"/>
  <c r="N519" i="29"/>
  <c r="D519" i="29"/>
  <c r="M519" i="29"/>
  <c r="S535" i="29"/>
  <c r="R535" i="29"/>
  <c r="O535" i="29"/>
  <c r="N535" i="29"/>
  <c r="D535" i="29"/>
  <c r="M535" i="29"/>
  <c r="O522" i="29"/>
  <c r="N522" i="29"/>
  <c r="D522" i="29"/>
  <c r="M522" i="29"/>
  <c r="S522" i="29"/>
  <c r="R522" i="29"/>
  <c r="O514" i="29"/>
  <c r="N514" i="29"/>
  <c r="D514" i="29"/>
  <c r="M514" i="29"/>
  <c r="S514" i="29"/>
  <c r="R514" i="29"/>
  <c r="S520" i="29"/>
  <c r="R520" i="29"/>
  <c r="O520" i="29"/>
  <c r="M520" i="29"/>
  <c r="N520" i="29"/>
  <c r="D520" i="29"/>
  <c r="O530" i="29"/>
  <c r="N530" i="29"/>
  <c r="D530" i="29"/>
  <c r="M530" i="29"/>
  <c r="S530" i="29"/>
  <c r="R530" i="29"/>
  <c r="S536" i="29"/>
  <c r="D536" i="29"/>
  <c r="R536" i="29"/>
  <c r="O536" i="29"/>
  <c r="M536" i="29"/>
  <c r="N536" i="29"/>
  <c r="S515" i="29"/>
  <c r="R515" i="29"/>
  <c r="O515" i="29"/>
  <c r="N515" i="29"/>
  <c r="D515" i="29"/>
  <c r="M515" i="29"/>
  <c r="S531" i="29"/>
  <c r="R531" i="29"/>
  <c r="O531" i="29"/>
  <c r="N531" i="29"/>
  <c r="D531" i="29"/>
  <c r="M531" i="29"/>
  <c r="O510" i="29"/>
  <c r="N510" i="29"/>
  <c r="D510" i="29"/>
  <c r="M510" i="29"/>
  <c r="S510" i="29"/>
  <c r="R510" i="29"/>
  <c r="S516" i="29"/>
  <c r="R516" i="29"/>
  <c r="O516" i="29"/>
  <c r="D516" i="29"/>
  <c r="M516" i="29"/>
  <c r="N516" i="29"/>
  <c r="O526" i="29"/>
  <c r="N526" i="29"/>
  <c r="D526" i="29"/>
  <c r="M526" i="29"/>
  <c r="S526" i="29"/>
  <c r="R526" i="29"/>
  <c r="N532" i="29"/>
  <c r="S532" i="29"/>
  <c r="D532" i="29"/>
  <c r="R532" i="29"/>
  <c r="O532" i="29"/>
  <c r="M532" i="29"/>
  <c r="O542" i="29"/>
  <c r="N542" i="29"/>
  <c r="D542" i="29"/>
  <c r="M542" i="29"/>
  <c r="S542" i="29"/>
  <c r="R542" i="29"/>
  <c r="D512" i="29"/>
  <c r="S512" i="29"/>
  <c r="R512" i="29"/>
  <c r="N512" i="29"/>
  <c r="O512" i="29"/>
  <c r="M512" i="29"/>
  <c r="S511" i="29"/>
  <c r="R511" i="29"/>
  <c r="O511" i="29"/>
  <c r="N511" i="29"/>
  <c r="D511" i="29"/>
  <c r="M511" i="29"/>
  <c r="S527" i="29"/>
  <c r="R527" i="29"/>
  <c r="O527" i="29"/>
  <c r="N527" i="29"/>
  <c r="D527" i="29"/>
  <c r="M527" i="29"/>
  <c r="S543" i="29"/>
  <c r="R543" i="29"/>
  <c r="O543" i="29"/>
  <c r="N543" i="29"/>
  <c r="D543" i="29"/>
  <c r="M543" i="29"/>
  <c r="D509" i="29"/>
  <c r="N509" i="29"/>
  <c r="D513" i="29"/>
  <c r="N513" i="29"/>
  <c r="D517" i="29"/>
  <c r="N517" i="29"/>
  <c r="D521" i="29"/>
  <c r="N521" i="29"/>
  <c r="D525" i="29"/>
  <c r="N525" i="29"/>
  <c r="D529" i="29"/>
  <c r="N529" i="29"/>
  <c r="D533" i="29"/>
  <c r="N533" i="29"/>
  <c r="D537" i="29"/>
  <c r="N537" i="29"/>
  <c r="D541" i="29"/>
  <c r="N541" i="29"/>
  <c r="O509" i="29"/>
  <c r="O513" i="29"/>
  <c r="O517" i="29"/>
  <c r="O521" i="29"/>
  <c r="O525" i="29"/>
  <c r="O529" i="29"/>
  <c r="O533" i="29"/>
  <c r="O537" i="29"/>
  <c r="O541" i="29"/>
  <c r="S509" i="29"/>
  <c r="S513" i="29"/>
  <c r="S517" i="29"/>
  <c r="S521" i="29"/>
  <c r="S525" i="29"/>
  <c r="S529" i="29"/>
  <c r="S533" i="29"/>
  <c r="S537" i="29"/>
  <c r="S541" i="29"/>
  <c r="S466" i="29"/>
  <c r="R466" i="29"/>
  <c r="O466" i="29"/>
  <c r="N466" i="29"/>
  <c r="D466" i="29"/>
  <c r="M466" i="29"/>
  <c r="O476" i="29"/>
  <c r="N476" i="29"/>
  <c r="D476" i="29"/>
  <c r="M476" i="29"/>
  <c r="S476" i="29"/>
  <c r="R476" i="29"/>
  <c r="S470" i="29"/>
  <c r="R470" i="29"/>
  <c r="O470" i="29"/>
  <c r="N470" i="29"/>
  <c r="D470" i="29"/>
  <c r="M470" i="29"/>
  <c r="O480" i="29"/>
  <c r="N480" i="29"/>
  <c r="D480" i="29"/>
  <c r="M480" i="29"/>
  <c r="S480" i="29"/>
  <c r="R480" i="29"/>
  <c r="S474" i="29"/>
  <c r="R474" i="29"/>
  <c r="O474" i="29"/>
  <c r="N474" i="29"/>
  <c r="D474" i="29"/>
  <c r="M474" i="29"/>
  <c r="O484" i="29"/>
  <c r="R484" i="29"/>
  <c r="N484" i="29"/>
  <c r="D484" i="29"/>
  <c r="M484" i="29"/>
  <c r="S484" i="29"/>
  <c r="S478" i="29"/>
  <c r="R478" i="29"/>
  <c r="O478" i="29"/>
  <c r="N478" i="29"/>
  <c r="D478" i="29"/>
  <c r="M478" i="29"/>
  <c r="O488" i="29"/>
  <c r="N488" i="29"/>
  <c r="D488" i="29"/>
  <c r="M488" i="29"/>
  <c r="R488" i="29"/>
  <c r="S488" i="29"/>
  <c r="S462" i="29"/>
  <c r="R462" i="29"/>
  <c r="O462" i="29"/>
  <c r="N462" i="29"/>
  <c r="D462" i="29"/>
  <c r="M462" i="29"/>
  <c r="O460" i="29"/>
  <c r="N460" i="29"/>
  <c r="D460" i="29"/>
  <c r="M460" i="29"/>
  <c r="R460" i="29"/>
  <c r="S460" i="29"/>
  <c r="S482" i="29"/>
  <c r="R482" i="29"/>
  <c r="O482" i="29"/>
  <c r="N482" i="29"/>
  <c r="D482" i="29"/>
  <c r="M482" i="29"/>
  <c r="O492" i="29"/>
  <c r="N492" i="29"/>
  <c r="D492" i="29"/>
  <c r="M492" i="29"/>
  <c r="R492" i="29"/>
  <c r="S492" i="29"/>
  <c r="O464" i="29"/>
  <c r="R464" i="29"/>
  <c r="N464" i="29"/>
  <c r="D464" i="29"/>
  <c r="M464" i="29"/>
  <c r="S464" i="29"/>
  <c r="S486" i="29"/>
  <c r="R486" i="29"/>
  <c r="O486" i="29"/>
  <c r="N486" i="29"/>
  <c r="D486" i="29"/>
  <c r="M486" i="29"/>
  <c r="O472" i="29"/>
  <c r="N472" i="29"/>
  <c r="D472" i="29"/>
  <c r="M472" i="29"/>
  <c r="R472" i="29"/>
  <c r="S472" i="29"/>
  <c r="S458" i="29"/>
  <c r="R458" i="29"/>
  <c r="O458" i="29"/>
  <c r="N458" i="29"/>
  <c r="D458" i="29"/>
  <c r="M458" i="29"/>
  <c r="O468" i="29"/>
  <c r="N468" i="29"/>
  <c r="D468" i="29"/>
  <c r="M468" i="29"/>
  <c r="R468" i="29"/>
  <c r="S468" i="29"/>
  <c r="S490" i="29"/>
  <c r="R490" i="29"/>
  <c r="O490" i="29"/>
  <c r="N490" i="29"/>
  <c r="D490" i="29"/>
  <c r="M490" i="29"/>
  <c r="F459" i="29"/>
  <c r="O459" i="29"/>
  <c r="O463" i="29"/>
  <c r="O467" i="29"/>
  <c r="F471" i="29"/>
  <c r="O471" i="29"/>
  <c r="O475" i="29"/>
  <c r="O479" i="29"/>
  <c r="F483" i="29"/>
  <c r="O483" i="29"/>
  <c r="F487" i="29"/>
  <c r="O487" i="29"/>
  <c r="F491" i="29"/>
  <c r="O491" i="29"/>
  <c r="G459" i="29"/>
  <c r="R459" i="29"/>
  <c r="G463" i="29"/>
  <c r="R463" i="29"/>
  <c r="R467" i="29"/>
  <c r="G471" i="29"/>
  <c r="R471" i="29"/>
  <c r="R475" i="29"/>
  <c r="R479" i="29"/>
  <c r="R483" i="29"/>
  <c r="G487" i="29"/>
  <c r="R487" i="29"/>
  <c r="G491" i="29"/>
  <c r="R491" i="29"/>
  <c r="H459" i="29"/>
  <c r="M461" i="29"/>
  <c r="M465" i="29"/>
  <c r="M469" i="29"/>
  <c r="H471" i="29"/>
  <c r="M473" i="29"/>
  <c r="M477" i="29"/>
  <c r="M481" i="29"/>
  <c r="H483" i="29"/>
  <c r="M485" i="29"/>
  <c r="H487" i="29"/>
  <c r="M489" i="29"/>
  <c r="H491" i="29"/>
  <c r="M493" i="29"/>
  <c r="I459" i="29"/>
  <c r="D461" i="29"/>
  <c r="N461" i="29"/>
  <c r="D465" i="29"/>
  <c r="N465" i="29"/>
  <c r="D469" i="29"/>
  <c r="N469" i="29"/>
  <c r="I471" i="29"/>
  <c r="D473" i="29"/>
  <c r="N473" i="29"/>
  <c r="D477" i="29"/>
  <c r="N477" i="29"/>
  <c r="D481" i="29"/>
  <c r="N481" i="29"/>
  <c r="I483" i="29"/>
  <c r="D485" i="29"/>
  <c r="N485" i="29"/>
  <c r="I487" i="29"/>
  <c r="D489" i="29"/>
  <c r="N489" i="29"/>
  <c r="I491" i="29"/>
  <c r="D493" i="29"/>
  <c r="N493" i="29"/>
  <c r="O461" i="29"/>
  <c r="O465" i="29"/>
  <c r="O469" i="29"/>
  <c r="J471" i="29"/>
  <c r="O473" i="29"/>
  <c r="O477" i="29"/>
  <c r="O481" i="29"/>
  <c r="J483" i="29"/>
  <c r="O485" i="29"/>
  <c r="J487" i="29"/>
  <c r="O489" i="29"/>
  <c r="J491" i="29"/>
  <c r="O493" i="29"/>
  <c r="R461" i="29"/>
  <c r="R465" i="29"/>
  <c r="R469" i="29"/>
  <c r="R473" i="29"/>
  <c r="R477" i="29"/>
  <c r="R481" i="29"/>
  <c r="R485" i="29"/>
  <c r="R489" i="29"/>
  <c r="R493" i="29"/>
  <c r="S420" i="29"/>
  <c r="R420" i="29"/>
  <c r="O420" i="29"/>
  <c r="N420" i="29"/>
  <c r="D420" i="29"/>
  <c r="M420" i="29"/>
  <c r="O430" i="29"/>
  <c r="N430" i="29"/>
  <c r="D430" i="29"/>
  <c r="M430" i="29"/>
  <c r="S430" i="29"/>
  <c r="R430" i="29"/>
  <c r="S416" i="29"/>
  <c r="R416" i="29"/>
  <c r="O416" i="29"/>
  <c r="N416" i="29"/>
  <c r="D416" i="29"/>
  <c r="M416" i="29"/>
  <c r="S424" i="29"/>
  <c r="R424" i="29"/>
  <c r="O424" i="29"/>
  <c r="N424" i="29"/>
  <c r="D424" i="29"/>
  <c r="M424" i="29"/>
  <c r="O434" i="29"/>
  <c r="N434" i="29"/>
  <c r="D434" i="29"/>
  <c r="M434" i="29"/>
  <c r="R434" i="29"/>
  <c r="S434" i="29"/>
  <c r="S412" i="29"/>
  <c r="R412" i="29"/>
  <c r="O412" i="29"/>
  <c r="N412" i="29"/>
  <c r="D412" i="29"/>
  <c r="M412" i="29"/>
  <c r="S428" i="29"/>
  <c r="R428" i="29"/>
  <c r="O428" i="29"/>
  <c r="N428" i="29"/>
  <c r="D428" i="29"/>
  <c r="M428" i="29"/>
  <c r="O438" i="29"/>
  <c r="N438" i="29"/>
  <c r="D438" i="29"/>
  <c r="M438" i="29"/>
  <c r="R438" i="29"/>
  <c r="S438" i="29"/>
  <c r="O422" i="29"/>
  <c r="N422" i="29"/>
  <c r="D422" i="29"/>
  <c r="M422" i="29"/>
  <c r="R422" i="29"/>
  <c r="S422" i="29"/>
  <c r="O426" i="29"/>
  <c r="N426" i="29"/>
  <c r="D426" i="29"/>
  <c r="M426" i="29"/>
  <c r="R426" i="29"/>
  <c r="S426" i="29"/>
  <c r="O410" i="29"/>
  <c r="N410" i="29"/>
  <c r="D410" i="29"/>
  <c r="R410" i="29"/>
  <c r="M410" i="29"/>
  <c r="S410" i="29"/>
  <c r="S432" i="29"/>
  <c r="R432" i="29"/>
  <c r="O432" i="29"/>
  <c r="N432" i="29"/>
  <c r="D432" i="29"/>
  <c r="M432" i="29"/>
  <c r="O442" i="29"/>
  <c r="N442" i="29"/>
  <c r="D442" i="29"/>
  <c r="M442" i="29"/>
  <c r="R442" i="29"/>
  <c r="S442" i="29"/>
  <c r="O414" i="29"/>
  <c r="N414" i="29"/>
  <c r="D414" i="29"/>
  <c r="M414" i="29"/>
  <c r="R414" i="29"/>
  <c r="S414" i="29"/>
  <c r="S436" i="29"/>
  <c r="R436" i="29"/>
  <c r="O436" i="29"/>
  <c r="N436" i="29"/>
  <c r="D436" i="29"/>
  <c r="M436" i="29"/>
  <c r="S408" i="29"/>
  <c r="R408" i="29"/>
  <c r="O408" i="29"/>
  <c r="N408" i="29"/>
  <c r="D408" i="29"/>
  <c r="M408" i="29"/>
  <c r="O418" i="29"/>
  <c r="N418" i="29"/>
  <c r="D418" i="29"/>
  <c r="M418" i="29"/>
  <c r="R418" i="29"/>
  <c r="S418" i="29"/>
  <c r="S440" i="29"/>
  <c r="R440" i="29"/>
  <c r="O440" i="29"/>
  <c r="N440" i="29"/>
  <c r="D440" i="29"/>
  <c r="M440" i="29"/>
  <c r="F409" i="29"/>
  <c r="O409" i="29"/>
  <c r="F413" i="29"/>
  <c r="O413" i="29"/>
  <c r="F417" i="29"/>
  <c r="O417" i="29"/>
  <c r="O421" i="29"/>
  <c r="O425" i="29"/>
  <c r="O429" i="29"/>
  <c r="F433" i="29"/>
  <c r="O433" i="29"/>
  <c r="O437" i="29"/>
  <c r="O441" i="29"/>
  <c r="G409" i="29"/>
  <c r="R409" i="29"/>
  <c r="G413" i="29"/>
  <c r="R413" i="29"/>
  <c r="R417" i="29"/>
  <c r="R421" i="29"/>
  <c r="R425" i="29"/>
  <c r="R429" i="29"/>
  <c r="G433" i="29"/>
  <c r="R433" i="29"/>
  <c r="R437" i="29"/>
  <c r="R441" i="29"/>
  <c r="H409" i="29"/>
  <c r="M411" i="29"/>
  <c r="H413" i="29"/>
  <c r="M415" i="29"/>
  <c r="M419" i="29"/>
  <c r="M423" i="29"/>
  <c r="M427" i="29"/>
  <c r="M431" i="29"/>
  <c r="H433" i="29"/>
  <c r="M435" i="29"/>
  <c r="H437" i="29"/>
  <c r="M439" i="29"/>
  <c r="M443" i="29"/>
  <c r="I409" i="29"/>
  <c r="D411" i="29"/>
  <c r="N411" i="29"/>
  <c r="I413" i="29"/>
  <c r="D415" i="29"/>
  <c r="N415" i="29"/>
  <c r="D419" i="29"/>
  <c r="N419" i="29"/>
  <c r="D423" i="29"/>
  <c r="N423" i="29"/>
  <c r="I425" i="29"/>
  <c r="D427" i="29"/>
  <c r="N427" i="29"/>
  <c r="D431" i="29"/>
  <c r="N431" i="29"/>
  <c r="I433" i="29"/>
  <c r="D435" i="29"/>
  <c r="N435" i="29"/>
  <c r="I437" i="29"/>
  <c r="D439" i="29"/>
  <c r="N439" i="29"/>
  <c r="D443" i="29"/>
  <c r="N443" i="29"/>
  <c r="J409" i="29"/>
  <c r="O411" i="29"/>
  <c r="J413" i="29"/>
  <c r="O415" i="29"/>
  <c r="O419" i="29"/>
  <c r="O423" i="29"/>
  <c r="O427" i="29"/>
  <c r="O431" i="29"/>
  <c r="J433" i="29"/>
  <c r="O435" i="29"/>
  <c r="O439" i="29"/>
  <c r="J441" i="29"/>
  <c r="O443" i="29"/>
  <c r="R411" i="29"/>
  <c r="R415" i="29"/>
  <c r="R419" i="29"/>
  <c r="R423" i="29"/>
  <c r="R427" i="29"/>
  <c r="R431" i="29"/>
  <c r="R435" i="29"/>
  <c r="R439" i="29"/>
  <c r="R443" i="29"/>
  <c r="S386" i="29"/>
  <c r="R386" i="29"/>
  <c r="O386" i="29"/>
  <c r="N386" i="29"/>
  <c r="D386" i="29"/>
  <c r="M386" i="29"/>
  <c r="M387" i="29"/>
  <c r="D387" i="29"/>
  <c r="S387" i="29"/>
  <c r="R387" i="29"/>
  <c r="O387" i="29"/>
  <c r="N387" i="29"/>
  <c r="O364" i="29"/>
  <c r="R364" i="29"/>
  <c r="N364" i="29"/>
  <c r="D364" i="29"/>
  <c r="M364" i="29"/>
  <c r="S364" i="29"/>
  <c r="O372" i="29"/>
  <c r="N372" i="29"/>
  <c r="D372" i="29"/>
  <c r="M372" i="29"/>
  <c r="R372" i="29"/>
  <c r="S372" i="29"/>
  <c r="O380" i="29"/>
  <c r="N380" i="29"/>
  <c r="D380" i="29"/>
  <c r="R380" i="29"/>
  <c r="M380" i="29"/>
  <c r="S380" i="29"/>
  <c r="O388" i="29"/>
  <c r="N388" i="29"/>
  <c r="D388" i="29"/>
  <c r="M388" i="29"/>
  <c r="R388" i="29"/>
  <c r="S388" i="29"/>
  <c r="S365" i="29"/>
  <c r="R365" i="29"/>
  <c r="O365" i="29"/>
  <c r="N365" i="29"/>
  <c r="D365" i="29"/>
  <c r="M365" i="29"/>
  <c r="S373" i="29"/>
  <c r="R373" i="29"/>
  <c r="O373" i="29"/>
  <c r="N373" i="29"/>
  <c r="D373" i="29"/>
  <c r="M373" i="29"/>
  <c r="S381" i="29"/>
  <c r="R381" i="29"/>
  <c r="O381" i="29"/>
  <c r="N381" i="29"/>
  <c r="D381" i="29"/>
  <c r="M381" i="29"/>
  <c r="S389" i="29"/>
  <c r="R389" i="29"/>
  <c r="O389" i="29"/>
  <c r="N389" i="29"/>
  <c r="D389" i="29"/>
  <c r="M389" i="29"/>
  <c r="S358" i="29"/>
  <c r="R358" i="29"/>
  <c r="O358" i="29"/>
  <c r="N358" i="29"/>
  <c r="D358" i="29"/>
  <c r="M358" i="29"/>
  <c r="S366" i="29"/>
  <c r="R366" i="29"/>
  <c r="O366" i="29"/>
  <c r="N366" i="29"/>
  <c r="D366" i="29"/>
  <c r="M366" i="29"/>
  <c r="S374" i="29"/>
  <c r="R374" i="29"/>
  <c r="O374" i="29"/>
  <c r="N374" i="29"/>
  <c r="D374" i="29"/>
  <c r="M374" i="29"/>
  <c r="S382" i="29"/>
  <c r="R382" i="29"/>
  <c r="O382" i="29"/>
  <c r="N382" i="29"/>
  <c r="D382" i="29"/>
  <c r="M382" i="29"/>
  <c r="S390" i="29"/>
  <c r="R390" i="29"/>
  <c r="O390" i="29"/>
  <c r="N390" i="29"/>
  <c r="D390" i="29"/>
  <c r="M390" i="29"/>
  <c r="S362" i="29"/>
  <c r="R362" i="29"/>
  <c r="O362" i="29"/>
  <c r="N362" i="29"/>
  <c r="D362" i="29"/>
  <c r="M362" i="29"/>
  <c r="M371" i="29"/>
  <c r="N371" i="29"/>
  <c r="D371" i="29"/>
  <c r="S371" i="29"/>
  <c r="R371" i="29"/>
  <c r="O371" i="29"/>
  <c r="M359" i="29"/>
  <c r="S359" i="29"/>
  <c r="N359" i="29"/>
  <c r="R359" i="29"/>
  <c r="D359" i="29"/>
  <c r="O359" i="29"/>
  <c r="M367" i="29"/>
  <c r="D367" i="29"/>
  <c r="S367" i="29"/>
  <c r="N367" i="29"/>
  <c r="R367" i="29"/>
  <c r="O367" i="29"/>
  <c r="M375" i="29"/>
  <c r="D375" i="29"/>
  <c r="N375" i="29"/>
  <c r="S375" i="29"/>
  <c r="R375" i="29"/>
  <c r="O375" i="29"/>
  <c r="M383" i="29"/>
  <c r="N383" i="29"/>
  <c r="S383" i="29"/>
  <c r="R383" i="29"/>
  <c r="D383" i="29"/>
  <c r="O383" i="29"/>
  <c r="M391" i="29"/>
  <c r="D391" i="29"/>
  <c r="N391" i="29"/>
  <c r="S391" i="29"/>
  <c r="R391" i="29"/>
  <c r="O391" i="29"/>
  <c r="S378" i="29"/>
  <c r="R378" i="29"/>
  <c r="O378" i="29"/>
  <c r="N378" i="29"/>
  <c r="D378" i="29"/>
  <c r="M378" i="29"/>
  <c r="M363" i="29"/>
  <c r="N363" i="29"/>
  <c r="S363" i="29"/>
  <c r="D363" i="29"/>
  <c r="R363" i="29"/>
  <c r="O363" i="29"/>
  <c r="O360" i="29"/>
  <c r="N360" i="29"/>
  <c r="D360" i="29"/>
  <c r="R360" i="29"/>
  <c r="M360" i="29"/>
  <c r="S360" i="29"/>
  <c r="O368" i="29"/>
  <c r="N368" i="29"/>
  <c r="D368" i="29"/>
  <c r="M368" i="29"/>
  <c r="R368" i="29"/>
  <c r="S368" i="29"/>
  <c r="O376" i="29"/>
  <c r="N376" i="29"/>
  <c r="D376" i="29"/>
  <c r="R376" i="29"/>
  <c r="M376" i="29"/>
  <c r="S376" i="29"/>
  <c r="O384" i="29"/>
  <c r="N384" i="29"/>
  <c r="D384" i="29"/>
  <c r="M384" i="29"/>
  <c r="R384" i="29"/>
  <c r="S384" i="29"/>
  <c r="O392" i="29"/>
  <c r="N392" i="29"/>
  <c r="D392" i="29"/>
  <c r="M392" i="29"/>
  <c r="R392" i="29"/>
  <c r="S392" i="29"/>
  <c r="S370" i="29"/>
  <c r="R370" i="29"/>
  <c r="O370" i="29"/>
  <c r="N370" i="29"/>
  <c r="D370" i="29"/>
  <c r="M370" i="29"/>
  <c r="M379" i="29"/>
  <c r="N379" i="29"/>
  <c r="S379" i="29"/>
  <c r="R379" i="29"/>
  <c r="D379" i="29"/>
  <c r="O379" i="29"/>
  <c r="S361" i="29"/>
  <c r="R361" i="29"/>
  <c r="O361" i="29"/>
  <c r="N361" i="29"/>
  <c r="D361" i="29"/>
  <c r="M361" i="29"/>
  <c r="S369" i="29"/>
  <c r="R369" i="29"/>
  <c r="O369" i="29"/>
  <c r="N369" i="29"/>
  <c r="D369" i="29"/>
  <c r="M369" i="29"/>
  <c r="S377" i="29"/>
  <c r="R377" i="29"/>
  <c r="O377" i="29"/>
  <c r="N377" i="29"/>
  <c r="D377" i="29"/>
  <c r="M377" i="29"/>
  <c r="S385" i="29"/>
  <c r="R385" i="29"/>
  <c r="O385" i="29"/>
  <c r="N385" i="29"/>
  <c r="D385" i="29"/>
  <c r="M385" i="29"/>
  <c r="S393" i="29"/>
  <c r="R393" i="29"/>
  <c r="O393" i="29"/>
  <c r="N393" i="29"/>
  <c r="D393" i="29"/>
  <c r="M393" i="29"/>
  <c r="S312" i="29"/>
  <c r="R312" i="29"/>
  <c r="O312" i="29"/>
  <c r="N312" i="29"/>
  <c r="D312" i="29"/>
  <c r="M312" i="29"/>
  <c r="S320" i="29"/>
  <c r="R320" i="29"/>
  <c r="O320" i="29"/>
  <c r="N320" i="29"/>
  <c r="D320" i="29"/>
  <c r="M320" i="29"/>
  <c r="S328" i="29"/>
  <c r="R328" i="29"/>
  <c r="O328" i="29"/>
  <c r="N328" i="29"/>
  <c r="D328" i="29"/>
  <c r="M328" i="29"/>
  <c r="S336" i="29"/>
  <c r="R336" i="29"/>
  <c r="O336" i="29"/>
  <c r="N336" i="29"/>
  <c r="D336" i="29"/>
  <c r="M336" i="29"/>
  <c r="M313" i="29"/>
  <c r="N313" i="29"/>
  <c r="S313" i="29"/>
  <c r="D313" i="29"/>
  <c r="R313" i="29"/>
  <c r="O313" i="29"/>
  <c r="M321" i="29"/>
  <c r="D321" i="29"/>
  <c r="N321" i="29"/>
  <c r="S321" i="29"/>
  <c r="R321" i="29"/>
  <c r="O321" i="29"/>
  <c r="M329" i="29"/>
  <c r="D329" i="29"/>
  <c r="N329" i="29"/>
  <c r="S329" i="29"/>
  <c r="R329" i="29"/>
  <c r="O329" i="29"/>
  <c r="M337" i="29"/>
  <c r="N337" i="29"/>
  <c r="S337" i="29"/>
  <c r="D337" i="29"/>
  <c r="R337" i="29"/>
  <c r="O337" i="29"/>
  <c r="O338" i="29"/>
  <c r="R338" i="29"/>
  <c r="N338" i="29"/>
  <c r="D338" i="29"/>
  <c r="M338" i="29"/>
  <c r="S338" i="29"/>
  <c r="S315" i="29"/>
  <c r="R315" i="29"/>
  <c r="O315" i="29"/>
  <c r="N315" i="29"/>
  <c r="D315" i="29"/>
  <c r="M315" i="29"/>
  <c r="S323" i="29"/>
  <c r="R323" i="29"/>
  <c r="O323" i="29"/>
  <c r="N323" i="29"/>
  <c r="D323" i="29"/>
  <c r="M323" i="29"/>
  <c r="S331" i="29"/>
  <c r="R331" i="29"/>
  <c r="O331" i="29"/>
  <c r="N331" i="29"/>
  <c r="D331" i="29"/>
  <c r="M331" i="29"/>
  <c r="S339" i="29"/>
  <c r="R339" i="29"/>
  <c r="O339" i="29"/>
  <c r="N339" i="29"/>
  <c r="D339" i="29"/>
  <c r="M339" i="29"/>
  <c r="O322" i="29"/>
  <c r="R322" i="29"/>
  <c r="N322" i="29"/>
  <c r="D322" i="29"/>
  <c r="M322" i="29"/>
  <c r="S322" i="29"/>
  <c r="S308" i="29"/>
  <c r="R308" i="29"/>
  <c r="O308" i="29"/>
  <c r="N308" i="29"/>
  <c r="D308" i="29"/>
  <c r="M308" i="29"/>
  <c r="S316" i="29"/>
  <c r="R316" i="29"/>
  <c r="O316" i="29"/>
  <c r="N316" i="29"/>
  <c r="D316" i="29"/>
  <c r="M316" i="29"/>
  <c r="S324" i="29"/>
  <c r="R324" i="29"/>
  <c r="O324" i="29"/>
  <c r="N324" i="29"/>
  <c r="D324" i="29"/>
  <c r="M324" i="29"/>
  <c r="S332" i="29"/>
  <c r="R332" i="29"/>
  <c r="O332" i="29"/>
  <c r="N332" i="29"/>
  <c r="D332" i="29"/>
  <c r="M332" i="29"/>
  <c r="S340" i="29"/>
  <c r="R340" i="29"/>
  <c r="O340" i="29"/>
  <c r="N340" i="29"/>
  <c r="D340" i="29"/>
  <c r="M340" i="29"/>
  <c r="O314" i="29"/>
  <c r="N314" i="29"/>
  <c r="D314" i="29"/>
  <c r="M314" i="29"/>
  <c r="R314" i="29"/>
  <c r="S314" i="29"/>
  <c r="M309" i="29"/>
  <c r="D309" i="29"/>
  <c r="S309" i="29"/>
  <c r="N309" i="29"/>
  <c r="R309" i="29"/>
  <c r="O309" i="29"/>
  <c r="M317" i="29"/>
  <c r="D317" i="29"/>
  <c r="N317" i="29"/>
  <c r="S317" i="29"/>
  <c r="R317" i="29"/>
  <c r="O317" i="29"/>
  <c r="M325" i="29"/>
  <c r="N325" i="29"/>
  <c r="S325" i="29"/>
  <c r="D325" i="29"/>
  <c r="R325" i="29"/>
  <c r="O325" i="29"/>
  <c r="M333" i="29"/>
  <c r="S333" i="29"/>
  <c r="N333" i="29"/>
  <c r="R333" i="29"/>
  <c r="D333" i="29"/>
  <c r="O333" i="29"/>
  <c r="M341" i="29"/>
  <c r="D341" i="29"/>
  <c r="S341" i="29"/>
  <c r="N341" i="29"/>
  <c r="R341" i="29"/>
  <c r="O341" i="29"/>
  <c r="O310" i="29"/>
  <c r="N310" i="29"/>
  <c r="D310" i="29"/>
  <c r="M310" i="29"/>
  <c r="R310" i="29"/>
  <c r="S310" i="29"/>
  <c r="O318" i="29"/>
  <c r="N318" i="29"/>
  <c r="D318" i="29"/>
  <c r="M318" i="29"/>
  <c r="R318" i="29"/>
  <c r="S318" i="29"/>
  <c r="O326" i="29"/>
  <c r="N326" i="29"/>
  <c r="D326" i="29"/>
  <c r="M326" i="29"/>
  <c r="R326" i="29"/>
  <c r="S326" i="29"/>
  <c r="O334" i="29"/>
  <c r="N334" i="29"/>
  <c r="D334" i="29"/>
  <c r="R334" i="29"/>
  <c r="M334" i="29"/>
  <c r="S334" i="29"/>
  <c r="O342" i="29"/>
  <c r="R342" i="29"/>
  <c r="N342" i="29"/>
  <c r="D342" i="29"/>
  <c r="M342" i="29"/>
  <c r="S342" i="29"/>
  <c r="O330" i="29"/>
  <c r="N330" i="29"/>
  <c r="D330" i="29"/>
  <c r="M330" i="29"/>
  <c r="R330" i="29"/>
  <c r="S330" i="29"/>
  <c r="S311" i="29"/>
  <c r="R311" i="29"/>
  <c r="O311" i="29"/>
  <c r="N311" i="29"/>
  <c r="D311" i="29"/>
  <c r="M311" i="29"/>
  <c r="S319" i="29"/>
  <c r="R319" i="29"/>
  <c r="O319" i="29"/>
  <c r="N319" i="29"/>
  <c r="D319" i="29"/>
  <c r="M319" i="29"/>
  <c r="S327" i="29"/>
  <c r="R327" i="29"/>
  <c r="O327" i="29"/>
  <c r="N327" i="29"/>
  <c r="D327" i="29"/>
  <c r="M327" i="29"/>
  <c r="S335" i="29"/>
  <c r="R335" i="29"/>
  <c r="O335" i="29"/>
  <c r="N335" i="29"/>
  <c r="D335" i="29"/>
  <c r="M335" i="29"/>
  <c r="S343" i="29"/>
  <c r="R343" i="29"/>
  <c r="O343" i="29"/>
  <c r="N343" i="29"/>
  <c r="D343" i="29"/>
  <c r="M343" i="29"/>
  <c r="S270" i="29"/>
  <c r="R270" i="29"/>
  <c r="O270" i="29"/>
  <c r="N270" i="29"/>
  <c r="D270" i="29"/>
  <c r="M270" i="29"/>
  <c r="S286" i="29"/>
  <c r="R286" i="29"/>
  <c r="O286" i="29"/>
  <c r="N286" i="29"/>
  <c r="D286" i="29"/>
  <c r="M286" i="29"/>
  <c r="M263" i="29"/>
  <c r="D263" i="29"/>
  <c r="S263" i="29"/>
  <c r="R263" i="29"/>
  <c r="N263" i="29"/>
  <c r="O263" i="29"/>
  <c r="M271" i="29"/>
  <c r="N271" i="29"/>
  <c r="S271" i="29"/>
  <c r="R271" i="29"/>
  <c r="D271" i="29"/>
  <c r="O271" i="29"/>
  <c r="M279" i="29"/>
  <c r="S279" i="29"/>
  <c r="N279" i="29"/>
  <c r="D279" i="29"/>
  <c r="R279" i="29"/>
  <c r="O279" i="29"/>
  <c r="M287" i="29"/>
  <c r="S287" i="29"/>
  <c r="N287" i="29"/>
  <c r="D287" i="29"/>
  <c r="R287" i="29"/>
  <c r="O287" i="29"/>
  <c r="S262" i="29"/>
  <c r="R262" i="29"/>
  <c r="O262" i="29"/>
  <c r="N262" i="29"/>
  <c r="D262" i="29"/>
  <c r="M262" i="29"/>
  <c r="S278" i="29"/>
  <c r="R278" i="29"/>
  <c r="O278" i="29"/>
  <c r="N278" i="29"/>
  <c r="D278" i="29"/>
  <c r="M278" i="29"/>
  <c r="O264" i="29"/>
  <c r="N264" i="29"/>
  <c r="D264" i="29"/>
  <c r="M264" i="29"/>
  <c r="R264" i="29"/>
  <c r="S264" i="29"/>
  <c r="O272" i="29"/>
  <c r="N272" i="29"/>
  <c r="D272" i="29"/>
  <c r="R272" i="29"/>
  <c r="M272" i="29"/>
  <c r="S272" i="29"/>
  <c r="O280" i="29"/>
  <c r="N280" i="29"/>
  <c r="D280" i="29"/>
  <c r="M280" i="29"/>
  <c r="R280" i="29"/>
  <c r="S280" i="29"/>
  <c r="O288" i="29"/>
  <c r="N288" i="29"/>
  <c r="D288" i="29"/>
  <c r="M288" i="29"/>
  <c r="S288" i="29"/>
  <c r="R288" i="29"/>
  <c r="S258" i="29"/>
  <c r="R258" i="29"/>
  <c r="O258" i="29"/>
  <c r="N258" i="29"/>
  <c r="D258" i="29"/>
  <c r="M258" i="29"/>
  <c r="S266" i="29"/>
  <c r="R266" i="29"/>
  <c r="O266" i="29"/>
  <c r="N266" i="29"/>
  <c r="D266" i="29"/>
  <c r="M266" i="29"/>
  <c r="S274" i="29"/>
  <c r="R274" i="29"/>
  <c r="O274" i="29"/>
  <c r="N274" i="29"/>
  <c r="D274" i="29"/>
  <c r="M274" i="29"/>
  <c r="S290" i="29"/>
  <c r="R290" i="29"/>
  <c r="O290" i="29"/>
  <c r="N290" i="29"/>
  <c r="D290" i="29"/>
  <c r="M290" i="29"/>
  <c r="S265" i="29"/>
  <c r="R265" i="29"/>
  <c r="O265" i="29"/>
  <c r="N265" i="29"/>
  <c r="D265" i="29"/>
  <c r="M265" i="29"/>
  <c r="S273" i="29"/>
  <c r="R273" i="29"/>
  <c r="O273" i="29"/>
  <c r="N273" i="29"/>
  <c r="D273" i="29"/>
  <c r="M273" i="29"/>
  <c r="S289" i="29"/>
  <c r="R289" i="29"/>
  <c r="O289" i="29"/>
  <c r="N289" i="29"/>
  <c r="D289" i="29"/>
  <c r="M289" i="29"/>
  <c r="S282" i="29"/>
  <c r="R282" i="29"/>
  <c r="O282" i="29"/>
  <c r="N282" i="29"/>
  <c r="D282" i="29"/>
  <c r="M282" i="29"/>
  <c r="M259" i="29"/>
  <c r="N259" i="29"/>
  <c r="S259" i="29"/>
  <c r="R259" i="29"/>
  <c r="D259" i="29"/>
  <c r="O259" i="29"/>
  <c r="M267" i="29"/>
  <c r="D267" i="29"/>
  <c r="N267" i="29"/>
  <c r="S267" i="29"/>
  <c r="R267" i="29"/>
  <c r="O267" i="29"/>
  <c r="M275" i="29"/>
  <c r="S275" i="29"/>
  <c r="R275" i="29"/>
  <c r="N275" i="29"/>
  <c r="D275" i="29"/>
  <c r="O275" i="29"/>
  <c r="M283" i="29"/>
  <c r="S283" i="29"/>
  <c r="D283" i="29"/>
  <c r="R283" i="29"/>
  <c r="N283" i="29"/>
  <c r="O283" i="29"/>
  <c r="M291" i="29"/>
  <c r="N291" i="29"/>
  <c r="D291" i="29"/>
  <c r="S291" i="29"/>
  <c r="R291" i="29"/>
  <c r="O291" i="29"/>
  <c r="S281" i="29"/>
  <c r="R281" i="29"/>
  <c r="O281" i="29"/>
  <c r="N281" i="29"/>
  <c r="D281" i="29"/>
  <c r="M281" i="29"/>
  <c r="O260" i="29"/>
  <c r="N260" i="29"/>
  <c r="D260" i="29"/>
  <c r="M260" i="29"/>
  <c r="R260" i="29"/>
  <c r="S260" i="29"/>
  <c r="O268" i="29"/>
  <c r="R268" i="29"/>
  <c r="N268" i="29"/>
  <c r="D268" i="29"/>
  <c r="M268" i="29"/>
  <c r="S268" i="29"/>
  <c r="O276" i="29"/>
  <c r="N276" i="29"/>
  <c r="D276" i="29"/>
  <c r="M276" i="29"/>
  <c r="R276" i="29"/>
  <c r="S276" i="29"/>
  <c r="O284" i="29"/>
  <c r="N284" i="29"/>
  <c r="D284" i="29"/>
  <c r="M284" i="29"/>
  <c r="R284" i="29"/>
  <c r="S284" i="29"/>
  <c r="O292" i="29"/>
  <c r="N292" i="29"/>
  <c r="D292" i="29"/>
  <c r="M292" i="29"/>
  <c r="R292" i="29"/>
  <c r="S292" i="29"/>
  <c r="S261" i="29"/>
  <c r="R261" i="29"/>
  <c r="O261" i="29"/>
  <c r="N261" i="29"/>
  <c r="D261" i="29"/>
  <c r="M261" i="29"/>
  <c r="S269" i="29"/>
  <c r="R269" i="29"/>
  <c r="O269" i="29"/>
  <c r="N269" i="29"/>
  <c r="D269" i="29"/>
  <c r="M269" i="29"/>
  <c r="S277" i="29"/>
  <c r="R277" i="29"/>
  <c r="O277" i="29"/>
  <c r="N277" i="29"/>
  <c r="D277" i="29"/>
  <c r="M277" i="29"/>
  <c r="S285" i="29"/>
  <c r="R285" i="29"/>
  <c r="O285" i="29"/>
  <c r="N285" i="29"/>
  <c r="D285" i="29"/>
  <c r="M285" i="29"/>
  <c r="S293" i="29"/>
  <c r="R293" i="29"/>
  <c r="O293" i="29"/>
  <c r="N293" i="29"/>
  <c r="D293" i="29"/>
  <c r="M293" i="29"/>
  <c r="S236" i="29"/>
  <c r="R236" i="29"/>
  <c r="O236" i="29"/>
  <c r="N236" i="29"/>
  <c r="D236" i="29"/>
  <c r="M236" i="29"/>
  <c r="M237" i="29"/>
  <c r="D237" i="29"/>
  <c r="S237" i="29"/>
  <c r="R237" i="29"/>
  <c r="O237" i="29"/>
  <c r="N237" i="29"/>
  <c r="O214" i="29"/>
  <c r="N214" i="29"/>
  <c r="D214" i="29"/>
  <c r="M214" i="29"/>
  <c r="S214" i="29"/>
  <c r="R214" i="29"/>
  <c r="O222" i="29"/>
  <c r="N222" i="29"/>
  <c r="D222" i="29"/>
  <c r="M222" i="29"/>
  <c r="R222" i="29"/>
  <c r="S222" i="29"/>
  <c r="O230" i="29"/>
  <c r="N230" i="29"/>
  <c r="D230" i="29"/>
  <c r="M230" i="29"/>
  <c r="R230" i="29"/>
  <c r="S230" i="29"/>
  <c r="O238" i="29"/>
  <c r="N238" i="29"/>
  <c r="D238" i="29"/>
  <c r="R238" i="29"/>
  <c r="M238" i="29"/>
  <c r="S238" i="29"/>
  <c r="S215" i="29"/>
  <c r="R215" i="29"/>
  <c r="O215" i="29"/>
  <c r="N215" i="29"/>
  <c r="D215" i="29"/>
  <c r="M215" i="29"/>
  <c r="S223" i="29"/>
  <c r="R223" i="29"/>
  <c r="O223" i="29"/>
  <c r="N223" i="29"/>
  <c r="D223" i="29"/>
  <c r="M223" i="29"/>
  <c r="S231" i="29"/>
  <c r="R231" i="29"/>
  <c r="O231" i="29"/>
  <c r="N231" i="29"/>
  <c r="D231" i="29"/>
  <c r="M231" i="29"/>
  <c r="S239" i="29"/>
  <c r="R239" i="29"/>
  <c r="O239" i="29"/>
  <c r="N239" i="29"/>
  <c r="D239" i="29"/>
  <c r="M239" i="29"/>
  <c r="S220" i="29"/>
  <c r="R220" i="29"/>
  <c r="O220" i="29"/>
  <c r="N220" i="29"/>
  <c r="D220" i="29"/>
  <c r="M220" i="29"/>
  <c r="M229" i="29"/>
  <c r="D229" i="29"/>
  <c r="N229" i="29"/>
  <c r="S229" i="29"/>
  <c r="R229" i="29"/>
  <c r="O229" i="29"/>
  <c r="S208" i="29"/>
  <c r="R208" i="29"/>
  <c r="O208" i="29"/>
  <c r="N208" i="29"/>
  <c r="D208" i="29"/>
  <c r="M208" i="29"/>
  <c r="S216" i="29"/>
  <c r="R216" i="29"/>
  <c r="O216" i="29"/>
  <c r="N216" i="29"/>
  <c r="D216" i="29"/>
  <c r="M216" i="29"/>
  <c r="S224" i="29"/>
  <c r="R224" i="29"/>
  <c r="O224" i="29"/>
  <c r="N224" i="29"/>
  <c r="D224" i="29"/>
  <c r="M224" i="29"/>
  <c r="S232" i="29"/>
  <c r="R232" i="29"/>
  <c r="O232" i="29"/>
  <c r="N232" i="29"/>
  <c r="D232" i="29"/>
  <c r="M232" i="29"/>
  <c r="S240" i="29"/>
  <c r="R240" i="29"/>
  <c r="O240" i="29"/>
  <c r="N240" i="29"/>
  <c r="D240" i="29"/>
  <c r="M240" i="29"/>
  <c r="M209" i="29"/>
  <c r="S209" i="29"/>
  <c r="R209" i="29"/>
  <c r="D209" i="29"/>
  <c r="O209" i="29"/>
  <c r="N209" i="29"/>
  <c r="M217" i="29"/>
  <c r="S217" i="29"/>
  <c r="R217" i="29"/>
  <c r="D217" i="29"/>
  <c r="O217" i="29"/>
  <c r="N217" i="29"/>
  <c r="M225" i="29"/>
  <c r="N225" i="29"/>
  <c r="S225" i="29"/>
  <c r="R225" i="29"/>
  <c r="O225" i="29"/>
  <c r="D225" i="29"/>
  <c r="M233" i="29"/>
  <c r="N233" i="29"/>
  <c r="D233" i="29"/>
  <c r="S233" i="29"/>
  <c r="R233" i="29"/>
  <c r="O233" i="29"/>
  <c r="M241" i="29"/>
  <c r="D241" i="29"/>
  <c r="S241" i="29"/>
  <c r="N241" i="29"/>
  <c r="R241" i="29"/>
  <c r="O241" i="29"/>
  <c r="S212" i="29"/>
  <c r="R212" i="29"/>
  <c r="O212" i="29"/>
  <c r="N212" i="29"/>
  <c r="D212" i="29"/>
  <c r="M212" i="29"/>
  <c r="M213" i="29"/>
  <c r="S213" i="29"/>
  <c r="R213" i="29"/>
  <c r="N213" i="29"/>
  <c r="O213" i="29"/>
  <c r="D213" i="29"/>
  <c r="O210" i="29"/>
  <c r="N210" i="29"/>
  <c r="D210" i="29"/>
  <c r="M210" i="29"/>
  <c r="S210" i="29"/>
  <c r="R210" i="29"/>
  <c r="O218" i="29"/>
  <c r="N218" i="29"/>
  <c r="D218" i="29"/>
  <c r="M218" i="29"/>
  <c r="R218" i="29"/>
  <c r="S218" i="29"/>
  <c r="O226" i="29"/>
  <c r="N226" i="29"/>
  <c r="D226" i="29"/>
  <c r="M226" i="29"/>
  <c r="S226" i="29"/>
  <c r="R226" i="29"/>
  <c r="O234" i="29"/>
  <c r="N234" i="29"/>
  <c r="D234" i="29"/>
  <c r="M234" i="29"/>
  <c r="R234" i="29"/>
  <c r="S234" i="29"/>
  <c r="O242" i="29"/>
  <c r="N242" i="29"/>
  <c r="D242" i="29"/>
  <c r="M242" i="29"/>
  <c r="R242" i="29"/>
  <c r="S242" i="29"/>
  <c r="S228" i="29"/>
  <c r="R228" i="29"/>
  <c r="O228" i="29"/>
  <c r="N228" i="29"/>
  <c r="D228" i="29"/>
  <c r="M228" i="29"/>
  <c r="M221" i="29"/>
  <c r="S221" i="29"/>
  <c r="N221" i="29"/>
  <c r="R221" i="29"/>
  <c r="O221" i="29"/>
  <c r="D221" i="29"/>
  <c r="S211" i="29"/>
  <c r="R211" i="29"/>
  <c r="O211" i="29"/>
  <c r="N211" i="29"/>
  <c r="D211" i="29"/>
  <c r="M211" i="29"/>
  <c r="S219" i="29"/>
  <c r="R219" i="29"/>
  <c r="O219" i="29"/>
  <c r="N219" i="29"/>
  <c r="D219" i="29"/>
  <c r="M219" i="29"/>
  <c r="S227" i="29"/>
  <c r="R227" i="29"/>
  <c r="O227" i="29"/>
  <c r="N227" i="29"/>
  <c r="D227" i="29"/>
  <c r="M227" i="29"/>
  <c r="S235" i="29"/>
  <c r="R235" i="29"/>
  <c r="O235" i="29"/>
  <c r="N235" i="29"/>
  <c r="D235" i="29"/>
  <c r="M235" i="29"/>
  <c r="S243" i="29"/>
  <c r="R243" i="29"/>
  <c r="O243" i="29"/>
  <c r="N243" i="29"/>
  <c r="D243" i="29"/>
  <c r="M243" i="29"/>
  <c r="S162" i="29"/>
  <c r="R162" i="29"/>
  <c r="O162" i="29"/>
  <c r="N162" i="29"/>
  <c r="D162" i="29"/>
  <c r="M162" i="29"/>
  <c r="M175" i="29"/>
  <c r="N175" i="29"/>
  <c r="S175" i="29"/>
  <c r="R175" i="29"/>
  <c r="D175" i="29"/>
  <c r="O175" i="29"/>
  <c r="O188" i="29"/>
  <c r="N188" i="29"/>
  <c r="D188" i="29"/>
  <c r="M188" i="29"/>
  <c r="R188" i="29"/>
  <c r="S188" i="29"/>
  <c r="M163" i="29"/>
  <c r="N163" i="29"/>
  <c r="S163" i="29"/>
  <c r="D163" i="29"/>
  <c r="R163" i="29"/>
  <c r="O163" i="29"/>
  <c r="O176" i="29"/>
  <c r="N176" i="29"/>
  <c r="D176" i="29"/>
  <c r="M176" i="29"/>
  <c r="R176" i="29"/>
  <c r="S176" i="29"/>
  <c r="S182" i="29"/>
  <c r="R182" i="29"/>
  <c r="O182" i="29"/>
  <c r="N182" i="29"/>
  <c r="D182" i="29"/>
  <c r="M182" i="29"/>
  <c r="O164" i="29"/>
  <c r="N164" i="29"/>
  <c r="D164" i="29"/>
  <c r="R164" i="29"/>
  <c r="M164" i="29"/>
  <c r="S164" i="29"/>
  <c r="S170" i="29"/>
  <c r="R170" i="29"/>
  <c r="O170" i="29"/>
  <c r="N170" i="29"/>
  <c r="D170" i="29"/>
  <c r="M170" i="29"/>
  <c r="M183" i="29"/>
  <c r="N183" i="29"/>
  <c r="D183" i="29"/>
  <c r="S183" i="29"/>
  <c r="R183" i="29"/>
  <c r="O183" i="29"/>
  <c r="S158" i="29"/>
  <c r="R158" i="29"/>
  <c r="O158" i="29"/>
  <c r="N158" i="29"/>
  <c r="D158" i="29"/>
  <c r="M158" i="29"/>
  <c r="M171" i="29"/>
  <c r="D171" i="29"/>
  <c r="S171" i="29"/>
  <c r="R171" i="29"/>
  <c r="N171" i="29"/>
  <c r="O171" i="29"/>
  <c r="O184" i="29"/>
  <c r="N184" i="29"/>
  <c r="D184" i="29"/>
  <c r="M184" i="29"/>
  <c r="R184" i="29"/>
  <c r="S184" i="29"/>
  <c r="S190" i="29"/>
  <c r="R190" i="29"/>
  <c r="O190" i="29"/>
  <c r="N190" i="29"/>
  <c r="D190" i="29"/>
  <c r="M190" i="29"/>
  <c r="O172" i="29"/>
  <c r="N172" i="29"/>
  <c r="D172" i="29"/>
  <c r="M172" i="29"/>
  <c r="R172" i="29"/>
  <c r="S172" i="29"/>
  <c r="S178" i="29"/>
  <c r="R178" i="29"/>
  <c r="O178" i="29"/>
  <c r="N178" i="29"/>
  <c r="D178" i="29"/>
  <c r="M178" i="29"/>
  <c r="M191" i="29"/>
  <c r="D191" i="29"/>
  <c r="S191" i="29"/>
  <c r="N191" i="29"/>
  <c r="R191" i="29"/>
  <c r="O191" i="29"/>
  <c r="O160" i="29"/>
  <c r="N160" i="29"/>
  <c r="D160" i="29"/>
  <c r="M160" i="29"/>
  <c r="R160" i="29"/>
  <c r="S160" i="29"/>
  <c r="S166" i="29"/>
  <c r="R166" i="29"/>
  <c r="O166" i="29"/>
  <c r="N166" i="29"/>
  <c r="D166" i="29"/>
  <c r="M166" i="29"/>
  <c r="M179" i="29"/>
  <c r="D179" i="29"/>
  <c r="S179" i="29"/>
  <c r="R179" i="29"/>
  <c r="N179" i="29"/>
  <c r="O179" i="29"/>
  <c r="O192" i="29"/>
  <c r="N192" i="29"/>
  <c r="D192" i="29"/>
  <c r="M192" i="29"/>
  <c r="R192" i="29"/>
  <c r="S192" i="29"/>
  <c r="M159" i="29"/>
  <c r="S159" i="29"/>
  <c r="D159" i="29"/>
  <c r="R159" i="29"/>
  <c r="N159" i="29"/>
  <c r="O159" i="29"/>
  <c r="M167" i="29"/>
  <c r="S167" i="29"/>
  <c r="R167" i="29"/>
  <c r="N167" i="29"/>
  <c r="D167" i="29"/>
  <c r="O167" i="29"/>
  <c r="O180" i="29"/>
  <c r="N180" i="29"/>
  <c r="D180" i="29"/>
  <c r="M180" i="29"/>
  <c r="R180" i="29"/>
  <c r="S180" i="29"/>
  <c r="S186" i="29"/>
  <c r="R186" i="29"/>
  <c r="O186" i="29"/>
  <c r="N186" i="29"/>
  <c r="D186" i="29"/>
  <c r="M186" i="29"/>
  <c r="O168" i="29"/>
  <c r="N168" i="29"/>
  <c r="D168" i="29"/>
  <c r="M168" i="29"/>
  <c r="R168" i="29"/>
  <c r="S168" i="29"/>
  <c r="S174" i="29"/>
  <c r="R174" i="29"/>
  <c r="O174" i="29"/>
  <c r="N174" i="29"/>
  <c r="D174" i="29"/>
  <c r="M174" i="29"/>
  <c r="M187" i="29"/>
  <c r="D187" i="29"/>
  <c r="S187" i="29"/>
  <c r="R187" i="29"/>
  <c r="O187" i="29"/>
  <c r="N187" i="29"/>
  <c r="M161" i="29"/>
  <c r="M165" i="29"/>
  <c r="M169" i="29"/>
  <c r="M173" i="29"/>
  <c r="M177" i="29"/>
  <c r="M181" i="29"/>
  <c r="M185" i="29"/>
  <c r="M189" i="29"/>
  <c r="M193" i="29"/>
  <c r="D161" i="29"/>
  <c r="N161" i="29"/>
  <c r="D165" i="29"/>
  <c r="N165" i="29"/>
  <c r="D169" i="29"/>
  <c r="N169" i="29"/>
  <c r="D173" i="29"/>
  <c r="N173" i="29"/>
  <c r="D177" i="29"/>
  <c r="N177" i="29"/>
  <c r="D181" i="29"/>
  <c r="N181" i="29"/>
  <c r="D185" i="29"/>
  <c r="N185" i="29"/>
  <c r="D189" i="29"/>
  <c r="N189" i="29"/>
  <c r="D193" i="29"/>
  <c r="N193" i="29"/>
  <c r="O161" i="29"/>
  <c r="O165" i="29"/>
  <c r="O169" i="29"/>
  <c r="O173" i="29"/>
  <c r="O177" i="29"/>
  <c r="O181" i="29"/>
  <c r="O185" i="29"/>
  <c r="O189" i="29"/>
  <c r="O193" i="29"/>
  <c r="R161" i="29"/>
  <c r="R165" i="29"/>
  <c r="R169" i="29"/>
  <c r="R173" i="29"/>
  <c r="R177" i="29"/>
  <c r="R181" i="29"/>
  <c r="R185" i="29"/>
  <c r="R189" i="29"/>
  <c r="R193" i="29"/>
  <c r="O138" i="29"/>
  <c r="N138" i="29"/>
  <c r="D138" i="29"/>
  <c r="M138" i="29"/>
  <c r="S138" i="29"/>
  <c r="R138" i="29"/>
  <c r="M129" i="29"/>
  <c r="R129" i="29"/>
  <c r="S129" i="29"/>
  <c r="O129" i="29"/>
  <c r="N129" i="29"/>
  <c r="D129" i="29"/>
  <c r="O134" i="29"/>
  <c r="N134" i="29"/>
  <c r="D134" i="29"/>
  <c r="M134" i="29"/>
  <c r="S134" i="29"/>
  <c r="R134" i="29"/>
  <c r="S139" i="29"/>
  <c r="R139" i="29"/>
  <c r="O139" i="29"/>
  <c r="N139" i="29"/>
  <c r="D139" i="29"/>
  <c r="M139" i="29"/>
  <c r="M125" i="29"/>
  <c r="S125" i="29"/>
  <c r="R125" i="29"/>
  <c r="O125" i="29"/>
  <c r="N125" i="29"/>
  <c r="D125" i="29"/>
  <c r="O130" i="29"/>
  <c r="N130" i="29"/>
  <c r="D130" i="29"/>
  <c r="M130" i="29"/>
  <c r="S130" i="29"/>
  <c r="R130" i="29"/>
  <c r="S135" i="29"/>
  <c r="R135" i="29"/>
  <c r="O135" i="29"/>
  <c r="N135" i="29"/>
  <c r="D135" i="29"/>
  <c r="M135" i="29"/>
  <c r="M121" i="29"/>
  <c r="R121" i="29"/>
  <c r="S121" i="29"/>
  <c r="O121" i="29"/>
  <c r="N121" i="29"/>
  <c r="D121" i="29"/>
  <c r="O126" i="29"/>
  <c r="N126" i="29"/>
  <c r="D126" i="29"/>
  <c r="M126" i="29"/>
  <c r="S126" i="29"/>
  <c r="R126" i="29"/>
  <c r="S131" i="29"/>
  <c r="R131" i="29"/>
  <c r="O131" i="29"/>
  <c r="N131" i="29"/>
  <c r="D131" i="29"/>
  <c r="M131" i="29"/>
  <c r="M113" i="29"/>
  <c r="R113" i="29"/>
  <c r="S113" i="29"/>
  <c r="O113" i="29"/>
  <c r="N113" i="29"/>
  <c r="D113" i="29"/>
  <c r="O118" i="29"/>
  <c r="N118" i="29"/>
  <c r="D118" i="29"/>
  <c r="M118" i="29"/>
  <c r="S118" i="29"/>
  <c r="R118" i="29"/>
  <c r="S123" i="29"/>
  <c r="R123" i="29"/>
  <c r="O123" i="29"/>
  <c r="N123" i="29"/>
  <c r="D123" i="29"/>
  <c r="M123" i="29"/>
  <c r="M117" i="29"/>
  <c r="R117" i="29"/>
  <c r="S117" i="29"/>
  <c r="O117" i="29"/>
  <c r="N117" i="29"/>
  <c r="D117" i="29"/>
  <c r="O122" i="29"/>
  <c r="N122" i="29"/>
  <c r="D122" i="29"/>
  <c r="M122" i="29"/>
  <c r="S122" i="29"/>
  <c r="R122" i="29"/>
  <c r="S127" i="29"/>
  <c r="R127" i="29"/>
  <c r="O127" i="29"/>
  <c r="N127" i="29"/>
  <c r="D127" i="29"/>
  <c r="M127" i="29"/>
  <c r="M109" i="29"/>
  <c r="R109" i="29"/>
  <c r="S109" i="29"/>
  <c r="O109" i="29"/>
  <c r="N109" i="29"/>
  <c r="D109" i="29"/>
  <c r="O114" i="29"/>
  <c r="N114" i="29"/>
  <c r="D114" i="29"/>
  <c r="M114" i="29"/>
  <c r="S114" i="29"/>
  <c r="R114" i="29"/>
  <c r="S119" i="29"/>
  <c r="R119" i="29"/>
  <c r="O119" i="29"/>
  <c r="N119" i="29"/>
  <c r="D119" i="29"/>
  <c r="M119" i="29"/>
  <c r="M141" i="29"/>
  <c r="S141" i="29"/>
  <c r="R141" i="29"/>
  <c r="O141" i="29"/>
  <c r="N141" i="29"/>
  <c r="D141" i="29"/>
  <c r="O110" i="29"/>
  <c r="N110" i="29"/>
  <c r="D110" i="29"/>
  <c r="M110" i="29"/>
  <c r="S110" i="29"/>
  <c r="R110" i="29"/>
  <c r="S115" i="29"/>
  <c r="R115" i="29"/>
  <c r="O115" i="29"/>
  <c r="N115" i="29"/>
  <c r="D115" i="29"/>
  <c r="M115" i="29"/>
  <c r="M137" i="29"/>
  <c r="S137" i="29"/>
  <c r="O137" i="29"/>
  <c r="R137" i="29"/>
  <c r="N137" i="29"/>
  <c r="D137" i="29"/>
  <c r="O142" i="29"/>
  <c r="N142" i="29"/>
  <c r="D142" i="29"/>
  <c r="M142" i="29"/>
  <c r="S142" i="29"/>
  <c r="R142" i="29"/>
  <c r="S111" i="29"/>
  <c r="R111" i="29"/>
  <c r="O111" i="29"/>
  <c r="N111" i="29"/>
  <c r="D111" i="29"/>
  <c r="M111" i="29"/>
  <c r="M133" i="29"/>
  <c r="R133" i="29"/>
  <c r="S133" i="29"/>
  <c r="O133" i="29"/>
  <c r="N133" i="29"/>
  <c r="D133" i="29"/>
  <c r="S143" i="29"/>
  <c r="R143" i="29"/>
  <c r="O143" i="29"/>
  <c r="N143" i="29"/>
  <c r="D143" i="29"/>
  <c r="M143" i="29"/>
  <c r="K112" i="29"/>
  <c r="K124" i="29"/>
  <c r="K128" i="29"/>
  <c r="K132" i="29"/>
  <c r="K136" i="29"/>
  <c r="K140" i="29"/>
  <c r="M108" i="29"/>
  <c r="M112" i="29"/>
  <c r="M116" i="29"/>
  <c r="M120" i="29"/>
  <c r="M124" i="29"/>
  <c r="M128" i="29"/>
  <c r="M132" i="29"/>
  <c r="M136" i="29"/>
  <c r="M140" i="29"/>
  <c r="F108" i="29"/>
  <c r="O108" i="29"/>
  <c r="F112" i="29"/>
  <c r="O112" i="29"/>
  <c r="O116" i="29"/>
  <c r="O120" i="29"/>
  <c r="O124" i="29"/>
  <c r="F128" i="29"/>
  <c r="O128" i="29"/>
  <c r="F132" i="29"/>
  <c r="O132" i="29"/>
  <c r="F136" i="29"/>
  <c r="O136" i="29"/>
  <c r="F140" i="29"/>
  <c r="O140" i="29"/>
  <c r="R108" i="29"/>
  <c r="G112" i="29"/>
  <c r="R112" i="29"/>
  <c r="R116" i="29"/>
  <c r="R120" i="29"/>
  <c r="R124" i="29"/>
  <c r="G128" i="29"/>
  <c r="R128" i="29"/>
  <c r="G132" i="29"/>
  <c r="R132" i="29"/>
  <c r="G136" i="29"/>
  <c r="R136" i="29"/>
  <c r="G140" i="29"/>
  <c r="R140" i="29"/>
  <c r="H112" i="29"/>
  <c r="H128" i="29"/>
  <c r="H132" i="29"/>
  <c r="H136" i="29"/>
  <c r="H140" i="29"/>
  <c r="I108" i="29"/>
  <c r="I112" i="29"/>
  <c r="I128" i="29"/>
  <c r="I132" i="29"/>
  <c r="I136" i="29"/>
  <c r="I140" i="29"/>
  <c r="S70" i="29"/>
  <c r="R70" i="29"/>
  <c r="O70" i="29"/>
  <c r="N70" i="29"/>
  <c r="D70" i="29"/>
  <c r="M70" i="29"/>
  <c r="S78" i="29"/>
  <c r="R78" i="29"/>
  <c r="O78" i="29"/>
  <c r="N78" i="29"/>
  <c r="D78" i="29"/>
  <c r="M78" i="29"/>
  <c r="M63" i="29"/>
  <c r="N63" i="29"/>
  <c r="S63" i="29"/>
  <c r="R63" i="29"/>
  <c r="D63" i="29"/>
  <c r="O63" i="29"/>
  <c r="M87" i="29"/>
  <c r="N87" i="29"/>
  <c r="D87" i="29"/>
  <c r="S87" i="29"/>
  <c r="R87" i="29"/>
  <c r="O87" i="29"/>
  <c r="O64" i="29"/>
  <c r="N64" i="29"/>
  <c r="D64" i="29"/>
  <c r="M64" i="29"/>
  <c r="R64" i="29"/>
  <c r="S64" i="29"/>
  <c r="O72" i="29"/>
  <c r="N72" i="29"/>
  <c r="D72" i="29"/>
  <c r="M72" i="29"/>
  <c r="R72" i="29"/>
  <c r="S72" i="29"/>
  <c r="O80" i="29"/>
  <c r="N80" i="29"/>
  <c r="D80" i="29"/>
  <c r="R80" i="29"/>
  <c r="M80" i="29"/>
  <c r="S80" i="29"/>
  <c r="O88" i="29"/>
  <c r="N88" i="29"/>
  <c r="D88" i="29"/>
  <c r="M88" i="29"/>
  <c r="R88" i="29"/>
  <c r="S88" i="29"/>
  <c r="S62" i="29"/>
  <c r="R62" i="29"/>
  <c r="O62" i="29"/>
  <c r="N62" i="29"/>
  <c r="D62" i="29"/>
  <c r="M62" i="29"/>
  <c r="S86" i="29"/>
  <c r="R86" i="29"/>
  <c r="O86" i="29"/>
  <c r="N86" i="29"/>
  <c r="D86" i="29"/>
  <c r="M86" i="29"/>
  <c r="M71" i="29"/>
  <c r="N71" i="29"/>
  <c r="S71" i="29"/>
  <c r="D71" i="29"/>
  <c r="R71" i="29"/>
  <c r="O71" i="29"/>
  <c r="M79" i="29"/>
  <c r="N79" i="29"/>
  <c r="D79" i="29"/>
  <c r="S79" i="29"/>
  <c r="R79" i="29"/>
  <c r="O79" i="29"/>
  <c r="S65" i="29"/>
  <c r="R65" i="29"/>
  <c r="O65" i="29"/>
  <c r="N65" i="29"/>
  <c r="D65" i="29"/>
  <c r="M65" i="29"/>
  <c r="S73" i="29"/>
  <c r="R73" i="29"/>
  <c r="O73" i="29"/>
  <c r="N73" i="29"/>
  <c r="D73" i="29"/>
  <c r="M73" i="29"/>
  <c r="S81" i="29"/>
  <c r="R81" i="29"/>
  <c r="O81" i="29"/>
  <c r="N81" i="29"/>
  <c r="D81" i="29"/>
  <c r="M81" i="29"/>
  <c r="S89" i="29"/>
  <c r="R89" i="29"/>
  <c r="O89" i="29"/>
  <c r="N89" i="29"/>
  <c r="D89" i="29"/>
  <c r="M89" i="29"/>
  <c r="S74" i="29"/>
  <c r="R74" i="29"/>
  <c r="O74" i="29"/>
  <c r="N74" i="29"/>
  <c r="D74" i="29"/>
  <c r="M74" i="29"/>
  <c r="S58" i="29"/>
  <c r="R58" i="29"/>
  <c r="O58" i="29"/>
  <c r="N58" i="29"/>
  <c r="D58" i="29"/>
  <c r="M58" i="29"/>
  <c r="S66" i="29"/>
  <c r="R66" i="29"/>
  <c r="O66" i="29"/>
  <c r="N66" i="29"/>
  <c r="D66" i="29"/>
  <c r="M66" i="29"/>
  <c r="S90" i="29"/>
  <c r="R90" i="29"/>
  <c r="O90" i="29"/>
  <c r="N90" i="29"/>
  <c r="D90" i="29"/>
  <c r="M90" i="29"/>
  <c r="M59" i="29"/>
  <c r="N59" i="29"/>
  <c r="D59" i="29"/>
  <c r="S59" i="29"/>
  <c r="R59" i="29"/>
  <c r="O59" i="29"/>
  <c r="M67" i="29"/>
  <c r="S67" i="29"/>
  <c r="R67" i="29"/>
  <c r="D67" i="29"/>
  <c r="O67" i="29"/>
  <c r="N67" i="29"/>
  <c r="M75" i="29"/>
  <c r="S75" i="29"/>
  <c r="D75" i="29"/>
  <c r="R75" i="29"/>
  <c r="N75" i="29"/>
  <c r="O75" i="29"/>
  <c r="M83" i="29"/>
  <c r="N83" i="29"/>
  <c r="S83" i="29"/>
  <c r="R83" i="29"/>
  <c r="D83" i="29"/>
  <c r="O83" i="29"/>
  <c r="M91" i="29"/>
  <c r="N91" i="29"/>
  <c r="S91" i="29"/>
  <c r="D91" i="29"/>
  <c r="R91" i="29"/>
  <c r="O91" i="29"/>
  <c r="S82" i="29"/>
  <c r="R82" i="29"/>
  <c r="O82" i="29"/>
  <c r="N82" i="29"/>
  <c r="D82" i="29"/>
  <c r="M82" i="29"/>
  <c r="O60" i="29"/>
  <c r="N60" i="29"/>
  <c r="D60" i="29"/>
  <c r="M60" i="29"/>
  <c r="R60" i="29"/>
  <c r="S60" i="29"/>
  <c r="O68" i="29"/>
  <c r="N68" i="29"/>
  <c r="D68" i="29"/>
  <c r="R68" i="29"/>
  <c r="M68" i="29"/>
  <c r="S68" i="29"/>
  <c r="O76" i="29"/>
  <c r="N76" i="29"/>
  <c r="D76" i="29"/>
  <c r="M76" i="29"/>
  <c r="R76" i="29"/>
  <c r="S76" i="29"/>
  <c r="O84" i="29"/>
  <c r="N84" i="29"/>
  <c r="D84" i="29"/>
  <c r="M84" i="29"/>
  <c r="R84" i="29"/>
  <c r="S84" i="29"/>
  <c r="O92" i="29"/>
  <c r="N92" i="29"/>
  <c r="D92" i="29"/>
  <c r="M92" i="29"/>
  <c r="R92" i="29"/>
  <c r="S92" i="29"/>
  <c r="S61" i="29"/>
  <c r="R61" i="29"/>
  <c r="O61" i="29"/>
  <c r="N61" i="29"/>
  <c r="D61" i="29"/>
  <c r="M61" i="29"/>
  <c r="S69" i="29"/>
  <c r="R69" i="29"/>
  <c r="O69" i="29"/>
  <c r="N69" i="29"/>
  <c r="D69" i="29"/>
  <c r="M69" i="29"/>
  <c r="S77" i="29"/>
  <c r="R77" i="29"/>
  <c r="O77" i="29"/>
  <c r="N77" i="29"/>
  <c r="D77" i="29"/>
  <c r="M77" i="29"/>
  <c r="S85" i="29"/>
  <c r="R85" i="29"/>
  <c r="O85" i="29"/>
  <c r="N85" i="29"/>
  <c r="D85" i="29"/>
  <c r="M85" i="29"/>
  <c r="S93" i="29"/>
  <c r="R93" i="29"/>
  <c r="O93" i="29"/>
  <c r="N93" i="29"/>
  <c r="D93" i="29"/>
  <c r="M93" i="29"/>
  <c r="H18" i="29"/>
  <c r="O23" i="29"/>
  <c r="N23" i="29"/>
  <c r="D23" i="29"/>
  <c r="M23" i="29"/>
  <c r="S23" i="29"/>
  <c r="S33" i="29"/>
  <c r="R33" i="29"/>
  <c r="O33" i="29"/>
  <c r="N33" i="29"/>
  <c r="D33" i="29"/>
  <c r="M33" i="29"/>
  <c r="V38" i="28"/>
  <c r="O38" i="28"/>
  <c r="O11" i="29"/>
  <c r="N11" i="29"/>
  <c r="D11" i="29"/>
  <c r="M11" i="29"/>
  <c r="S11" i="29"/>
  <c r="S21" i="29"/>
  <c r="R21" i="29"/>
  <c r="O21" i="29"/>
  <c r="N21" i="29"/>
  <c r="D21" i="29"/>
  <c r="M21" i="29"/>
  <c r="K38" i="29"/>
  <c r="J38" i="29"/>
  <c r="I38" i="29"/>
  <c r="H38" i="29"/>
  <c r="G38" i="29"/>
  <c r="F38" i="29"/>
  <c r="S9" i="29"/>
  <c r="R9" i="29"/>
  <c r="O9" i="29"/>
  <c r="N9" i="29"/>
  <c r="D9" i="29"/>
  <c r="M9" i="29"/>
  <c r="R23" i="29"/>
  <c r="K26" i="29"/>
  <c r="J26" i="29"/>
  <c r="I26" i="29"/>
  <c r="H26" i="29"/>
  <c r="G26" i="29"/>
  <c r="F26" i="29"/>
  <c r="O31" i="29"/>
  <c r="N31" i="29"/>
  <c r="D31" i="29"/>
  <c r="M31" i="29"/>
  <c r="S31" i="29"/>
  <c r="F14" i="29"/>
  <c r="O19" i="29"/>
  <c r="N19" i="29"/>
  <c r="D19" i="29"/>
  <c r="M19" i="29"/>
  <c r="S19" i="29"/>
  <c r="S29" i="29"/>
  <c r="R29" i="29"/>
  <c r="O29" i="29"/>
  <c r="N29" i="29"/>
  <c r="D29" i="29"/>
  <c r="M29" i="29"/>
  <c r="S17" i="29"/>
  <c r="R17" i="29"/>
  <c r="O17" i="29"/>
  <c r="N17" i="29"/>
  <c r="D17" i="29"/>
  <c r="M17" i="29"/>
  <c r="R31" i="29"/>
  <c r="I34" i="29"/>
  <c r="O39" i="29"/>
  <c r="N39" i="29"/>
  <c r="D39" i="29"/>
  <c r="M39" i="29"/>
  <c r="S39" i="29"/>
  <c r="R39" i="29"/>
  <c r="R19" i="29"/>
  <c r="K22" i="29"/>
  <c r="J22" i="29"/>
  <c r="I22" i="29"/>
  <c r="H22" i="29"/>
  <c r="G22" i="29"/>
  <c r="F22" i="29"/>
  <c r="O27" i="29"/>
  <c r="N27" i="29"/>
  <c r="D27" i="29"/>
  <c r="M27" i="29"/>
  <c r="S27" i="29"/>
  <c r="S37" i="29"/>
  <c r="R37" i="29"/>
  <c r="O37" i="29"/>
  <c r="N37" i="29"/>
  <c r="D37" i="29"/>
  <c r="M37" i="29"/>
  <c r="O43" i="29"/>
  <c r="N43" i="29"/>
  <c r="D43" i="29"/>
  <c r="M43" i="29"/>
  <c r="S43" i="29"/>
  <c r="R43" i="29"/>
  <c r="K10" i="29"/>
  <c r="J10" i="29"/>
  <c r="I10" i="29"/>
  <c r="H10" i="29"/>
  <c r="G10" i="29"/>
  <c r="F10" i="29"/>
  <c r="O15" i="29"/>
  <c r="N15" i="29"/>
  <c r="D15" i="29"/>
  <c r="M15" i="29"/>
  <c r="S15" i="29"/>
  <c r="S25" i="29"/>
  <c r="R25" i="29"/>
  <c r="O25" i="29"/>
  <c r="N25" i="29"/>
  <c r="D25" i="29"/>
  <c r="M25" i="29"/>
  <c r="S13" i="29"/>
  <c r="R13" i="29"/>
  <c r="O13" i="29"/>
  <c r="N13" i="29"/>
  <c r="D13" i="29"/>
  <c r="M13" i="29"/>
  <c r="K30" i="29"/>
  <c r="J30" i="29"/>
  <c r="I30" i="29"/>
  <c r="H30" i="29"/>
  <c r="G30" i="29"/>
  <c r="F30" i="29"/>
  <c r="O35" i="29"/>
  <c r="N35" i="29"/>
  <c r="D35" i="29"/>
  <c r="M35" i="29"/>
  <c r="S35" i="29"/>
  <c r="S41" i="29"/>
  <c r="R41" i="29"/>
  <c r="O41" i="29"/>
  <c r="N41" i="29"/>
  <c r="D41" i="29"/>
  <c r="M41" i="29"/>
  <c r="O10" i="29"/>
  <c r="O14" i="29"/>
  <c r="O18" i="29"/>
  <c r="O22" i="29"/>
  <c r="O26" i="29"/>
  <c r="O30" i="29"/>
  <c r="O34" i="29"/>
  <c r="O38" i="29"/>
  <c r="O42" i="29"/>
  <c r="C881" i="28"/>
  <c r="S881" i="28" s="1"/>
  <c r="R10" i="29"/>
  <c r="R14" i="29"/>
  <c r="R18" i="29"/>
  <c r="R22" i="29"/>
  <c r="R26" i="29"/>
  <c r="R30" i="29"/>
  <c r="R34" i="29"/>
  <c r="R38" i="29"/>
  <c r="G42" i="29"/>
  <c r="R42" i="29"/>
  <c r="M12" i="29"/>
  <c r="M16" i="29"/>
  <c r="M20" i="29"/>
  <c r="M24" i="29"/>
  <c r="M28" i="29"/>
  <c r="M32" i="29"/>
  <c r="M36" i="29"/>
  <c r="M40" i="29"/>
  <c r="M44" i="29"/>
  <c r="D12" i="29"/>
  <c r="N12" i="29"/>
  <c r="D16" i="29"/>
  <c r="N16" i="29"/>
  <c r="D20" i="29"/>
  <c r="N20" i="29"/>
  <c r="D24" i="29"/>
  <c r="N24" i="29"/>
  <c r="D28" i="29"/>
  <c r="N28" i="29"/>
  <c r="D32" i="29"/>
  <c r="N32" i="29"/>
  <c r="D36" i="29"/>
  <c r="N36" i="29"/>
  <c r="D40" i="29"/>
  <c r="N40" i="29"/>
  <c r="D44" i="29"/>
  <c r="N44" i="29"/>
  <c r="O12" i="29"/>
  <c r="O16" i="29"/>
  <c r="O20" i="29"/>
  <c r="O24" i="29"/>
  <c r="O28" i="29"/>
  <c r="O32" i="29"/>
  <c r="O36" i="29"/>
  <c r="O40" i="29"/>
  <c r="O44" i="29"/>
  <c r="R12" i="29"/>
  <c r="R16" i="29"/>
  <c r="R20" i="29"/>
  <c r="R24" i="29"/>
  <c r="R28" i="29"/>
  <c r="R32" i="29"/>
  <c r="R36" i="29"/>
  <c r="R40" i="29"/>
  <c r="R44" i="29"/>
  <c r="R14" i="28"/>
  <c r="V684" i="28"/>
  <c r="D431" i="28"/>
  <c r="O32" i="28"/>
  <c r="S322" i="28"/>
  <c r="N330" i="28"/>
  <c r="N142" i="28"/>
  <c r="C761" i="28"/>
  <c r="O761" i="28" s="1"/>
  <c r="C770" i="28"/>
  <c r="V770" i="28" s="1"/>
  <c r="C779" i="28"/>
  <c r="M779" i="28" s="1"/>
  <c r="C788" i="28"/>
  <c r="R788" i="28" s="1"/>
  <c r="C813" i="28"/>
  <c r="V813" i="28" s="1"/>
  <c r="C821" i="28"/>
  <c r="M821" i="28" s="1"/>
  <c r="C830" i="28"/>
  <c r="N830" i="28" s="1"/>
  <c r="C839" i="28"/>
  <c r="O839" i="28" s="1"/>
  <c r="C190" i="28"/>
  <c r="S190" i="28" s="1"/>
  <c r="C182" i="28"/>
  <c r="D182" i="28" s="1"/>
  <c r="C174" i="28"/>
  <c r="R174" i="28" s="1"/>
  <c r="C166" i="28"/>
  <c r="R166" i="28" s="1"/>
  <c r="C290" i="28"/>
  <c r="C282" i="28"/>
  <c r="C274" i="28"/>
  <c r="R274" i="28" s="1"/>
  <c r="C266" i="28"/>
  <c r="R266" i="28" s="1"/>
  <c r="C408" i="28"/>
  <c r="R408" i="28" s="1"/>
  <c r="C490" i="28"/>
  <c r="R490" i="28" s="1"/>
  <c r="C482" i="28"/>
  <c r="C466" i="28"/>
  <c r="C590" i="28"/>
  <c r="R590" i="28" s="1"/>
  <c r="C582" i="28"/>
  <c r="O582" i="28" s="1"/>
  <c r="C574" i="28"/>
  <c r="M574" i="28" s="1"/>
  <c r="C566" i="28"/>
  <c r="M566" i="28" s="1"/>
  <c r="C608" i="28"/>
  <c r="R608" i="28" s="1"/>
  <c r="C690" i="28"/>
  <c r="R690" i="28" s="1"/>
  <c r="C682" i="28"/>
  <c r="C674" i="28"/>
  <c r="C666" i="28"/>
  <c r="O666" i="28" s="1"/>
  <c r="C708" i="28"/>
  <c r="R708" i="28" s="1"/>
  <c r="C790" i="28"/>
  <c r="O790" i="28" s="1"/>
  <c r="C782" i="28"/>
  <c r="O782" i="28" s="1"/>
  <c r="C774" i="28"/>
  <c r="O774" i="28" s="1"/>
  <c r="C766" i="28"/>
  <c r="R766" i="28" s="1"/>
  <c r="C876" i="28"/>
  <c r="N876" i="28" s="1"/>
  <c r="C892" i="28"/>
  <c r="V892" i="28" s="1"/>
  <c r="D44" i="28"/>
  <c r="I44" i="28" s="1"/>
  <c r="S142" i="28"/>
  <c r="C877" i="28"/>
  <c r="V877" i="28" s="1"/>
  <c r="N44" i="28"/>
  <c r="M125" i="28"/>
  <c r="S288" i="28"/>
  <c r="N480" i="28"/>
  <c r="C763" i="28"/>
  <c r="V763" i="28" s="1"/>
  <c r="C772" i="28"/>
  <c r="D772" i="28" s="1"/>
  <c r="C781" i="28"/>
  <c r="D781" i="28" s="1"/>
  <c r="C791" i="28"/>
  <c r="S791" i="28" s="1"/>
  <c r="C814" i="28"/>
  <c r="M814" i="28" s="1"/>
  <c r="C823" i="28"/>
  <c r="O823" i="28" s="1"/>
  <c r="C833" i="28"/>
  <c r="R833" i="28" s="1"/>
  <c r="C842" i="28"/>
  <c r="C388" i="28"/>
  <c r="D388" i="28" s="1"/>
  <c r="C380" i="28"/>
  <c r="O380" i="28" s="1"/>
  <c r="C364" i="28"/>
  <c r="M364" i="28" s="1"/>
  <c r="C859" i="28"/>
  <c r="R859" i="28" s="1"/>
  <c r="C878" i="28"/>
  <c r="S878" i="28" s="1"/>
  <c r="C893" i="28"/>
  <c r="V893" i="28" s="1"/>
  <c r="C885" i="28"/>
  <c r="V885" i="28" s="1"/>
  <c r="C869" i="28"/>
  <c r="V869" i="28" s="1"/>
  <c r="R32" i="28"/>
  <c r="V442" i="28"/>
  <c r="C765" i="28"/>
  <c r="N765" i="28" s="1"/>
  <c r="C775" i="28"/>
  <c r="D775" i="28" s="1"/>
  <c r="C784" i="28"/>
  <c r="V784" i="28" s="1"/>
  <c r="C793" i="28"/>
  <c r="M793" i="28" s="1"/>
  <c r="C809" i="28"/>
  <c r="R809" i="28" s="1"/>
  <c r="C817" i="28"/>
  <c r="R817" i="28" s="1"/>
  <c r="C826" i="28"/>
  <c r="S826" i="28" s="1"/>
  <c r="C835" i="28"/>
  <c r="N835" i="28" s="1"/>
  <c r="C158" i="28"/>
  <c r="V158" i="28" s="1"/>
  <c r="C240" i="28"/>
  <c r="D240" i="28" s="1"/>
  <c r="C232" i="28"/>
  <c r="N232" i="28" s="1"/>
  <c r="C224" i="28"/>
  <c r="S224" i="28" s="1"/>
  <c r="C216" i="28"/>
  <c r="R216" i="28" s="1"/>
  <c r="C258" i="28"/>
  <c r="R258" i="28" s="1"/>
  <c r="C340" i="28"/>
  <c r="C332" i="28"/>
  <c r="C324" i="28"/>
  <c r="C316" i="28"/>
  <c r="V316" i="28" s="1"/>
  <c r="C440" i="28"/>
  <c r="R440" i="28" s="1"/>
  <c r="C424" i="28"/>
  <c r="N424" i="28" s="1"/>
  <c r="C416" i="28"/>
  <c r="N416" i="28" s="1"/>
  <c r="C640" i="28"/>
  <c r="C632" i="28"/>
  <c r="C624" i="28"/>
  <c r="N624" i="28" s="1"/>
  <c r="C616" i="28"/>
  <c r="M616" i="28" s="1"/>
  <c r="C658" i="28"/>
  <c r="V658" i="28" s="1"/>
  <c r="C740" i="28"/>
  <c r="O740" i="28" s="1"/>
  <c r="C732" i="28"/>
  <c r="O732" i="28" s="1"/>
  <c r="C724" i="28"/>
  <c r="R724" i="28" s="1"/>
  <c r="C716" i="28"/>
  <c r="R716" i="28" s="1"/>
  <c r="C840" i="28"/>
  <c r="V840" i="28" s="1"/>
  <c r="C832" i="28"/>
  <c r="R832" i="28" s="1"/>
  <c r="C824" i="28"/>
  <c r="R824" i="28" s="1"/>
  <c r="C865" i="28"/>
  <c r="M865" i="28" s="1"/>
  <c r="N38" i="28"/>
  <c r="N13" i="28"/>
  <c r="V32" i="28"/>
  <c r="D37" i="28"/>
  <c r="J37" i="28" s="1"/>
  <c r="R38" i="28"/>
  <c r="D110" i="28"/>
  <c r="H110" i="28" s="1"/>
  <c r="D126" i="28"/>
  <c r="G126" i="28" s="1"/>
  <c r="N564" i="28"/>
  <c r="D688" i="28"/>
  <c r="K688" i="28" s="1"/>
  <c r="V260" i="28"/>
  <c r="S680" i="28"/>
  <c r="O13" i="28"/>
  <c r="D21" i="28"/>
  <c r="J21" i="28" s="1"/>
  <c r="N37" i="28"/>
  <c r="N126" i="28"/>
  <c r="D288" i="28"/>
  <c r="K288" i="28" s="1"/>
  <c r="V469" i="28"/>
  <c r="S483" i="28"/>
  <c r="R516" i="28"/>
  <c r="O564" i="28"/>
  <c r="N21" i="28"/>
  <c r="R30" i="28"/>
  <c r="O37" i="28"/>
  <c r="O477" i="28"/>
  <c r="S117" i="28"/>
  <c r="D564" i="28"/>
  <c r="K564" i="28" s="1"/>
  <c r="D14" i="28"/>
  <c r="K14" i="28" s="1"/>
  <c r="V40" i="28"/>
  <c r="S330" i="28"/>
  <c r="S709" i="28"/>
  <c r="O29" i="28"/>
  <c r="O14" i="28"/>
  <c r="D38" i="28"/>
  <c r="K38" i="28" s="1"/>
  <c r="V709" i="28"/>
  <c r="V768" i="28"/>
  <c r="V776" i="28"/>
  <c r="V488" i="28"/>
  <c r="O628" i="28"/>
  <c r="V334" i="28"/>
  <c r="R16" i="28"/>
  <c r="O24" i="28"/>
  <c r="D134" i="28"/>
  <c r="G134" i="28" s="1"/>
  <c r="D172" i="28"/>
  <c r="D314" i="28"/>
  <c r="K314" i="28" s="1"/>
  <c r="S367" i="28"/>
  <c r="S383" i="28"/>
  <c r="S664" i="28"/>
  <c r="D672" i="28"/>
  <c r="K672" i="28" s="1"/>
  <c r="D814" i="28"/>
  <c r="K814" i="28" s="1"/>
  <c r="N834" i="28"/>
  <c r="V261" i="28"/>
  <c r="D13" i="28"/>
  <c r="J13" i="28" s="1"/>
  <c r="N14" i="28"/>
  <c r="S16" i="28"/>
  <c r="R24" i="28"/>
  <c r="M28" i="28"/>
  <c r="D30" i="28"/>
  <c r="H30" i="28" s="1"/>
  <c r="V122" i="28"/>
  <c r="O215" i="28"/>
  <c r="N314" i="28"/>
  <c r="V383" i="28"/>
  <c r="V391" i="28"/>
  <c r="S672" i="28"/>
  <c r="S817" i="28"/>
  <c r="C816" i="28"/>
  <c r="R816" i="28" s="1"/>
  <c r="C861" i="28"/>
  <c r="S861" i="28" s="1"/>
  <c r="C871" i="28"/>
  <c r="M871" i="28" s="1"/>
  <c r="O879" i="28"/>
  <c r="C858" i="28"/>
  <c r="S858" i="28" s="1"/>
  <c r="O16" i="28"/>
  <c r="N22" i="28"/>
  <c r="S314" i="28"/>
  <c r="D22" i="28"/>
  <c r="S24" i="28"/>
  <c r="S217" i="28"/>
  <c r="S225" i="28"/>
  <c r="R264" i="28"/>
  <c r="D272" i="28"/>
  <c r="D572" i="28"/>
  <c r="K572" i="28" s="1"/>
  <c r="D580" i="28"/>
  <c r="K580" i="28" s="1"/>
  <c r="C862" i="28"/>
  <c r="S862" i="28" s="1"/>
  <c r="C873" i="28"/>
  <c r="R873" i="28" s="1"/>
  <c r="C882" i="28"/>
  <c r="O882" i="28" s="1"/>
  <c r="V16" i="28"/>
  <c r="M43" i="28"/>
  <c r="O21" i="28"/>
  <c r="R22" i="28"/>
  <c r="D29" i="28"/>
  <c r="J29" i="28" s="1"/>
  <c r="N30" i="28"/>
  <c r="S32" i="28"/>
  <c r="R40" i="28"/>
  <c r="N110" i="28"/>
  <c r="R125" i="28"/>
  <c r="N272" i="28"/>
  <c r="D338" i="28"/>
  <c r="K338" i="28" s="1"/>
  <c r="S410" i="28"/>
  <c r="V426" i="28"/>
  <c r="V464" i="28"/>
  <c r="S517" i="28"/>
  <c r="O580" i="28"/>
  <c r="N588" i="28"/>
  <c r="V818" i="28"/>
  <c r="C863" i="28"/>
  <c r="V863" i="28" s="1"/>
  <c r="C875" i="28"/>
  <c r="O875" i="28" s="1"/>
  <c r="C891" i="28"/>
  <c r="R891" i="28" s="1"/>
  <c r="C883" i="28"/>
  <c r="D883" i="28" s="1"/>
  <c r="O22" i="28"/>
  <c r="V24" i="28"/>
  <c r="O40" i="28"/>
  <c r="N29" i="28"/>
  <c r="O30" i="28"/>
  <c r="S40" i="28"/>
  <c r="R272" i="28"/>
  <c r="V870" i="28"/>
  <c r="S870" i="28"/>
  <c r="N870" i="28"/>
  <c r="R870" i="28"/>
  <c r="O870" i="28"/>
  <c r="M870" i="28"/>
  <c r="D870" i="28"/>
  <c r="O876" i="28"/>
  <c r="M888" i="28"/>
  <c r="R888" i="28"/>
  <c r="V888" i="28"/>
  <c r="S888" i="28"/>
  <c r="O888" i="28"/>
  <c r="N888" i="28"/>
  <c r="D888" i="28"/>
  <c r="S860" i="28"/>
  <c r="R860" i="28"/>
  <c r="O860" i="28"/>
  <c r="N860" i="28"/>
  <c r="D860" i="28"/>
  <c r="M860" i="28"/>
  <c r="V860" i="28"/>
  <c r="M864" i="28"/>
  <c r="R864" i="28"/>
  <c r="V864" i="28"/>
  <c r="S864" i="28"/>
  <c r="O864" i="28"/>
  <c r="N864" i="28"/>
  <c r="D864" i="28"/>
  <c r="N882" i="28"/>
  <c r="V882" i="28"/>
  <c r="R882" i="28"/>
  <c r="N889" i="28"/>
  <c r="D889" i="28"/>
  <c r="M889" i="28"/>
  <c r="V889" i="28"/>
  <c r="R889" i="28"/>
  <c r="S889" i="28"/>
  <c r="O889" i="28"/>
  <c r="O887" i="28"/>
  <c r="V887" i="28"/>
  <c r="S887" i="28"/>
  <c r="R887" i="28"/>
  <c r="N887" i="28"/>
  <c r="D887" i="28"/>
  <c r="M887" i="28"/>
  <c r="O890" i="28"/>
  <c r="N890" i="28"/>
  <c r="D890" i="28"/>
  <c r="M890" i="28"/>
  <c r="S890" i="28"/>
  <c r="R890" i="28"/>
  <c r="V890" i="28"/>
  <c r="D858" i="28"/>
  <c r="O866" i="28"/>
  <c r="N866" i="28"/>
  <c r="D866" i="28"/>
  <c r="M866" i="28"/>
  <c r="S866" i="28"/>
  <c r="V866" i="28"/>
  <c r="R866" i="28"/>
  <c r="S884" i="28"/>
  <c r="R884" i="28"/>
  <c r="O884" i="28"/>
  <c r="N884" i="28"/>
  <c r="D884" i="28"/>
  <c r="M884" i="28"/>
  <c r="V884" i="28"/>
  <c r="M880" i="28"/>
  <c r="R880" i="28"/>
  <c r="V880" i="28"/>
  <c r="S880" i="28"/>
  <c r="O880" i="28"/>
  <c r="N880" i="28"/>
  <c r="D880" i="28"/>
  <c r="R867" i="28"/>
  <c r="O867" i="28"/>
  <c r="N867" i="28"/>
  <c r="D867" i="28"/>
  <c r="M867" i="28"/>
  <c r="V867" i="28"/>
  <c r="S867" i="28"/>
  <c r="M872" i="28"/>
  <c r="R872" i="28"/>
  <c r="V872" i="28"/>
  <c r="S872" i="28"/>
  <c r="O872" i="28"/>
  <c r="N872" i="28"/>
  <c r="D872" i="28"/>
  <c r="O892" i="28"/>
  <c r="N862" i="28"/>
  <c r="S868" i="28"/>
  <c r="R868" i="28"/>
  <c r="O868" i="28"/>
  <c r="N868" i="28"/>
  <c r="D868" i="28"/>
  <c r="M868" i="28"/>
  <c r="V868" i="28"/>
  <c r="O874" i="28"/>
  <c r="N874" i="28"/>
  <c r="D874" i="28"/>
  <c r="M874" i="28"/>
  <c r="V874" i="28"/>
  <c r="S874" i="28"/>
  <c r="R874" i="28"/>
  <c r="V886" i="28"/>
  <c r="D886" i="28"/>
  <c r="S886" i="28"/>
  <c r="R886" i="28"/>
  <c r="O886" i="28"/>
  <c r="M886" i="28"/>
  <c r="N886" i="28"/>
  <c r="M879" i="28"/>
  <c r="M885" i="28"/>
  <c r="D879" i="28"/>
  <c r="N879" i="28"/>
  <c r="D861" i="28"/>
  <c r="D869" i="28"/>
  <c r="R879" i="28"/>
  <c r="D885" i="28"/>
  <c r="N893" i="28"/>
  <c r="S879" i="28"/>
  <c r="R893" i="28"/>
  <c r="M869" i="28"/>
  <c r="V834" i="28"/>
  <c r="N810" i="28"/>
  <c r="N818" i="28"/>
  <c r="V810" i="28"/>
  <c r="S841" i="28"/>
  <c r="D834" i="28"/>
  <c r="G834" i="28" s="1"/>
  <c r="V841" i="28"/>
  <c r="S825" i="28"/>
  <c r="D838" i="28"/>
  <c r="G838" i="28" s="1"/>
  <c r="D810" i="28"/>
  <c r="D818" i="28"/>
  <c r="G818" i="28" s="1"/>
  <c r="V825" i="28"/>
  <c r="V760" i="28"/>
  <c r="D730" i="28"/>
  <c r="I730" i="28" s="1"/>
  <c r="D714" i="28"/>
  <c r="K714" i="28" s="1"/>
  <c r="V660" i="28"/>
  <c r="V676" i="28"/>
  <c r="V692" i="28"/>
  <c r="N672" i="28"/>
  <c r="N688" i="28"/>
  <c r="S688" i="28"/>
  <c r="V668" i="28"/>
  <c r="D664" i="28"/>
  <c r="K664" i="28" s="1"/>
  <c r="D680" i="28"/>
  <c r="K680" i="28" s="1"/>
  <c r="N664" i="28"/>
  <c r="N680" i="28"/>
  <c r="M638" i="28"/>
  <c r="R638" i="28"/>
  <c r="S638" i="28"/>
  <c r="M622" i="28"/>
  <c r="S622" i="28"/>
  <c r="R622" i="28"/>
  <c r="M614" i="28"/>
  <c r="R614" i="28"/>
  <c r="S614" i="28"/>
  <c r="D620" i="28"/>
  <c r="J620" i="28" s="1"/>
  <c r="D612" i="28"/>
  <c r="J612" i="28" s="1"/>
  <c r="O620" i="28"/>
  <c r="R630" i="28"/>
  <c r="D636" i="28"/>
  <c r="J636" i="28" s="1"/>
  <c r="N612" i="28"/>
  <c r="S630" i="28"/>
  <c r="N636" i="28"/>
  <c r="O612" i="28"/>
  <c r="O636" i="28"/>
  <c r="D628" i="28"/>
  <c r="J628" i="28" s="1"/>
  <c r="N620" i="28"/>
  <c r="M619" i="28"/>
  <c r="N628" i="28"/>
  <c r="O560" i="28"/>
  <c r="O588" i="28"/>
  <c r="S560" i="28"/>
  <c r="V560" i="28"/>
  <c r="N580" i="28"/>
  <c r="N572" i="28"/>
  <c r="O572" i="28"/>
  <c r="D588" i="28"/>
  <c r="K588" i="28" s="1"/>
  <c r="R558" i="28"/>
  <c r="S558" i="28"/>
  <c r="M538" i="28"/>
  <c r="N538" i="28"/>
  <c r="D538" i="28"/>
  <c r="K538" i="28" s="1"/>
  <c r="M530" i="28"/>
  <c r="N530" i="28"/>
  <c r="D530" i="28"/>
  <c r="K530" i="28" s="1"/>
  <c r="M522" i="28"/>
  <c r="D522" i="28"/>
  <c r="K522" i="28" s="1"/>
  <c r="N522" i="28"/>
  <c r="M514" i="28"/>
  <c r="N514" i="28"/>
  <c r="D514" i="28"/>
  <c r="K514" i="28" s="1"/>
  <c r="V509" i="28"/>
  <c r="V517" i="28"/>
  <c r="R540" i="28"/>
  <c r="D509" i="28"/>
  <c r="J509" i="28" s="1"/>
  <c r="R524" i="28"/>
  <c r="D517" i="28"/>
  <c r="J517" i="28" s="1"/>
  <c r="N509" i="28"/>
  <c r="R509" i="28"/>
  <c r="N517" i="28"/>
  <c r="R532" i="28"/>
  <c r="S509" i="28"/>
  <c r="R517" i="28"/>
  <c r="R508" i="28"/>
  <c r="O461" i="28"/>
  <c r="V461" i="28"/>
  <c r="S475" i="28"/>
  <c r="D480" i="28"/>
  <c r="K480" i="28" s="1"/>
  <c r="S467" i="28"/>
  <c r="D472" i="28"/>
  <c r="K472" i="28" s="1"/>
  <c r="V480" i="28"/>
  <c r="S491" i="28"/>
  <c r="N472" i="28"/>
  <c r="S459" i="28"/>
  <c r="D464" i="28"/>
  <c r="K464" i="28" s="1"/>
  <c r="V472" i="28"/>
  <c r="V477" i="28"/>
  <c r="D488" i="28"/>
  <c r="K488" i="28" s="1"/>
  <c r="N464" i="28"/>
  <c r="O469" i="28"/>
  <c r="N488" i="28"/>
  <c r="S418" i="28"/>
  <c r="N423" i="28"/>
  <c r="D439" i="28"/>
  <c r="F439" i="28" s="1"/>
  <c r="R409" i="28"/>
  <c r="V418" i="28"/>
  <c r="S434" i="28"/>
  <c r="V434" i="28"/>
  <c r="V410" i="28"/>
  <c r="S426" i="28"/>
  <c r="S442" i="28"/>
  <c r="M388" i="28"/>
  <c r="R388" i="28"/>
  <c r="O388" i="28"/>
  <c r="V380" i="28"/>
  <c r="D380" i="28"/>
  <c r="K380" i="28" s="1"/>
  <c r="R380" i="28"/>
  <c r="N364" i="28"/>
  <c r="D364" i="28"/>
  <c r="K364" i="28" s="1"/>
  <c r="V364" i="28"/>
  <c r="S391" i="28"/>
  <c r="D372" i="28"/>
  <c r="K372" i="28" s="1"/>
  <c r="S375" i="28"/>
  <c r="N372" i="28"/>
  <c r="V375" i="28"/>
  <c r="S359" i="28"/>
  <c r="V367" i="28"/>
  <c r="O372" i="28"/>
  <c r="V359" i="28"/>
  <c r="R372" i="28"/>
  <c r="V372" i="28"/>
  <c r="D311" i="28"/>
  <c r="V318" i="28"/>
  <c r="V326" i="28"/>
  <c r="V342" i="28"/>
  <c r="N311" i="28"/>
  <c r="D322" i="28"/>
  <c r="K322" i="28" s="1"/>
  <c r="V311" i="28"/>
  <c r="D319" i="28"/>
  <c r="G319" i="28" s="1"/>
  <c r="N322" i="28"/>
  <c r="N338" i="28"/>
  <c r="S338" i="28"/>
  <c r="N319" i="28"/>
  <c r="V310" i="28"/>
  <c r="V319" i="28"/>
  <c r="D330" i="28"/>
  <c r="K330" i="28" s="1"/>
  <c r="O308" i="28"/>
  <c r="R308" i="28"/>
  <c r="V308" i="28"/>
  <c r="S264" i="28"/>
  <c r="D280" i="28"/>
  <c r="K280" i="28" s="1"/>
  <c r="N280" i="28"/>
  <c r="R280" i="28"/>
  <c r="S280" i="28"/>
  <c r="D264" i="28"/>
  <c r="H264" i="28" s="1"/>
  <c r="S272" i="28"/>
  <c r="N288" i="28"/>
  <c r="N264" i="28"/>
  <c r="R288" i="28"/>
  <c r="S209" i="28"/>
  <c r="S241" i="28"/>
  <c r="O223" i="28"/>
  <c r="O231" i="28"/>
  <c r="O239" i="28"/>
  <c r="S233" i="28"/>
  <c r="V812" i="28"/>
  <c r="S812" i="28"/>
  <c r="R812" i="28"/>
  <c r="O812" i="28"/>
  <c r="N812" i="28"/>
  <c r="D812" i="28"/>
  <c r="M812" i="28"/>
  <c r="V836" i="28"/>
  <c r="S836" i="28"/>
  <c r="R836" i="28"/>
  <c r="O836" i="28"/>
  <c r="M836" i="28"/>
  <c r="N836" i="28"/>
  <c r="D836" i="28"/>
  <c r="M822" i="28"/>
  <c r="V822" i="28"/>
  <c r="S822" i="28"/>
  <c r="R822" i="28"/>
  <c r="V819" i="28"/>
  <c r="S819" i="28"/>
  <c r="R819" i="28"/>
  <c r="O819" i="28"/>
  <c r="N819" i="28"/>
  <c r="D819" i="28"/>
  <c r="M819" i="28"/>
  <c r="V827" i="28"/>
  <c r="S827" i="28"/>
  <c r="R827" i="28"/>
  <c r="O827" i="28"/>
  <c r="N827" i="28"/>
  <c r="D827" i="28"/>
  <c r="M827" i="28"/>
  <c r="S842" i="28"/>
  <c r="R842" i="28"/>
  <c r="O842" i="28"/>
  <c r="N842" i="28"/>
  <c r="D842" i="28"/>
  <c r="M842" i="28"/>
  <c r="V820" i="28"/>
  <c r="S820" i="28"/>
  <c r="R820" i="28"/>
  <c r="O820" i="28"/>
  <c r="N820" i="28"/>
  <c r="D820" i="28"/>
  <c r="M820" i="28"/>
  <c r="N822" i="28"/>
  <c r="V828" i="28"/>
  <c r="S828" i="28"/>
  <c r="R828" i="28"/>
  <c r="O828" i="28"/>
  <c r="M828" i="28"/>
  <c r="N828" i="28"/>
  <c r="D828" i="28"/>
  <c r="N831" i="28"/>
  <c r="D831" i="28"/>
  <c r="M831" i="28"/>
  <c r="V831" i="28"/>
  <c r="R831" i="28"/>
  <c r="S831" i="28"/>
  <c r="O816" i="28"/>
  <c r="N816" i="28"/>
  <c r="D816" i="28"/>
  <c r="S816" i="28"/>
  <c r="K822" i="28"/>
  <c r="J822" i="28"/>
  <c r="I822" i="28"/>
  <c r="H822" i="28"/>
  <c r="G822" i="28"/>
  <c r="O808" i="28"/>
  <c r="N808" i="28"/>
  <c r="D808" i="28"/>
  <c r="M808" i="28"/>
  <c r="V808" i="28"/>
  <c r="O840" i="28"/>
  <c r="M840" i="28"/>
  <c r="S840" i="28"/>
  <c r="V811" i="28"/>
  <c r="S811" i="28"/>
  <c r="R811" i="28"/>
  <c r="O811" i="28"/>
  <c r="N811" i="28"/>
  <c r="D811" i="28"/>
  <c r="M811" i="28"/>
  <c r="O822" i="28"/>
  <c r="M838" i="28"/>
  <c r="V838" i="28"/>
  <c r="S838" i="28"/>
  <c r="O838" i="28"/>
  <c r="R838" i="28"/>
  <c r="R840" i="28"/>
  <c r="V842" i="28"/>
  <c r="O824" i="28"/>
  <c r="N824" i="28"/>
  <c r="D824" i="28"/>
  <c r="F822" i="28"/>
  <c r="V837" i="28"/>
  <c r="S837" i="28"/>
  <c r="R837" i="28"/>
  <c r="N837" i="28"/>
  <c r="O837" i="28"/>
  <c r="D837" i="28"/>
  <c r="R808" i="28"/>
  <c r="D823" i="28"/>
  <c r="S835" i="28"/>
  <c r="R835" i="28"/>
  <c r="O835" i="28"/>
  <c r="V843" i="28"/>
  <c r="S843" i="28"/>
  <c r="R843" i="28"/>
  <c r="O843" i="28"/>
  <c r="N843" i="28"/>
  <c r="D843" i="28"/>
  <c r="M843" i="28"/>
  <c r="S808" i="28"/>
  <c r="N815" i="28"/>
  <c r="D815" i="28"/>
  <c r="M815" i="28"/>
  <c r="V815" i="28"/>
  <c r="R815" i="28"/>
  <c r="S815" i="28"/>
  <c r="O821" i="28"/>
  <c r="N821" i="28"/>
  <c r="V829" i="28"/>
  <c r="S829" i="28"/>
  <c r="R829" i="28"/>
  <c r="N829" i="28"/>
  <c r="O829" i="28"/>
  <c r="D829" i="28"/>
  <c r="O832" i="28"/>
  <c r="N832" i="28"/>
  <c r="D832" i="28"/>
  <c r="M810" i="28"/>
  <c r="M818" i="28"/>
  <c r="M826" i="28"/>
  <c r="M834" i="28"/>
  <c r="M825" i="28"/>
  <c r="M841" i="28"/>
  <c r="D809" i="28"/>
  <c r="O810" i="28"/>
  <c r="D817" i="28"/>
  <c r="N817" i="28"/>
  <c r="O818" i="28"/>
  <c r="D825" i="28"/>
  <c r="N825" i="28"/>
  <c r="O826" i="28"/>
  <c r="O834" i="28"/>
  <c r="D841" i="28"/>
  <c r="N841" i="28"/>
  <c r="R810" i="28"/>
  <c r="O817" i="28"/>
  <c r="R818" i="28"/>
  <c r="O825" i="28"/>
  <c r="R834" i="28"/>
  <c r="O841" i="28"/>
  <c r="V762" i="28"/>
  <c r="S762" i="28"/>
  <c r="R762" i="28"/>
  <c r="O762" i="28"/>
  <c r="N762" i="28"/>
  <c r="D762" i="28"/>
  <c r="M762" i="28"/>
  <c r="M780" i="28"/>
  <c r="N780" i="28"/>
  <c r="D780" i="28"/>
  <c r="V780" i="28"/>
  <c r="S780" i="28"/>
  <c r="R780" i="28"/>
  <c r="O780" i="28"/>
  <c r="O758" i="28"/>
  <c r="N758" i="28"/>
  <c r="D758" i="28"/>
  <c r="M758" i="28"/>
  <c r="V758" i="28"/>
  <c r="S758" i="28"/>
  <c r="R758" i="28"/>
  <c r="V769" i="28"/>
  <c r="S769" i="28"/>
  <c r="R769" i="28"/>
  <c r="O769" i="28"/>
  <c r="N769" i="28"/>
  <c r="D769" i="28"/>
  <c r="M769" i="28"/>
  <c r="N781" i="28"/>
  <c r="O781" i="28"/>
  <c r="M788" i="28"/>
  <c r="V788" i="28"/>
  <c r="S788" i="28"/>
  <c r="R759" i="28"/>
  <c r="S759" i="28"/>
  <c r="O759" i="28"/>
  <c r="N759" i="28"/>
  <c r="D759" i="28"/>
  <c r="M759" i="28"/>
  <c r="V759" i="28"/>
  <c r="M764" i="28"/>
  <c r="N764" i="28"/>
  <c r="D764" i="28"/>
  <c r="V764" i="28"/>
  <c r="S764" i="28"/>
  <c r="R764" i="28"/>
  <c r="O764" i="28"/>
  <c r="M770" i="28"/>
  <c r="S782" i="28"/>
  <c r="N789" i="28"/>
  <c r="D789" i="28"/>
  <c r="O789" i="28"/>
  <c r="M789" i="28"/>
  <c r="V789" i="28"/>
  <c r="S789" i="28"/>
  <c r="R789" i="28"/>
  <c r="S765" i="28"/>
  <c r="R765" i="28"/>
  <c r="D766" i="28"/>
  <c r="V777" i="28"/>
  <c r="S777" i="28"/>
  <c r="R777" i="28"/>
  <c r="O777" i="28"/>
  <c r="N777" i="28"/>
  <c r="D777" i="28"/>
  <c r="M777" i="28"/>
  <c r="R784" i="28"/>
  <c r="R783" i="28"/>
  <c r="O783" i="28"/>
  <c r="N783" i="28"/>
  <c r="D783" i="28"/>
  <c r="S783" i="28"/>
  <c r="M783" i="28"/>
  <c r="V783" i="28"/>
  <c r="R767" i="28"/>
  <c r="O767" i="28"/>
  <c r="N767" i="28"/>
  <c r="D767" i="28"/>
  <c r="M767" i="28"/>
  <c r="S767" i="28"/>
  <c r="V767" i="28"/>
  <c r="M772" i="28"/>
  <c r="N772" i="28"/>
  <c r="V778" i="28"/>
  <c r="S778" i="28"/>
  <c r="R778" i="28"/>
  <c r="O778" i="28"/>
  <c r="N778" i="28"/>
  <c r="D778" i="28"/>
  <c r="M778" i="28"/>
  <c r="V785" i="28"/>
  <c r="S785" i="28"/>
  <c r="R785" i="28"/>
  <c r="O785" i="28"/>
  <c r="N785" i="28"/>
  <c r="D785" i="28"/>
  <c r="M785" i="28"/>
  <c r="S792" i="28"/>
  <c r="R792" i="28"/>
  <c r="O792" i="28"/>
  <c r="N792" i="28"/>
  <c r="D792" i="28"/>
  <c r="M792" i="28"/>
  <c r="V792" i="28"/>
  <c r="R761" i="28"/>
  <c r="N773" i="28"/>
  <c r="D773" i="28"/>
  <c r="M773" i="28"/>
  <c r="V773" i="28"/>
  <c r="O773" i="28"/>
  <c r="S773" i="28"/>
  <c r="R773" i="28"/>
  <c r="V786" i="28"/>
  <c r="S786" i="28"/>
  <c r="R786" i="28"/>
  <c r="O786" i="28"/>
  <c r="N786" i="28"/>
  <c r="D786" i="28"/>
  <c r="M786" i="28"/>
  <c r="D793" i="28"/>
  <c r="D771" i="28"/>
  <c r="N771" i="28"/>
  <c r="D779" i="28"/>
  <c r="N779" i="28"/>
  <c r="D787" i="28"/>
  <c r="N787" i="28"/>
  <c r="O771" i="28"/>
  <c r="O779" i="28"/>
  <c r="O787" i="28"/>
  <c r="M771" i="28"/>
  <c r="M760" i="28"/>
  <c r="R763" i="28"/>
  <c r="M768" i="28"/>
  <c r="R771" i="28"/>
  <c r="M776" i="28"/>
  <c r="R779" i="28"/>
  <c r="R787" i="28"/>
  <c r="D760" i="28"/>
  <c r="N760" i="28"/>
  <c r="S763" i="28"/>
  <c r="D768" i="28"/>
  <c r="N768" i="28"/>
  <c r="S771" i="28"/>
  <c r="D776" i="28"/>
  <c r="N776" i="28"/>
  <c r="S779" i="28"/>
  <c r="S787" i="28"/>
  <c r="M787" i="28"/>
  <c r="O760" i="28"/>
  <c r="O768" i="28"/>
  <c r="O776" i="28"/>
  <c r="V779" i="28"/>
  <c r="R760" i="28"/>
  <c r="R768" i="28"/>
  <c r="R776" i="28"/>
  <c r="F722" i="28"/>
  <c r="K722" i="28"/>
  <c r="J722" i="28"/>
  <c r="I722" i="28"/>
  <c r="H722" i="28"/>
  <c r="G722" i="28"/>
  <c r="R725" i="28"/>
  <c r="O725" i="28"/>
  <c r="N725" i="28"/>
  <c r="D725" i="28"/>
  <c r="M725" i="28"/>
  <c r="V725" i="28"/>
  <c r="M728" i="28"/>
  <c r="V728" i="28"/>
  <c r="S728" i="28"/>
  <c r="R728" i="28"/>
  <c r="O728" i="28"/>
  <c r="N728" i="28"/>
  <c r="D728" i="28"/>
  <c r="N731" i="28"/>
  <c r="D731" i="28"/>
  <c r="M731" i="28"/>
  <c r="R731" i="28"/>
  <c r="V731" i="28"/>
  <c r="S731" i="28"/>
  <c r="M714" i="28"/>
  <c r="O714" i="28"/>
  <c r="V714" i="28"/>
  <c r="S714" i="28"/>
  <c r="R714" i="28"/>
  <c r="N722" i="28"/>
  <c r="S734" i="28"/>
  <c r="R734" i="28"/>
  <c r="O734" i="28"/>
  <c r="N734" i="28"/>
  <c r="D734" i="28"/>
  <c r="M734" i="28"/>
  <c r="D737" i="28"/>
  <c r="N737" i="28"/>
  <c r="V737" i="28"/>
  <c r="S737" i="28"/>
  <c r="R737" i="28"/>
  <c r="O737" i="28"/>
  <c r="V736" i="28"/>
  <c r="S736" i="28"/>
  <c r="R736" i="28"/>
  <c r="M736" i="28"/>
  <c r="O736" i="28"/>
  <c r="N736" i="28"/>
  <c r="D736" i="28"/>
  <c r="S710" i="28"/>
  <c r="R710" i="28"/>
  <c r="O710" i="28"/>
  <c r="N710" i="28"/>
  <c r="D710" i="28"/>
  <c r="M710" i="28"/>
  <c r="O716" i="28"/>
  <c r="N716" i="28"/>
  <c r="D716" i="28"/>
  <c r="M716" i="28"/>
  <c r="S716" i="28"/>
  <c r="V716" i="28"/>
  <c r="V711" i="28"/>
  <c r="S711" i="28"/>
  <c r="R711" i="28"/>
  <c r="O711" i="28"/>
  <c r="N711" i="28"/>
  <c r="D711" i="28"/>
  <c r="M711" i="28"/>
  <c r="F714" i="28"/>
  <c r="H714" i="28"/>
  <c r="G714" i="28"/>
  <c r="R717" i="28"/>
  <c r="O717" i="28"/>
  <c r="N717" i="28"/>
  <c r="D717" i="28"/>
  <c r="V717" i="28"/>
  <c r="M717" i="28"/>
  <c r="V720" i="28"/>
  <c r="S720" i="28"/>
  <c r="M720" i="28"/>
  <c r="R720" i="28"/>
  <c r="O720" i="28"/>
  <c r="N720" i="28"/>
  <c r="D720" i="28"/>
  <c r="N723" i="28"/>
  <c r="D723" i="28"/>
  <c r="M723" i="28"/>
  <c r="R723" i="28"/>
  <c r="V723" i="28"/>
  <c r="S723" i="28"/>
  <c r="S725" i="28"/>
  <c r="O731" i="28"/>
  <c r="R741" i="28"/>
  <c r="S741" i="28"/>
  <c r="O741" i="28"/>
  <c r="N741" i="28"/>
  <c r="D741" i="28"/>
  <c r="V741" i="28"/>
  <c r="M741" i="28"/>
  <c r="R733" i="28"/>
  <c r="O733" i="28"/>
  <c r="V733" i="28"/>
  <c r="N733" i="28"/>
  <c r="D733" i="28"/>
  <c r="M733" i="28"/>
  <c r="S726" i="28"/>
  <c r="R726" i="28"/>
  <c r="O726" i="28"/>
  <c r="N726" i="28"/>
  <c r="D726" i="28"/>
  <c r="M726" i="28"/>
  <c r="D729" i="28"/>
  <c r="V729" i="28"/>
  <c r="S729" i="28"/>
  <c r="N729" i="28"/>
  <c r="R729" i="28"/>
  <c r="O729" i="28"/>
  <c r="V734" i="28"/>
  <c r="M738" i="28"/>
  <c r="V738" i="28"/>
  <c r="S738" i="28"/>
  <c r="O738" i="28"/>
  <c r="R738" i="28"/>
  <c r="V727" i="28"/>
  <c r="S727" i="28"/>
  <c r="R727" i="28"/>
  <c r="O727" i="28"/>
  <c r="N727" i="28"/>
  <c r="D727" i="28"/>
  <c r="M727" i="28"/>
  <c r="N739" i="28"/>
  <c r="D739" i="28"/>
  <c r="M739" i="28"/>
  <c r="R739" i="28"/>
  <c r="V739" i="28"/>
  <c r="O739" i="28"/>
  <c r="S739" i="28"/>
  <c r="N708" i="28"/>
  <c r="M708" i="28"/>
  <c r="S708" i="28"/>
  <c r="V708" i="28"/>
  <c r="D713" i="28"/>
  <c r="V713" i="28"/>
  <c r="N713" i="28"/>
  <c r="S713" i="28"/>
  <c r="R713" i="28"/>
  <c r="O713" i="28"/>
  <c r="M713" i="28"/>
  <c r="V712" i="28"/>
  <c r="S712" i="28"/>
  <c r="R712" i="28"/>
  <c r="O712" i="28"/>
  <c r="N712" i="28"/>
  <c r="D712" i="28"/>
  <c r="M712" i="28"/>
  <c r="N715" i="28"/>
  <c r="D715" i="28"/>
  <c r="R715" i="28"/>
  <c r="M715" i="28"/>
  <c r="V715" i="28"/>
  <c r="S715" i="28"/>
  <c r="S717" i="28"/>
  <c r="O723" i="28"/>
  <c r="V735" i="28"/>
  <c r="S735" i="28"/>
  <c r="R735" i="28"/>
  <c r="O735" i="28"/>
  <c r="N735" i="28"/>
  <c r="D735" i="28"/>
  <c r="M735" i="28"/>
  <c r="D738" i="28"/>
  <c r="S742" i="28"/>
  <c r="R742" i="28"/>
  <c r="V742" i="28"/>
  <c r="O742" i="28"/>
  <c r="N742" i="28"/>
  <c r="D742" i="28"/>
  <c r="M742" i="28"/>
  <c r="M722" i="28"/>
  <c r="O722" i="28"/>
  <c r="V722" i="28"/>
  <c r="S722" i="28"/>
  <c r="R722" i="28"/>
  <c r="V719" i="28"/>
  <c r="S719" i="28"/>
  <c r="R719" i="28"/>
  <c r="O719" i="28"/>
  <c r="N719" i="28"/>
  <c r="D719" i="28"/>
  <c r="M719" i="28"/>
  <c r="S718" i="28"/>
  <c r="R718" i="28"/>
  <c r="O718" i="28"/>
  <c r="N718" i="28"/>
  <c r="D718" i="28"/>
  <c r="M718" i="28"/>
  <c r="D721" i="28"/>
  <c r="V721" i="28"/>
  <c r="S721" i="28"/>
  <c r="N721" i="28"/>
  <c r="R721" i="28"/>
  <c r="O721" i="28"/>
  <c r="M724" i="28"/>
  <c r="V726" i="28"/>
  <c r="M730" i="28"/>
  <c r="O730" i="28"/>
  <c r="V730" i="28"/>
  <c r="S730" i="28"/>
  <c r="R730" i="28"/>
  <c r="N738" i="28"/>
  <c r="V743" i="28"/>
  <c r="S743" i="28"/>
  <c r="R743" i="28"/>
  <c r="O743" i="28"/>
  <c r="N743" i="28"/>
  <c r="D743" i="28"/>
  <c r="M743" i="28"/>
  <c r="M709" i="28"/>
  <c r="D709" i="28"/>
  <c r="N709" i="28"/>
  <c r="O709" i="28"/>
  <c r="V677" i="28"/>
  <c r="S677" i="28"/>
  <c r="R677" i="28"/>
  <c r="O677" i="28"/>
  <c r="N677" i="28"/>
  <c r="D677" i="28"/>
  <c r="M677" i="28"/>
  <c r="V686" i="28"/>
  <c r="S686" i="28"/>
  <c r="R686" i="28"/>
  <c r="O686" i="28"/>
  <c r="N686" i="28"/>
  <c r="D686" i="28"/>
  <c r="M686" i="28"/>
  <c r="N689" i="28"/>
  <c r="D689" i="28"/>
  <c r="M689" i="28"/>
  <c r="V689" i="28"/>
  <c r="O689" i="28"/>
  <c r="S689" i="28"/>
  <c r="R689" i="28"/>
  <c r="R667" i="28"/>
  <c r="O667" i="28"/>
  <c r="N667" i="28"/>
  <c r="D667" i="28"/>
  <c r="S667" i="28"/>
  <c r="M667" i="28"/>
  <c r="V667" i="28"/>
  <c r="V685" i="28"/>
  <c r="S685" i="28"/>
  <c r="R685" i="28"/>
  <c r="O685" i="28"/>
  <c r="N685" i="28"/>
  <c r="D685" i="28"/>
  <c r="M685" i="28"/>
  <c r="V669" i="28"/>
  <c r="S669" i="28"/>
  <c r="R669" i="28"/>
  <c r="O669" i="28"/>
  <c r="N669" i="28"/>
  <c r="D669" i="28"/>
  <c r="M669" i="28"/>
  <c r="V678" i="28"/>
  <c r="S678" i="28"/>
  <c r="R678" i="28"/>
  <c r="O678" i="28"/>
  <c r="N678" i="28"/>
  <c r="D678" i="28"/>
  <c r="M678" i="28"/>
  <c r="N681" i="28"/>
  <c r="D681" i="28"/>
  <c r="M681" i="28"/>
  <c r="O681" i="28"/>
  <c r="V681" i="28"/>
  <c r="S681" i="28"/>
  <c r="R681" i="28"/>
  <c r="M690" i="28"/>
  <c r="V670" i="28"/>
  <c r="S670" i="28"/>
  <c r="R670" i="28"/>
  <c r="O670" i="28"/>
  <c r="N670" i="28"/>
  <c r="D670" i="28"/>
  <c r="M670" i="28"/>
  <c r="N673" i="28"/>
  <c r="D673" i="28"/>
  <c r="M673" i="28"/>
  <c r="V673" i="28"/>
  <c r="S673" i="28"/>
  <c r="R673" i="28"/>
  <c r="O673" i="28"/>
  <c r="O682" i="28"/>
  <c r="N682" i="28"/>
  <c r="D682" i="28"/>
  <c r="M682" i="28"/>
  <c r="R682" i="28"/>
  <c r="V682" i="28"/>
  <c r="S682" i="28"/>
  <c r="V661" i="28"/>
  <c r="S661" i="28"/>
  <c r="R661" i="28"/>
  <c r="O661" i="28"/>
  <c r="N661" i="28"/>
  <c r="D661" i="28"/>
  <c r="M661" i="28"/>
  <c r="R691" i="28"/>
  <c r="O691" i="28"/>
  <c r="S691" i="28"/>
  <c r="N691" i="28"/>
  <c r="D691" i="28"/>
  <c r="M691" i="28"/>
  <c r="V691" i="28"/>
  <c r="V662" i="28"/>
  <c r="S662" i="28"/>
  <c r="R662" i="28"/>
  <c r="O662" i="28"/>
  <c r="N662" i="28"/>
  <c r="D662" i="28"/>
  <c r="M662" i="28"/>
  <c r="N665" i="28"/>
  <c r="D665" i="28"/>
  <c r="M665" i="28"/>
  <c r="V665" i="28"/>
  <c r="S665" i="28"/>
  <c r="O665" i="28"/>
  <c r="R665" i="28"/>
  <c r="O674" i="28"/>
  <c r="N674" i="28"/>
  <c r="D674" i="28"/>
  <c r="R674" i="28"/>
  <c r="M674" i="28"/>
  <c r="V674" i="28"/>
  <c r="S674" i="28"/>
  <c r="R683" i="28"/>
  <c r="S683" i="28"/>
  <c r="O683" i="28"/>
  <c r="N683" i="28"/>
  <c r="D683" i="28"/>
  <c r="M683" i="28"/>
  <c r="V683" i="28"/>
  <c r="V666" i="28"/>
  <c r="S666" i="28"/>
  <c r="R666" i="28"/>
  <c r="R675" i="28"/>
  <c r="S675" i="28"/>
  <c r="O675" i="28"/>
  <c r="N675" i="28"/>
  <c r="D675" i="28"/>
  <c r="M675" i="28"/>
  <c r="V675" i="28"/>
  <c r="R659" i="28"/>
  <c r="S659" i="28"/>
  <c r="O659" i="28"/>
  <c r="N659" i="28"/>
  <c r="D659" i="28"/>
  <c r="M659" i="28"/>
  <c r="V659" i="28"/>
  <c r="V693" i="28"/>
  <c r="S693" i="28"/>
  <c r="R693" i="28"/>
  <c r="O693" i="28"/>
  <c r="N693" i="28"/>
  <c r="D693" i="28"/>
  <c r="M693" i="28"/>
  <c r="D663" i="28"/>
  <c r="N663" i="28"/>
  <c r="O664" i="28"/>
  <c r="D671" i="28"/>
  <c r="N671" i="28"/>
  <c r="O672" i="28"/>
  <c r="D679" i="28"/>
  <c r="N679" i="28"/>
  <c r="O680" i="28"/>
  <c r="D687" i="28"/>
  <c r="N687" i="28"/>
  <c r="O688" i="28"/>
  <c r="M663" i="28"/>
  <c r="O663" i="28"/>
  <c r="R664" i="28"/>
  <c r="O671" i="28"/>
  <c r="R672" i="28"/>
  <c r="O679" i="28"/>
  <c r="R680" i="28"/>
  <c r="O687" i="28"/>
  <c r="R688" i="28"/>
  <c r="M679" i="28"/>
  <c r="M687" i="28"/>
  <c r="M660" i="28"/>
  <c r="R663" i="28"/>
  <c r="M668" i="28"/>
  <c r="R671" i="28"/>
  <c r="M676" i="28"/>
  <c r="R679" i="28"/>
  <c r="M684" i="28"/>
  <c r="R687" i="28"/>
  <c r="M692" i="28"/>
  <c r="D660" i="28"/>
  <c r="N660" i="28"/>
  <c r="S663" i="28"/>
  <c r="V664" i="28"/>
  <c r="D668" i="28"/>
  <c r="N668" i="28"/>
  <c r="S671" i="28"/>
  <c r="V672" i="28"/>
  <c r="D676" i="28"/>
  <c r="N676" i="28"/>
  <c r="S679" i="28"/>
  <c r="V680" i="28"/>
  <c r="D684" i="28"/>
  <c r="N684" i="28"/>
  <c r="S687" i="28"/>
  <c r="V688" i="28"/>
  <c r="D692" i="28"/>
  <c r="N692" i="28"/>
  <c r="O660" i="28"/>
  <c r="O668" i="28"/>
  <c r="V671" i="28"/>
  <c r="O676" i="28"/>
  <c r="O684" i="28"/>
  <c r="O692" i="28"/>
  <c r="R660" i="28"/>
  <c r="R668" i="28"/>
  <c r="R676" i="28"/>
  <c r="R684" i="28"/>
  <c r="R692" i="28"/>
  <c r="N615" i="28"/>
  <c r="D615" i="28"/>
  <c r="M615" i="28"/>
  <c r="V615" i="28"/>
  <c r="R615" i="28"/>
  <c r="O615" i="28"/>
  <c r="S615" i="28"/>
  <c r="S608" i="28"/>
  <c r="N616" i="28"/>
  <c r="D616" i="28"/>
  <c r="V616" i="28"/>
  <c r="N623" i="28"/>
  <c r="D623" i="28"/>
  <c r="M623" i="28"/>
  <c r="V623" i="28"/>
  <c r="R623" i="28"/>
  <c r="S623" i="28"/>
  <c r="O623" i="28"/>
  <c r="N631" i="28"/>
  <c r="D631" i="28"/>
  <c r="S631" i="28"/>
  <c r="M631" i="28"/>
  <c r="V631" i="28"/>
  <c r="R631" i="28"/>
  <c r="O631" i="28"/>
  <c r="N639" i="28"/>
  <c r="D639" i="28"/>
  <c r="S639" i="28"/>
  <c r="M639" i="28"/>
  <c r="V639" i="28"/>
  <c r="R639" i="28"/>
  <c r="O639" i="28"/>
  <c r="R609" i="28"/>
  <c r="O609" i="28"/>
  <c r="N609" i="28"/>
  <c r="D609" i="28"/>
  <c r="M609" i="28"/>
  <c r="V609" i="28"/>
  <c r="S609" i="28"/>
  <c r="R617" i="28"/>
  <c r="O617" i="28"/>
  <c r="N617" i="28"/>
  <c r="D617" i="28"/>
  <c r="M617" i="28"/>
  <c r="V617" i="28"/>
  <c r="S617" i="28"/>
  <c r="O624" i="28"/>
  <c r="V624" i="28"/>
  <c r="O632" i="28"/>
  <c r="V632" i="28"/>
  <c r="N632" i="28"/>
  <c r="D632" i="28"/>
  <c r="M632" i="28"/>
  <c r="S632" i="28"/>
  <c r="R632" i="28"/>
  <c r="O640" i="28"/>
  <c r="N640" i="28"/>
  <c r="D640" i="28"/>
  <c r="M640" i="28"/>
  <c r="S640" i="28"/>
  <c r="V640" i="28"/>
  <c r="R640" i="28"/>
  <c r="S610" i="28"/>
  <c r="R610" i="28"/>
  <c r="O610" i="28"/>
  <c r="N610" i="28"/>
  <c r="D610" i="28"/>
  <c r="M610" i="28"/>
  <c r="V610" i="28"/>
  <c r="O613" i="28"/>
  <c r="V613" i="28"/>
  <c r="S613" i="28"/>
  <c r="R613" i="28"/>
  <c r="N613" i="28"/>
  <c r="D613" i="28"/>
  <c r="M613" i="28"/>
  <c r="S618" i="28"/>
  <c r="R618" i="28"/>
  <c r="O618" i="28"/>
  <c r="N618" i="28"/>
  <c r="D618" i="28"/>
  <c r="M618" i="28"/>
  <c r="V618" i="28"/>
  <c r="R625" i="28"/>
  <c r="O625" i="28"/>
  <c r="N625" i="28"/>
  <c r="D625" i="28"/>
  <c r="M625" i="28"/>
  <c r="V625" i="28"/>
  <c r="S625" i="28"/>
  <c r="R633" i="28"/>
  <c r="O633" i="28"/>
  <c r="N633" i="28"/>
  <c r="D633" i="28"/>
  <c r="M633" i="28"/>
  <c r="V633" i="28"/>
  <c r="S633" i="28"/>
  <c r="R641" i="28"/>
  <c r="O641" i="28"/>
  <c r="N641" i="28"/>
  <c r="D641" i="28"/>
  <c r="M641" i="28"/>
  <c r="V641" i="28"/>
  <c r="S641" i="28"/>
  <c r="V621" i="28"/>
  <c r="S621" i="28"/>
  <c r="R621" i="28"/>
  <c r="N621" i="28"/>
  <c r="D621" i="28"/>
  <c r="M621" i="28"/>
  <c r="O621" i="28"/>
  <c r="S626" i="28"/>
  <c r="R626" i="28"/>
  <c r="O626" i="28"/>
  <c r="N626" i="28"/>
  <c r="D626" i="28"/>
  <c r="M626" i="28"/>
  <c r="V626" i="28"/>
  <c r="O629" i="28"/>
  <c r="V629" i="28"/>
  <c r="S629" i="28"/>
  <c r="R629" i="28"/>
  <c r="N629" i="28"/>
  <c r="D629" i="28"/>
  <c r="M629" i="28"/>
  <c r="S634" i="28"/>
  <c r="R634" i="28"/>
  <c r="O634" i="28"/>
  <c r="N634" i="28"/>
  <c r="D634" i="28"/>
  <c r="M634" i="28"/>
  <c r="V634" i="28"/>
  <c r="O637" i="28"/>
  <c r="V637" i="28"/>
  <c r="S637" i="28"/>
  <c r="R637" i="28"/>
  <c r="N637" i="28"/>
  <c r="D637" i="28"/>
  <c r="M637" i="28"/>
  <c r="S642" i="28"/>
  <c r="R642" i="28"/>
  <c r="O642" i="28"/>
  <c r="N642" i="28"/>
  <c r="D642" i="28"/>
  <c r="M642" i="28"/>
  <c r="V642" i="28"/>
  <c r="K612" i="28"/>
  <c r="D614" i="28"/>
  <c r="N614" i="28"/>
  <c r="K620" i="28"/>
  <c r="D622" i="28"/>
  <c r="N622" i="28"/>
  <c r="D630" i="28"/>
  <c r="N630" i="28"/>
  <c r="D638" i="28"/>
  <c r="N638" i="28"/>
  <c r="M635" i="28"/>
  <c r="M612" i="28"/>
  <c r="O614" i="28"/>
  <c r="M620" i="28"/>
  <c r="O622" i="28"/>
  <c r="M628" i="28"/>
  <c r="O630" i="28"/>
  <c r="M636" i="28"/>
  <c r="O638" i="28"/>
  <c r="M627" i="28"/>
  <c r="M643" i="28"/>
  <c r="D611" i="28"/>
  <c r="N611" i="28"/>
  <c r="F612" i="28"/>
  <c r="D619" i="28"/>
  <c r="N619" i="28"/>
  <c r="F620" i="28"/>
  <c r="D627" i="28"/>
  <c r="N627" i="28"/>
  <c r="D635" i="28"/>
  <c r="N635" i="28"/>
  <c r="D643" i="28"/>
  <c r="N643" i="28"/>
  <c r="O611" i="28"/>
  <c r="G612" i="28"/>
  <c r="R612" i="28"/>
  <c r="V614" i="28"/>
  <c r="O619" i="28"/>
  <c r="R620" i="28"/>
  <c r="V622" i="28"/>
  <c r="O627" i="28"/>
  <c r="R628" i="28"/>
  <c r="V630" i="28"/>
  <c r="O635" i="28"/>
  <c r="R636" i="28"/>
  <c r="V638" i="28"/>
  <c r="O643" i="28"/>
  <c r="R611" i="28"/>
  <c r="H612" i="28"/>
  <c r="S612" i="28"/>
  <c r="R619" i="28"/>
  <c r="S620" i="28"/>
  <c r="R627" i="28"/>
  <c r="H628" i="28"/>
  <c r="S628" i="28"/>
  <c r="R635" i="28"/>
  <c r="S636" i="28"/>
  <c r="R643" i="28"/>
  <c r="S611" i="28"/>
  <c r="I612" i="28"/>
  <c r="S619" i="28"/>
  <c r="S627" i="28"/>
  <c r="S635" i="28"/>
  <c r="S643" i="28"/>
  <c r="M611" i="28"/>
  <c r="S568" i="28"/>
  <c r="V568" i="28"/>
  <c r="R568" i="28"/>
  <c r="O568" i="28"/>
  <c r="N568" i="28"/>
  <c r="D568" i="28"/>
  <c r="M568" i="28"/>
  <c r="S576" i="28"/>
  <c r="R576" i="28"/>
  <c r="V576" i="28"/>
  <c r="O576" i="28"/>
  <c r="N576" i="28"/>
  <c r="D576" i="28"/>
  <c r="M576" i="28"/>
  <c r="S584" i="28"/>
  <c r="R584" i="28"/>
  <c r="V584" i="28"/>
  <c r="O584" i="28"/>
  <c r="N584" i="28"/>
  <c r="D584" i="28"/>
  <c r="M584" i="28"/>
  <c r="V561" i="28"/>
  <c r="S561" i="28"/>
  <c r="R561" i="28"/>
  <c r="O561" i="28"/>
  <c r="N561" i="28"/>
  <c r="D561" i="28"/>
  <c r="M561" i="28"/>
  <c r="V569" i="28"/>
  <c r="S569" i="28"/>
  <c r="R569" i="28"/>
  <c r="O569" i="28"/>
  <c r="N569" i="28"/>
  <c r="D569" i="28"/>
  <c r="M569" i="28"/>
  <c r="V577" i="28"/>
  <c r="S577" i="28"/>
  <c r="R577" i="28"/>
  <c r="O577" i="28"/>
  <c r="N577" i="28"/>
  <c r="D577" i="28"/>
  <c r="M577" i="28"/>
  <c r="V585" i="28"/>
  <c r="S585" i="28"/>
  <c r="R585" i="28"/>
  <c r="O585" i="28"/>
  <c r="N585" i="28"/>
  <c r="D585" i="28"/>
  <c r="M585" i="28"/>
  <c r="R575" i="28"/>
  <c r="S575" i="28"/>
  <c r="O575" i="28"/>
  <c r="N575" i="28"/>
  <c r="D575" i="28"/>
  <c r="M575" i="28"/>
  <c r="V575" i="28"/>
  <c r="V562" i="28"/>
  <c r="S562" i="28"/>
  <c r="R562" i="28"/>
  <c r="O562" i="28"/>
  <c r="M562" i="28"/>
  <c r="N562" i="28"/>
  <c r="D562" i="28"/>
  <c r="N565" i="28"/>
  <c r="D565" i="28"/>
  <c r="M565" i="28"/>
  <c r="O565" i="28"/>
  <c r="V565" i="28"/>
  <c r="R565" i="28"/>
  <c r="S565" i="28"/>
  <c r="V570" i="28"/>
  <c r="S570" i="28"/>
  <c r="R570" i="28"/>
  <c r="O570" i="28"/>
  <c r="N570" i="28"/>
  <c r="D570" i="28"/>
  <c r="M570" i="28"/>
  <c r="N573" i="28"/>
  <c r="D573" i="28"/>
  <c r="M573" i="28"/>
  <c r="O573" i="28"/>
  <c r="V573" i="28"/>
  <c r="S573" i="28"/>
  <c r="R573" i="28"/>
  <c r="V578" i="28"/>
  <c r="S578" i="28"/>
  <c r="R578" i="28"/>
  <c r="O578" i="28"/>
  <c r="N578" i="28"/>
  <c r="D578" i="28"/>
  <c r="M578" i="28"/>
  <c r="N581" i="28"/>
  <c r="D581" i="28"/>
  <c r="M581" i="28"/>
  <c r="V581" i="28"/>
  <c r="S581" i="28"/>
  <c r="R581" i="28"/>
  <c r="O581" i="28"/>
  <c r="V586" i="28"/>
  <c r="S586" i="28"/>
  <c r="R586" i="28"/>
  <c r="O586" i="28"/>
  <c r="N586" i="28"/>
  <c r="D586" i="28"/>
  <c r="M586" i="28"/>
  <c r="N589" i="28"/>
  <c r="D589" i="28"/>
  <c r="M589" i="28"/>
  <c r="O589" i="28"/>
  <c r="V589" i="28"/>
  <c r="S589" i="28"/>
  <c r="R589" i="28"/>
  <c r="R559" i="28"/>
  <c r="S559" i="28"/>
  <c r="O559" i="28"/>
  <c r="N559" i="28"/>
  <c r="D559" i="28"/>
  <c r="M559" i="28"/>
  <c r="V559" i="28"/>
  <c r="O590" i="28"/>
  <c r="M590" i="28"/>
  <c r="S590" i="28"/>
  <c r="R567" i="28"/>
  <c r="O567" i="28"/>
  <c r="S567" i="28"/>
  <c r="N567" i="28"/>
  <c r="D567" i="28"/>
  <c r="M567" i="28"/>
  <c r="V567" i="28"/>
  <c r="R591" i="28"/>
  <c r="O591" i="28"/>
  <c r="N591" i="28"/>
  <c r="D591" i="28"/>
  <c r="M591" i="28"/>
  <c r="V591" i="28"/>
  <c r="S591" i="28"/>
  <c r="S592" i="28"/>
  <c r="R592" i="28"/>
  <c r="O592" i="28"/>
  <c r="N592" i="28"/>
  <c r="D592" i="28"/>
  <c r="M592" i="28"/>
  <c r="V592" i="28"/>
  <c r="R583" i="28"/>
  <c r="O583" i="28"/>
  <c r="S583" i="28"/>
  <c r="N583" i="28"/>
  <c r="D583" i="28"/>
  <c r="M583" i="28"/>
  <c r="V583" i="28"/>
  <c r="V593" i="28"/>
  <c r="S593" i="28"/>
  <c r="R593" i="28"/>
  <c r="O593" i="28"/>
  <c r="N593" i="28"/>
  <c r="D593" i="28"/>
  <c r="M593" i="28"/>
  <c r="N563" i="28"/>
  <c r="D571" i="28"/>
  <c r="N571" i="28"/>
  <c r="D579" i="28"/>
  <c r="N579" i="28"/>
  <c r="D587" i="28"/>
  <c r="N587" i="28"/>
  <c r="F588" i="28"/>
  <c r="M579" i="28"/>
  <c r="V558" i="28"/>
  <c r="O563" i="28"/>
  <c r="R564" i="28"/>
  <c r="O571" i="28"/>
  <c r="R572" i="28"/>
  <c r="O579" i="28"/>
  <c r="R580" i="28"/>
  <c r="V582" i="28"/>
  <c r="O587" i="28"/>
  <c r="R588" i="28"/>
  <c r="D563" i="28"/>
  <c r="M560" i="28"/>
  <c r="R563" i="28"/>
  <c r="S564" i="28"/>
  <c r="R571" i="28"/>
  <c r="S572" i="28"/>
  <c r="R579" i="28"/>
  <c r="S580" i="28"/>
  <c r="R587" i="28"/>
  <c r="H588" i="28"/>
  <c r="S588" i="28"/>
  <c r="D560" i="28"/>
  <c r="N560" i="28"/>
  <c r="S563" i="28"/>
  <c r="V564" i="28"/>
  <c r="S571" i="28"/>
  <c r="I572" i="28"/>
  <c r="V572" i="28"/>
  <c r="S579" i="28"/>
  <c r="V580" i="28"/>
  <c r="S587" i="28"/>
  <c r="I588" i="28"/>
  <c r="V588" i="28"/>
  <c r="M558" i="28"/>
  <c r="V563" i="28"/>
  <c r="J564" i="28"/>
  <c r="V571" i="28"/>
  <c r="M582" i="28"/>
  <c r="V587" i="28"/>
  <c r="J588" i="28"/>
  <c r="D558" i="28"/>
  <c r="N558" i="28"/>
  <c r="D582" i="28"/>
  <c r="N582" i="28"/>
  <c r="V511" i="28"/>
  <c r="S511" i="28"/>
  <c r="R511" i="28"/>
  <c r="O511" i="28"/>
  <c r="N511" i="28"/>
  <c r="D511" i="28"/>
  <c r="M511" i="28"/>
  <c r="N539" i="28"/>
  <c r="D539" i="28"/>
  <c r="O539" i="28"/>
  <c r="M539" i="28"/>
  <c r="V539" i="28"/>
  <c r="S539" i="28"/>
  <c r="R539" i="28"/>
  <c r="S526" i="28"/>
  <c r="R526" i="28"/>
  <c r="O526" i="28"/>
  <c r="V526" i="28"/>
  <c r="N526" i="28"/>
  <c r="D526" i="28"/>
  <c r="M526" i="28"/>
  <c r="V536" i="28"/>
  <c r="S536" i="28"/>
  <c r="R536" i="28"/>
  <c r="O536" i="28"/>
  <c r="N536" i="28"/>
  <c r="D536" i="28"/>
  <c r="M536" i="28"/>
  <c r="V535" i="28"/>
  <c r="S535" i="28"/>
  <c r="R535" i="28"/>
  <c r="O535" i="28"/>
  <c r="N535" i="28"/>
  <c r="D535" i="28"/>
  <c r="M535" i="28"/>
  <c r="V527" i="28"/>
  <c r="S527" i="28"/>
  <c r="R527" i="28"/>
  <c r="O527" i="28"/>
  <c r="N527" i="28"/>
  <c r="D527" i="28"/>
  <c r="M527" i="28"/>
  <c r="N531" i="28"/>
  <c r="D531" i="28"/>
  <c r="M531" i="28"/>
  <c r="V531" i="28"/>
  <c r="S531" i="28"/>
  <c r="R531" i="28"/>
  <c r="O531" i="28"/>
  <c r="N515" i="28"/>
  <c r="D515" i="28"/>
  <c r="M515" i="28"/>
  <c r="O515" i="28"/>
  <c r="V515" i="28"/>
  <c r="S515" i="28"/>
  <c r="R515" i="28"/>
  <c r="V512" i="28"/>
  <c r="S512" i="28"/>
  <c r="R512" i="28"/>
  <c r="O512" i="28"/>
  <c r="N512" i="28"/>
  <c r="D512" i="28"/>
  <c r="M512" i="28"/>
  <c r="S518" i="28"/>
  <c r="R518" i="28"/>
  <c r="O518" i="28"/>
  <c r="N518" i="28"/>
  <c r="D518" i="28"/>
  <c r="M518" i="28"/>
  <c r="V518" i="28"/>
  <c r="V528" i="28"/>
  <c r="S528" i="28"/>
  <c r="R528" i="28"/>
  <c r="O528" i="28"/>
  <c r="N528" i="28"/>
  <c r="D528" i="28"/>
  <c r="M528" i="28"/>
  <c r="R525" i="28"/>
  <c r="S525" i="28"/>
  <c r="O525" i="28"/>
  <c r="N525" i="28"/>
  <c r="D525" i="28"/>
  <c r="M525" i="28"/>
  <c r="V525" i="28"/>
  <c r="V519" i="28"/>
  <c r="S519" i="28"/>
  <c r="R519" i="28"/>
  <c r="O519" i="28"/>
  <c r="N519" i="28"/>
  <c r="D519" i="28"/>
  <c r="M519" i="28"/>
  <c r="N523" i="28"/>
  <c r="D523" i="28"/>
  <c r="O523" i="28"/>
  <c r="M523" i="28"/>
  <c r="V523" i="28"/>
  <c r="S523" i="28"/>
  <c r="R523" i="28"/>
  <c r="R541" i="28"/>
  <c r="O541" i="28"/>
  <c r="N541" i="28"/>
  <c r="D541" i="28"/>
  <c r="M541" i="28"/>
  <c r="S541" i="28"/>
  <c r="V541" i="28"/>
  <c r="V520" i="28"/>
  <c r="S520" i="28"/>
  <c r="R520" i="28"/>
  <c r="O520" i="28"/>
  <c r="N520" i="28"/>
  <c r="D520" i="28"/>
  <c r="M520" i="28"/>
  <c r="S542" i="28"/>
  <c r="R542" i="28"/>
  <c r="O542" i="28"/>
  <c r="N542" i="28"/>
  <c r="D542" i="28"/>
  <c r="M542" i="28"/>
  <c r="V542" i="28"/>
  <c r="S534" i="28"/>
  <c r="R534" i="28"/>
  <c r="O534" i="28"/>
  <c r="N534" i="28"/>
  <c r="D534" i="28"/>
  <c r="M534" i="28"/>
  <c r="V534" i="28"/>
  <c r="S510" i="28"/>
  <c r="R510" i="28"/>
  <c r="O510" i="28"/>
  <c r="N510" i="28"/>
  <c r="D510" i="28"/>
  <c r="V510" i="28"/>
  <c r="M510" i="28"/>
  <c r="R533" i="28"/>
  <c r="O533" i="28"/>
  <c r="N533" i="28"/>
  <c r="D533" i="28"/>
  <c r="M533" i="28"/>
  <c r="V533" i="28"/>
  <c r="S533" i="28"/>
  <c r="V543" i="28"/>
  <c r="S543" i="28"/>
  <c r="R543" i="28"/>
  <c r="O543" i="28"/>
  <c r="N543" i="28"/>
  <c r="D543" i="28"/>
  <c r="M543" i="28"/>
  <c r="M529" i="28"/>
  <c r="S508" i="28"/>
  <c r="D513" i="28"/>
  <c r="N513" i="28"/>
  <c r="O514" i="28"/>
  <c r="S516" i="28"/>
  <c r="D521" i="28"/>
  <c r="N521" i="28"/>
  <c r="O522" i="28"/>
  <c r="S524" i="28"/>
  <c r="D529" i="28"/>
  <c r="N529" i="28"/>
  <c r="F530" i="28"/>
  <c r="O530" i="28"/>
  <c r="S532" i="28"/>
  <c r="D537" i="28"/>
  <c r="N537" i="28"/>
  <c r="O538" i="28"/>
  <c r="S540" i="28"/>
  <c r="M537" i="28"/>
  <c r="V508" i="28"/>
  <c r="O513" i="28"/>
  <c r="R514" i="28"/>
  <c r="V516" i="28"/>
  <c r="O521" i="28"/>
  <c r="R522" i="28"/>
  <c r="V524" i="28"/>
  <c r="O529" i="28"/>
  <c r="G530" i="28"/>
  <c r="R530" i="28"/>
  <c r="V532" i="28"/>
  <c r="O537" i="28"/>
  <c r="R538" i="28"/>
  <c r="V540" i="28"/>
  <c r="R513" i="28"/>
  <c r="S514" i="28"/>
  <c r="R521" i="28"/>
  <c r="S522" i="28"/>
  <c r="R529" i="28"/>
  <c r="H530" i="28"/>
  <c r="S530" i="28"/>
  <c r="R537" i="28"/>
  <c r="H538" i="28"/>
  <c r="S538" i="28"/>
  <c r="M509" i="28"/>
  <c r="S513" i="28"/>
  <c r="V514" i="28"/>
  <c r="M517" i="28"/>
  <c r="S521" i="28"/>
  <c r="V522" i="28"/>
  <c r="S529" i="28"/>
  <c r="I530" i="28"/>
  <c r="V530" i="28"/>
  <c r="S537" i="28"/>
  <c r="V538" i="28"/>
  <c r="M508" i="28"/>
  <c r="V513" i="28"/>
  <c r="M516" i="28"/>
  <c r="V521" i="28"/>
  <c r="M524" i="28"/>
  <c r="J530" i="28"/>
  <c r="M532" i="28"/>
  <c r="M540" i="28"/>
  <c r="D508" i="28"/>
  <c r="N508" i="28"/>
  <c r="D516" i="28"/>
  <c r="N516" i="28"/>
  <c r="D524" i="28"/>
  <c r="N524" i="28"/>
  <c r="D532" i="28"/>
  <c r="N532" i="28"/>
  <c r="D540" i="28"/>
  <c r="N540" i="28"/>
  <c r="V470" i="28"/>
  <c r="S470" i="28"/>
  <c r="R470" i="28"/>
  <c r="O470" i="28"/>
  <c r="N470" i="28"/>
  <c r="D470" i="28"/>
  <c r="M470" i="28"/>
  <c r="N473" i="28"/>
  <c r="D473" i="28"/>
  <c r="M473" i="28"/>
  <c r="V473" i="28"/>
  <c r="S473" i="28"/>
  <c r="R473" i="28"/>
  <c r="O473" i="28"/>
  <c r="V485" i="28"/>
  <c r="S485" i="28"/>
  <c r="R485" i="28"/>
  <c r="O485" i="28"/>
  <c r="N485" i="28"/>
  <c r="D485" i="28"/>
  <c r="M485" i="28"/>
  <c r="S460" i="28"/>
  <c r="V460" i="28"/>
  <c r="R460" i="28"/>
  <c r="O460" i="28"/>
  <c r="N460" i="28"/>
  <c r="D460" i="28"/>
  <c r="M460" i="28"/>
  <c r="O474" i="28"/>
  <c r="N474" i="28"/>
  <c r="D474" i="28"/>
  <c r="M474" i="28"/>
  <c r="V474" i="28"/>
  <c r="S474" i="28"/>
  <c r="R474" i="28"/>
  <c r="V486" i="28"/>
  <c r="S486" i="28"/>
  <c r="R486" i="28"/>
  <c r="O486" i="28"/>
  <c r="N486" i="28"/>
  <c r="D486" i="28"/>
  <c r="M486" i="28"/>
  <c r="N489" i="28"/>
  <c r="D489" i="28"/>
  <c r="M489" i="28"/>
  <c r="V489" i="28"/>
  <c r="S489" i="28"/>
  <c r="R489" i="28"/>
  <c r="O489" i="28"/>
  <c r="V478" i="28"/>
  <c r="S478" i="28"/>
  <c r="R478" i="28"/>
  <c r="O478" i="28"/>
  <c r="N478" i="28"/>
  <c r="D478" i="28"/>
  <c r="M478" i="28"/>
  <c r="N481" i="28"/>
  <c r="D481" i="28"/>
  <c r="M481" i="28"/>
  <c r="V481" i="28"/>
  <c r="S481" i="28"/>
  <c r="O481" i="28"/>
  <c r="R481" i="28"/>
  <c r="M490" i="28"/>
  <c r="S468" i="28"/>
  <c r="R468" i="28"/>
  <c r="O468" i="28"/>
  <c r="N468" i="28"/>
  <c r="D468" i="28"/>
  <c r="M468" i="28"/>
  <c r="V468" i="28"/>
  <c r="O482" i="28"/>
  <c r="N482" i="28"/>
  <c r="D482" i="28"/>
  <c r="M482" i="28"/>
  <c r="R482" i="28"/>
  <c r="V482" i="28"/>
  <c r="S482" i="28"/>
  <c r="O458" i="28"/>
  <c r="N458" i="28"/>
  <c r="D458" i="28"/>
  <c r="M458" i="28"/>
  <c r="R458" i="28"/>
  <c r="V458" i="28"/>
  <c r="S458" i="28"/>
  <c r="S476" i="28"/>
  <c r="R476" i="28"/>
  <c r="O476" i="28"/>
  <c r="N476" i="28"/>
  <c r="D476" i="28"/>
  <c r="M476" i="28"/>
  <c r="V476" i="28"/>
  <c r="V462" i="28"/>
  <c r="S462" i="28"/>
  <c r="R462" i="28"/>
  <c r="O462" i="28"/>
  <c r="N462" i="28"/>
  <c r="D462" i="28"/>
  <c r="M462" i="28"/>
  <c r="N465" i="28"/>
  <c r="D465" i="28"/>
  <c r="M465" i="28"/>
  <c r="V465" i="28"/>
  <c r="S465" i="28"/>
  <c r="R465" i="28"/>
  <c r="O465" i="28"/>
  <c r="S492" i="28"/>
  <c r="R492" i="28"/>
  <c r="O492" i="28"/>
  <c r="N492" i="28"/>
  <c r="D492" i="28"/>
  <c r="M492" i="28"/>
  <c r="V492" i="28"/>
  <c r="O466" i="28"/>
  <c r="N466" i="28"/>
  <c r="D466" i="28"/>
  <c r="R466" i="28"/>
  <c r="M466" i="28"/>
  <c r="V466" i="28"/>
  <c r="S466" i="28"/>
  <c r="S484" i="28"/>
  <c r="R484" i="28"/>
  <c r="O484" i="28"/>
  <c r="N484" i="28"/>
  <c r="D484" i="28"/>
  <c r="M484" i="28"/>
  <c r="V484" i="28"/>
  <c r="V493" i="28"/>
  <c r="S493" i="28"/>
  <c r="R493" i="28"/>
  <c r="O493" i="28"/>
  <c r="N493" i="28"/>
  <c r="D493" i="28"/>
  <c r="M493" i="28"/>
  <c r="M471" i="28"/>
  <c r="V459" i="28"/>
  <c r="D463" i="28"/>
  <c r="N463" i="28"/>
  <c r="O464" i="28"/>
  <c r="V467" i="28"/>
  <c r="D471" i="28"/>
  <c r="N471" i="28"/>
  <c r="O472" i="28"/>
  <c r="V475" i="28"/>
  <c r="D479" i="28"/>
  <c r="N479" i="28"/>
  <c r="F480" i="28"/>
  <c r="O480" i="28"/>
  <c r="V483" i="28"/>
  <c r="D487" i="28"/>
  <c r="N487" i="28"/>
  <c r="O488" i="28"/>
  <c r="V491" i="28"/>
  <c r="M479" i="28"/>
  <c r="M461" i="28"/>
  <c r="O463" i="28"/>
  <c r="G464" i="28"/>
  <c r="R464" i="28"/>
  <c r="M469" i="28"/>
  <c r="O471" i="28"/>
  <c r="R472" i="28"/>
  <c r="M477" i="28"/>
  <c r="O479" i="28"/>
  <c r="G480" i="28"/>
  <c r="R480" i="28"/>
  <c r="O487" i="28"/>
  <c r="R488" i="28"/>
  <c r="D461" i="28"/>
  <c r="N461" i="28"/>
  <c r="R463" i="28"/>
  <c r="S464" i="28"/>
  <c r="D469" i="28"/>
  <c r="N469" i="28"/>
  <c r="R471" i="28"/>
  <c r="S472" i="28"/>
  <c r="D477" i="28"/>
  <c r="N477" i="28"/>
  <c r="R479" i="28"/>
  <c r="H480" i="28"/>
  <c r="S480" i="28"/>
  <c r="R487" i="28"/>
  <c r="S488" i="28"/>
  <c r="M463" i="28"/>
  <c r="M459" i="28"/>
  <c r="S463" i="28"/>
  <c r="M467" i="28"/>
  <c r="S471" i="28"/>
  <c r="M475" i="28"/>
  <c r="S479" i="28"/>
  <c r="I480" i="28"/>
  <c r="M483" i="28"/>
  <c r="S487" i="28"/>
  <c r="M491" i="28"/>
  <c r="D459" i="28"/>
  <c r="N459" i="28"/>
  <c r="R461" i="28"/>
  <c r="D467" i="28"/>
  <c r="N467" i="28"/>
  <c r="R469" i="28"/>
  <c r="D475" i="28"/>
  <c r="N475" i="28"/>
  <c r="R477" i="28"/>
  <c r="J480" i="28"/>
  <c r="D483" i="28"/>
  <c r="N483" i="28"/>
  <c r="V487" i="28"/>
  <c r="D491" i="28"/>
  <c r="N491" i="28"/>
  <c r="O459" i="28"/>
  <c r="O467" i="28"/>
  <c r="O475" i="28"/>
  <c r="O483" i="28"/>
  <c r="O491" i="28"/>
  <c r="V421" i="28"/>
  <c r="S421" i="28"/>
  <c r="R421" i="28"/>
  <c r="O421" i="28"/>
  <c r="N421" i="28"/>
  <c r="D421" i="28"/>
  <c r="M421" i="28"/>
  <c r="S411" i="28"/>
  <c r="R411" i="28"/>
  <c r="O411" i="28"/>
  <c r="N411" i="28"/>
  <c r="D411" i="28"/>
  <c r="M411" i="28"/>
  <c r="V436" i="28"/>
  <c r="S436" i="28"/>
  <c r="R436" i="28"/>
  <c r="O436" i="28"/>
  <c r="N436" i="28"/>
  <c r="D436" i="28"/>
  <c r="M436" i="28"/>
  <c r="V422" i="28"/>
  <c r="S422" i="28"/>
  <c r="R422" i="28"/>
  <c r="O422" i="28"/>
  <c r="O417" i="28"/>
  <c r="N417" i="28"/>
  <c r="D417" i="28"/>
  <c r="M417" i="28"/>
  <c r="V417" i="28"/>
  <c r="D422" i="28"/>
  <c r="V429" i="28"/>
  <c r="S429" i="28"/>
  <c r="R429" i="28"/>
  <c r="O429" i="28"/>
  <c r="N429" i="28"/>
  <c r="D429" i="28"/>
  <c r="M429" i="28"/>
  <c r="N432" i="28"/>
  <c r="D432" i="28"/>
  <c r="M432" i="28"/>
  <c r="V432" i="28"/>
  <c r="S432" i="28"/>
  <c r="R432" i="28"/>
  <c r="V437" i="28"/>
  <c r="S437" i="28"/>
  <c r="R437" i="28"/>
  <c r="O437" i="28"/>
  <c r="N437" i="28"/>
  <c r="D437" i="28"/>
  <c r="M437" i="28"/>
  <c r="S440" i="28"/>
  <c r="K431" i="28"/>
  <c r="J431" i="28"/>
  <c r="I431" i="28"/>
  <c r="H431" i="28"/>
  <c r="F431" i="28"/>
  <c r="G431" i="28"/>
  <c r="O408" i="28"/>
  <c r="V411" i="28"/>
  <c r="M422" i="28"/>
  <c r="M415" i="28"/>
  <c r="V415" i="28"/>
  <c r="S415" i="28"/>
  <c r="R415" i="28"/>
  <c r="V412" i="28"/>
  <c r="O412" i="28"/>
  <c r="S412" i="28"/>
  <c r="R412" i="28"/>
  <c r="N412" i="28"/>
  <c r="D412" i="28"/>
  <c r="M412" i="28"/>
  <c r="S414" i="28"/>
  <c r="V414" i="28"/>
  <c r="R414" i="28"/>
  <c r="O414" i="28"/>
  <c r="O415" i="28"/>
  <c r="N422" i="28"/>
  <c r="O432" i="28"/>
  <c r="R413" i="28"/>
  <c r="V413" i="28"/>
  <c r="S413" i="28"/>
  <c r="O413" i="28"/>
  <c r="N413" i="28"/>
  <c r="D413" i="28"/>
  <c r="O409" i="28"/>
  <c r="N409" i="28"/>
  <c r="D409" i="28"/>
  <c r="M409" i="28"/>
  <c r="V409" i="28"/>
  <c r="D414" i="28"/>
  <c r="R417" i="28"/>
  <c r="S419" i="28"/>
  <c r="R419" i="28"/>
  <c r="O419" i="28"/>
  <c r="N419" i="28"/>
  <c r="D419" i="28"/>
  <c r="M419" i="28"/>
  <c r="M423" i="28"/>
  <c r="V423" i="28"/>
  <c r="S423" i="28"/>
  <c r="R423" i="28"/>
  <c r="O425" i="28"/>
  <c r="N425" i="28"/>
  <c r="D425" i="28"/>
  <c r="M425" i="28"/>
  <c r="S425" i="28"/>
  <c r="V425" i="28"/>
  <c r="S427" i="28"/>
  <c r="R427" i="28"/>
  <c r="O427" i="28"/>
  <c r="N427" i="28"/>
  <c r="D427" i="28"/>
  <c r="M427" i="28"/>
  <c r="V430" i="28"/>
  <c r="S430" i="28"/>
  <c r="R430" i="28"/>
  <c r="D430" i="28"/>
  <c r="O430" i="28"/>
  <c r="N430" i="28"/>
  <c r="O433" i="28"/>
  <c r="N433" i="28"/>
  <c r="D433" i="28"/>
  <c r="M433" i="28"/>
  <c r="V433" i="28"/>
  <c r="S433" i="28"/>
  <c r="S435" i="28"/>
  <c r="R435" i="28"/>
  <c r="O435" i="28"/>
  <c r="N435" i="28"/>
  <c r="D435" i="28"/>
  <c r="M435" i="28"/>
  <c r="V438" i="28"/>
  <c r="S438" i="28"/>
  <c r="R438" i="28"/>
  <c r="O438" i="28"/>
  <c r="N438" i="28"/>
  <c r="D438" i="28"/>
  <c r="O441" i="28"/>
  <c r="N441" i="28"/>
  <c r="D441" i="28"/>
  <c r="M441" i="28"/>
  <c r="V441" i="28"/>
  <c r="S441" i="28"/>
  <c r="S443" i="28"/>
  <c r="R443" i="28"/>
  <c r="O443" i="28"/>
  <c r="N443" i="28"/>
  <c r="D443" i="28"/>
  <c r="M443" i="28"/>
  <c r="V428" i="28"/>
  <c r="S428" i="28"/>
  <c r="R428" i="28"/>
  <c r="O428" i="28"/>
  <c r="N428" i="28"/>
  <c r="D428" i="28"/>
  <c r="M428" i="28"/>
  <c r="V420" i="28"/>
  <c r="S420" i="28"/>
  <c r="R420" i="28"/>
  <c r="O420" i="28"/>
  <c r="N420" i="28"/>
  <c r="D420" i="28"/>
  <c r="M420" i="28"/>
  <c r="M414" i="28"/>
  <c r="S417" i="28"/>
  <c r="D423" i="28"/>
  <c r="M430" i="28"/>
  <c r="M438" i="28"/>
  <c r="G439" i="28"/>
  <c r="D415" i="28"/>
  <c r="N414" i="28"/>
  <c r="R425" i="28"/>
  <c r="V427" i="28"/>
  <c r="M431" i="28"/>
  <c r="V431" i="28"/>
  <c r="S431" i="28"/>
  <c r="R431" i="28"/>
  <c r="O431" i="28"/>
  <c r="R433" i="28"/>
  <c r="V435" i="28"/>
  <c r="M439" i="28"/>
  <c r="V439" i="28"/>
  <c r="S439" i="28"/>
  <c r="R439" i="28"/>
  <c r="O439" i="28"/>
  <c r="R441" i="28"/>
  <c r="V443" i="28"/>
  <c r="M418" i="28"/>
  <c r="M426" i="28"/>
  <c r="M434" i="28"/>
  <c r="M442" i="28"/>
  <c r="D410" i="28"/>
  <c r="N410" i="28"/>
  <c r="D418" i="28"/>
  <c r="N418" i="28"/>
  <c r="D426" i="28"/>
  <c r="N426" i="28"/>
  <c r="D434" i="28"/>
  <c r="N434" i="28"/>
  <c r="D442" i="28"/>
  <c r="N442" i="28"/>
  <c r="O410" i="28"/>
  <c r="O418" i="28"/>
  <c r="O426" i="28"/>
  <c r="O434" i="28"/>
  <c r="O442" i="28"/>
  <c r="M410" i="28"/>
  <c r="V362" i="28"/>
  <c r="S362" i="28"/>
  <c r="R362" i="28"/>
  <c r="M362" i="28"/>
  <c r="O362" i="28"/>
  <c r="N362" i="28"/>
  <c r="D362" i="28"/>
  <c r="N389" i="28"/>
  <c r="D389" i="28"/>
  <c r="R389" i="28"/>
  <c r="M389" i="28"/>
  <c r="V389" i="28"/>
  <c r="O389" i="28"/>
  <c r="S389" i="28"/>
  <c r="O358" i="28"/>
  <c r="N358" i="28"/>
  <c r="D358" i="28"/>
  <c r="M358" i="28"/>
  <c r="S358" i="28"/>
  <c r="V358" i="28"/>
  <c r="R358" i="28"/>
  <c r="V369" i="28"/>
  <c r="S369" i="28"/>
  <c r="R369" i="28"/>
  <c r="O369" i="28"/>
  <c r="N369" i="28"/>
  <c r="D369" i="28"/>
  <c r="M369" i="28"/>
  <c r="N365" i="28"/>
  <c r="D365" i="28"/>
  <c r="M365" i="28"/>
  <c r="V365" i="28"/>
  <c r="R365" i="28"/>
  <c r="S365" i="28"/>
  <c r="O365" i="28"/>
  <c r="V370" i="28"/>
  <c r="S370" i="28"/>
  <c r="R370" i="28"/>
  <c r="M370" i="28"/>
  <c r="O370" i="28"/>
  <c r="N370" i="28"/>
  <c r="D370" i="28"/>
  <c r="S376" i="28"/>
  <c r="R376" i="28"/>
  <c r="O376" i="28"/>
  <c r="N376" i="28"/>
  <c r="D376" i="28"/>
  <c r="V376" i="28"/>
  <c r="M376" i="28"/>
  <c r="O366" i="28"/>
  <c r="N366" i="28"/>
  <c r="D366" i="28"/>
  <c r="M366" i="28"/>
  <c r="S366" i="28"/>
  <c r="R366" i="28"/>
  <c r="V366" i="28"/>
  <c r="V377" i="28"/>
  <c r="S377" i="28"/>
  <c r="R377" i="28"/>
  <c r="O377" i="28"/>
  <c r="N377" i="28"/>
  <c r="D377" i="28"/>
  <c r="M377" i="28"/>
  <c r="O374" i="28"/>
  <c r="S374" i="28"/>
  <c r="N374" i="28"/>
  <c r="D374" i="28"/>
  <c r="M374" i="28"/>
  <c r="R374" i="28"/>
  <c r="V374" i="28"/>
  <c r="V385" i="28"/>
  <c r="S385" i="28"/>
  <c r="R385" i="28"/>
  <c r="O385" i="28"/>
  <c r="N385" i="28"/>
  <c r="D385" i="28"/>
  <c r="M385" i="28"/>
  <c r="S368" i="28"/>
  <c r="V368" i="28"/>
  <c r="R368" i="28"/>
  <c r="O368" i="28"/>
  <c r="N368" i="28"/>
  <c r="D368" i="28"/>
  <c r="M368" i="28"/>
  <c r="O390" i="28"/>
  <c r="S390" i="28"/>
  <c r="N390" i="28"/>
  <c r="D390" i="28"/>
  <c r="M390" i="28"/>
  <c r="R390" i="28"/>
  <c r="V390" i="28"/>
  <c r="N373" i="28"/>
  <c r="D373" i="28"/>
  <c r="O373" i="28"/>
  <c r="M373" i="28"/>
  <c r="V373" i="28"/>
  <c r="R373" i="28"/>
  <c r="S373" i="28"/>
  <c r="V378" i="28"/>
  <c r="S378" i="28"/>
  <c r="M378" i="28"/>
  <c r="R378" i="28"/>
  <c r="O378" i="28"/>
  <c r="N378" i="28"/>
  <c r="D378" i="28"/>
  <c r="S360" i="28"/>
  <c r="R360" i="28"/>
  <c r="O360" i="28"/>
  <c r="N360" i="28"/>
  <c r="D360" i="28"/>
  <c r="M360" i="28"/>
  <c r="V360" i="28"/>
  <c r="K379" i="28"/>
  <c r="J379" i="28"/>
  <c r="I379" i="28"/>
  <c r="H379" i="28"/>
  <c r="G379" i="28"/>
  <c r="F379" i="28"/>
  <c r="N381" i="28"/>
  <c r="D381" i="28"/>
  <c r="M381" i="28"/>
  <c r="V381" i="28"/>
  <c r="R381" i="28"/>
  <c r="O381" i="28"/>
  <c r="S381" i="28"/>
  <c r="V386" i="28"/>
  <c r="M386" i="28"/>
  <c r="S386" i="28"/>
  <c r="R386" i="28"/>
  <c r="O386" i="28"/>
  <c r="N386" i="28"/>
  <c r="D386" i="28"/>
  <c r="S392" i="28"/>
  <c r="V392" i="28"/>
  <c r="R392" i="28"/>
  <c r="O392" i="28"/>
  <c r="N392" i="28"/>
  <c r="D392" i="28"/>
  <c r="M392" i="28"/>
  <c r="S384" i="28"/>
  <c r="R384" i="28"/>
  <c r="V384" i="28"/>
  <c r="O384" i="28"/>
  <c r="N384" i="28"/>
  <c r="D384" i="28"/>
  <c r="M384" i="28"/>
  <c r="V361" i="28"/>
  <c r="S361" i="28"/>
  <c r="R361" i="28"/>
  <c r="O361" i="28"/>
  <c r="N361" i="28"/>
  <c r="D361" i="28"/>
  <c r="M361" i="28"/>
  <c r="O382" i="28"/>
  <c r="N382" i="28"/>
  <c r="D382" i="28"/>
  <c r="M382" i="28"/>
  <c r="S382" i="28"/>
  <c r="R382" i="28"/>
  <c r="V382" i="28"/>
  <c r="V393" i="28"/>
  <c r="S393" i="28"/>
  <c r="R393" i="28"/>
  <c r="O393" i="28"/>
  <c r="N393" i="28"/>
  <c r="D393" i="28"/>
  <c r="M393" i="28"/>
  <c r="M379" i="28"/>
  <c r="N379" i="28"/>
  <c r="N387" i="28"/>
  <c r="O363" i="28"/>
  <c r="O371" i="28"/>
  <c r="O379" i="28"/>
  <c r="G380" i="28"/>
  <c r="O387" i="28"/>
  <c r="R363" i="28"/>
  <c r="S364" i="28"/>
  <c r="R371" i="28"/>
  <c r="S372" i="28"/>
  <c r="R379" i="28"/>
  <c r="S380" i="28"/>
  <c r="R387" i="28"/>
  <c r="S388" i="28"/>
  <c r="M371" i="28"/>
  <c r="D371" i="28"/>
  <c r="N371" i="28"/>
  <c r="M359" i="28"/>
  <c r="S363" i="28"/>
  <c r="M367" i="28"/>
  <c r="S371" i="28"/>
  <c r="M375" i="28"/>
  <c r="S379" i="28"/>
  <c r="M383" i="28"/>
  <c r="S387" i="28"/>
  <c r="M391" i="28"/>
  <c r="D363" i="28"/>
  <c r="D359" i="28"/>
  <c r="N359" i="28"/>
  <c r="V363" i="28"/>
  <c r="D367" i="28"/>
  <c r="N367" i="28"/>
  <c r="D375" i="28"/>
  <c r="N375" i="28"/>
  <c r="V379" i="28"/>
  <c r="D383" i="28"/>
  <c r="N383" i="28"/>
  <c r="V387" i="28"/>
  <c r="D391" i="28"/>
  <c r="N391" i="28"/>
  <c r="M363" i="28"/>
  <c r="D387" i="28"/>
  <c r="O359" i="28"/>
  <c r="O367" i="28"/>
  <c r="O375" i="28"/>
  <c r="O383" i="28"/>
  <c r="O391" i="28"/>
  <c r="R309" i="28"/>
  <c r="O309" i="28"/>
  <c r="N309" i="28"/>
  <c r="D309" i="28"/>
  <c r="M309" i="28"/>
  <c r="V309" i="28"/>
  <c r="S309" i="28"/>
  <c r="R317" i="28"/>
  <c r="O317" i="28"/>
  <c r="N317" i="28"/>
  <c r="D317" i="28"/>
  <c r="M317" i="28"/>
  <c r="S317" i="28"/>
  <c r="V317" i="28"/>
  <c r="V327" i="28"/>
  <c r="S327" i="28"/>
  <c r="R327" i="28"/>
  <c r="O327" i="28"/>
  <c r="N327" i="28"/>
  <c r="D327" i="28"/>
  <c r="M327" i="28"/>
  <c r="V336" i="28"/>
  <c r="S336" i="28"/>
  <c r="R336" i="28"/>
  <c r="O336" i="28"/>
  <c r="N336" i="28"/>
  <c r="D336" i="28"/>
  <c r="M336" i="28"/>
  <c r="N339" i="28"/>
  <c r="D339" i="28"/>
  <c r="M339" i="28"/>
  <c r="V339" i="28"/>
  <c r="S339" i="28"/>
  <c r="R339" i="28"/>
  <c r="O339" i="28"/>
  <c r="V328" i="28"/>
  <c r="S328" i="28"/>
  <c r="R328" i="28"/>
  <c r="O328" i="28"/>
  <c r="N328" i="28"/>
  <c r="D328" i="28"/>
  <c r="M328" i="28"/>
  <c r="N331" i="28"/>
  <c r="D331" i="28"/>
  <c r="M331" i="28"/>
  <c r="O331" i="28"/>
  <c r="V331" i="28"/>
  <c r="S331" i="28"/>
  <c r="R331" i="28"/>
  <c r="O340" i="28"/>
  <c r="N340" i="28"/>
  <c r="D340" i="28"/>
  <c r="M340" i="28"/>
  <c r="V340" i="28"/>
  <c r="S340" i="28"/>
  <c r="R340" i="28"/>
  <c r="V312" i="28"/>
  <c r="S312" i="28"/>
  <c r="O312" i="28"/>
  <c r="R312" i="28"/>
  <c r="N312" i="28"/>
  <c r="D312" i="28"/>
  <c r="M312" i="28"/>
  <c r="N315" i="28"/>
  <c r="D315" i="28"/>
  <c r="M315" i="28"/>
  <c r="O315" i="28"/>
  <c r="V315" i="28"/>
  <c r="S315" i="28"/>
  <c r="R315" i="28"/>
  <c r="V320" i="28"/>
  <c r="S320" i="28"/>
  <c r="R320" i="28"/>
  <c r="O320" i="28"/>
  <c r="N320" i="28"/>
  <c r="D320" i="28"/>
  <c r="M320" i="28"/>
  <c r="N323" i="28"/>
  <c r="D323" i="28"/>
  <c r="M323" i="28"/>
  <c r="V323" i="28"/>
  <c r="O323" i="28"/>
  <c r="S323" i="28"/>
  <c r="R323" i="28"/>
  <c r="O332" i="28"/>
  <c r="N332" i="28"/>
  <c r="D332" i="28"/>
  <c r="M332" i="28"/>
  <c r="V332" i="28"/>
  <c r="S332" i="28"/>
  <c r="R332" i="28"/>
  <c r="R341" i="28"/>
  <c r="O341" i="28"/>
  <c r="N341" i="28"/>
  <c r="D341" i="28"/>
  <c r="M341" i="28"/>
  <c r="V341" i="28"/>
  <c r="S341" i="28"/>
  <c r="V335" i="28"/>
  <c r="S335" i="28"/>
  <c r="R335" i="28"/>
  <c r="O335" i="28"/>
  <c r="N335" i="28"/>
  <c r="D335" i="28"/>
  <c r="M335" i="28"/>
  <c r="O324" i="28"/>
  <c r="N324" i="28"/>
  <c r="D324" i="28"/>
  <c r="M324" i="28"/>
  <c r="V324" i="28"/>
  <c r="R324" i="28"/>
  <c r="S324" i="28"/>
  <c r="R333" i="28"/>
  <c r="O333" i="28"/>
  <c r="N333" i="28"/>
  <c r="D333" i="28"/>
  <c r="M333" i="28"/>
  <c r="V333" i="28"/>
  <c r="S333" i="28"/>
  <c r="R325" i="28"/>
  <c r="O325" i="28"/>
  <c r="N325" i="28"/>
  <c r="D325" i="28"/>
  <c r="M325" i="28"/>
  <c r="V325" i="28"/>
  <c r="S325" i="28"/>
  <c r="V343" i="28"/>
  <c r="S343" i="28"/>
  <c r="R343" i="28"/>
  <c r="O343" i="28"/>
  <c r="N343" i="28"/>
  <c r="D343" i="28"/>
  <c r="M343" i="28"/>
  <c r="M337" i="28"/>
  <c r="S308" i="28"/>
  <c r="K311" i="28"/>
  <c r="D313" i="28"/>
  <c r="N313" i="28"/>
  <c r="F314" i="28"/>
  <c r="O314" i="28"/>
  <c r="K319" i="28"/>
  <c r="D321" i="28"/>
  <c r="N321" i="28"/>
  <c r="O322" i="28"/>
  <c r="D329" i="28"/>
  <c r="N329" i="28"/>
  <c r="O330" i="28"/>
  <c r="D337" i="28"/>
  <c r="N337" i="28"/>
  <c r="O338" i="28"/>
  <c r="M313" i="28"/>
  <c r="M329" i="28"/>
  <c r="M311" i="28"/>
  <c r="O313" i="28"/>
  <c r="G314" i="28"/>
  <c r="R314" i="28"/>
  <c r="M319" i="28"/>
  <c r="O321" i="28"/>
  <c r="R322" i="28"/>
  <c r="O329" i="28"/>
  <c r="R330" i="28"/>
  <c r="O337" i="28"/>
  <c r="R338" i="28"/>
  <c r="M318" i="28"/>
  <c r="R321" i="28"/>
  <c r="M326" i="28"/>
  <c r="R329" i="28"/>
  <c r="M334" i="28"/>
  <c r="R337" i="28"/>
  <c r="M342" i="28"/>
  <c r="D310" i="28"/>
  <c r="N310" i="28"/>
  <c r="F311" i="28"/>
  <c r="O311" i="28"/>
  <c r="S313" i="28"/>
  <c r="I314" i="28"/>
  <c r="V314" i="28"/>
  <c r="D318" i="28"/>
  <c r="N318" i="28"/>
  <c r="O319" i="28"/>
  <c r="S321" i="28"/>
  <c r="V322" i="28"/>
  <c r="D326" i="28"/>
  <c r="N326" i="28"/>
  <c r="S329" i="28"/>
  <c r="V330" i="28"/>
  <c r="D334" i="28"/>
  <c r="N334" i="28"/>
  <c r="S337" i="28"/>
  <c r="V338" i="28"/>
  <c r="D342" i="28"/>
  <c r="N342" i="28"/>
  <c r="M321" i="28"/>
  <c r="R313" i="28"/>
  <c r="H314" i="28"/>
  <c r="M308" i="28"/>
  <c r="O310" i="28"/>
  <c r="G311" i="28"/>
  <c r="R311" i="28"/>
  <c r="J314" i="28"/>
  <c r="O318" i="28"/>
  <c r="R319" i="28"/>
  <c r="J322" i="28"/>
  <c r="O326" i="28"/>
  <c r="O334" i="28"/>
  <c r="J338" i="28"/>
  <c r="O342" i="28"/>
  <c r="M310" i="28"/>
  <c r="D308" i="28"/>
  <c r="R310" i="28"/>
  <c r="H311" i="28"/>
  <c r="R318" i="28"/>
  <c r="H319" i="28"/>
  <c r="R326" i="28"/>
  <c r="R334" i="28"/>
  <c r="R342" i="28"/>
  <c r="R267" i="28"/>
  <c r="O267" i="28"/>
  <c r="N267" i="28"/>
  <c r="D267" i="28"/>
  <c r="M267" i="28"/>
  <c r="V267" i="28"/>
  <c r="K272" i="28"/>
  <c r="J272" i="28"/>
  <c r="G272" i="28"/>
  <c r="I272" i="28"/>
  <c r="H272" i="28"/>
  <c r="F272" i="28"/>
  <c r="V270" i="28"/>
  <c r="N270" i="28"/>
  <c r="S270" i="28"/>
  <c r="R270" i="28"/>
  <c r="D270" i="28"/>
  <c r="O270" i="28"/>
  <c r="M270" i="28"/>
  <c r="V286" i="28"/>
  <c r="S286" i="28"/>
  <c r="R286" i="28"/>
  <c r="O286" i="28"/>
  <c r="N286" i="28"/>
  <c r="D286" i="28"/>
  <c r="M286" i="28"/>
  <c r="V262" i="28"/>
  <c r="D262" i="28"/>
  <c r="S262" i="28"/>
  <c r="N262" i="28"/>
  <c r="R262" i="28"/>
  <c r="O262" i="28"/>
  <c r="M262" i="28"/>
  <c r="I264" i="28"/>
  <c r="V263" i="28"/>
  <c r="S263" i="28"/>
  <c r="R263" i="28"/>
  <c r="O263" i="28"/>
  <c r="N263" i="28"/>
  <c r="D263" i="28"/>
  <c r="S267" i="28"/>
  <c r="N289" i="28"/>
  <c r="D289" i="28"/>
  <c r="M289" i="28"/>
  <c r="V289" i="28"/>
  <c r="S289" i="28"/>
  <c r="R289" i="28"/>
  <c r="O289" i="28"/>
  <c r="S259" i="28"/>
  <c r="M263" i="28"/>
  <c r="S268" i="28"/>
  <c r="R268" i="28"/>
  <c r="O268" i="28"/>
  <c r="N268" i="28"/>
  <c r="D268" i="28"/>
  <c r="M268" i="28"/>
  <c r="N281" i="28"/>
  <c r="D281" i="28"/>
  <c r="M281" i="28"/>
  <c r="V281" i="28"/>
  <c r="S281" i="28"/>
  <c r="R281" i="28"/>
  <c r="O281" i="28"/>
  <c r="O290" i="28"/>
  <c r="N290" i="28"/>
  <c r="D290" i="28"/>
  <c r="M290" i="28"/>
  <c r="V290" i="28"/>
  <c r="S290" i="28"/>
  <c r="R290" i="28"/>
  <c r="R260" i="28"/>
  <c r="O260" i="28"/>
  <c r="N260" i="28"/>
  <c r="D260" i="28"/>
  <c r="M260" i="28"/>
  <c r="V271" i="28"/>
  <c r="O271" i="28"/>
  <c r="S271" i="28"/>
  <c r="R271" i="28"/>
  <c r="N271" i="28"/>
  <c r="D271" i="28"/>
  <c r="N273" i="28"/>
  <c r="D273" i="28"/>
  <c r="M273" i="28"/>
  <c r="V273" i="28"/>
  <c r="S273" i="28"/>
  <c r="R273" i="28"/>
  <c r="O282" i="28"/>
  <c r="N282" i="28"/>
  <c r="D282" i="28"/>
  <c r="V282" i="28"/>
  <c r="M282" i="28"/>
  <c r="S282" i="28"/>
  <c r="R282" i="28"/>
  <c r="R291" i="28"/>
  <c r="O291" i="28"/>
  <c r="N291" i="28"/>
  <c r="D291" i="28"/>
  <c r="M291" i="28"/>
  <c r="V291" i="28"/>
  <c r="S291" i="28"/>
  <c r="O259" i="28"/>
  <c r="N259" i="28"/>
  <c r="D259" i="28"/>
  <c r="M259" i="28"/>
  <c r="V259" i="28"/>
  <c r="N258" i="28"/>
  <c r="D258" i="28"/>
  <c r="M258" i="28"/>
  <c r="V258" i="28"/>
  <c r="S258" i="28"/>
  <c r="N265" i="28"/>
  <c r="D265" i="28"/>
  <c r="M265" i="28"/>
  <c r="S265" i="28"/>
  <c r="V265" i="28"/>
  <c r="R265" i="28"/>
  <c r="R275" i="28"/>
  <c r="O275" i="28"/>
  <c r="N275" i="28"/>
  <c r="D275" i="28"/>
  <c r="M275" i="28"/>
  <c r="V275" i="28"/>
  <c r="V278" i="28"/>
  <c r="N278" i="28"/>
  <c r="S278" i="28"/>
  <c r="R278" i="28"/>
  <c r="O278" i="28"/>
  <c r="D278" i="28"/>
  <c r="M278" i="28"/>
  <c r="O258" i="28"/>
  <c r="N266" i="28"/>
  <c r="V268" i="28"/>
  <c r="M271" i="28"/>
  <c r="S276" i="28"/>
  <c r="R276" i="28"/>
  <c r="O276" i="28"/>
  <c r="N276" i="28"/>
  <c r="D276" i="28"/>
  <c r="M276" i="28"/>
  <c r="R283" i="28"/>
  <c r="O283" i="28"/>
  <c r="N283" i="28"/>
  <c r="D283" i="28"/>
  <c r="M283" i="28"/>
  <c r="V283" i="28"/>
  <c r="S283" i="28"/>
  <c r="S292" i="28"/>
  <c r="R292" i="28"/>
  <c r="O292" i="28"/>
  <c r="N292" i="28"/>
  <c r="D292" i="28"/>
  <c r="M292" i="28"/>
  <c r="V292" i="28"/>
  <c r="S284" i="28"/>
  <c r="R284" i="28"/>
  <c r="O284" i="28"/>
  <c r="N284" i="28"/>
  <c r="D284" i="28"/>
  <c r="M284" i="28"/>
  <c r="V284" i="28"/>
  <c r="M279" i="28"/>
  <c r="M287" i="28"/>
  <c r="O264" i="28"/>
  <c r="O272" i="28"/>
  <c r="D279" i="28"/>
  <c r="N279" i="28"/>
  <c r="O280" i="28"/>
  <c r="D287" i="28"/>
  <c r="N287" i="28"/>
  <c r="O288" i="28"/>
  <c r="M277" i="28"/>
  <c r="O279" i="28"/>
  <c r="M285" i="28"/>
  <c r="O287" i="28"/>
  <c r="M293" i="28"/>
  <c r="D261" i="28"/>
  <c r="N261" i="28"/>
  <c r="D269" i="28"/>
  <c r="N269" i="28"/>
  <c r="D277" i="28"/>
  <c r="N277" i="28"/>
  <c r="R279" i="28"/>
  <c r="D285" i="28"/>
  <c r="N285" i="28"/>
  <c r="R287" i="28"/>
  <c r="D293" i="28"/>
  <c r="N293" i="28"/>
  <c r="O261" i="28"/>
  <c r="V264" i="28"/>
  <c r="O269" i="28"/>
  <c r="V272" i="28"/>
  <c r="O277" i="28"/>
  <c r="S279" i="28"/>
  <c r="I280" i="28"/>
  <c r="V280" i="28"/>
  <c r="O285" i="28"/>
  <c r="S287" i="28"/>
  <c r="V288" i="28"/>
  <c r="O293" i="28"/>
  <c r="M261" i="28"/>
  <c r="M269" i="28"/>
  <c r="R261" i="28"/>
  <c r="R269" i="28"/>
  <c r="R277" i="28"/>
  <c r="R285" i="28"/>
  <c r="R293" i="28"/>
  <c r="S269" i="28"/>
  <c r="S277" i="28"/>
  <c r="S285" i="28"/>
  <c r="S293" i="28"/>
  <c r="V219" i="28"/>
  <c r="S219" i="28"/>
  <c r="R219" i="28"/>
  <c r="O219" i="28"/>
  <c r="N219" i="28"/>
  <c r="D219" i="28"/>
  <c r="M219" i="28"/>
  <c r="V224" i="28"/>
  <c r="V220" i="28"/>
  <c r="S220" i="28"/>
  <c r="R220" i="28"/>
  <c r="O220" i="28"/>
  <c r="N220" i="28"/>
  <c r="D220" i="28"/>
  <c r="M220" i="28"/>
  <c r="M230" i="28"/>
  <c r="V230" i="28"/>
  <c r="S230" i="28"/>
  <c r="R230" i="28"/>
  <c r="N230" i="28"/>
  <c r="D230" i="28"/>
  <c r="O230" i="28"/>
  <c r="S234" i="28"/>
  <c r="R234" i="28"/>
  <c r="O234" i="28"/>
  <c r="N234" i="28"/>
  <c r="D234" i="28"/>
  <c r="M234" i="28"/>
  <c r="V234" i="28"/>
  <c r="V235" i="28"/>
  <c r="S235" i="28"/>
  <c r="R235" i="28"/>
  <c r="O235" i="28"/>
  <c r="N235" i="28"/>
  <c r="D235" i="28"/>
  <c r="M235" i="28"/>
  <c r="V211" i="28"/>
  <c r="S211" i="28"/>
  <c r="R211" i="28"/>
  <c r="O211" i="28"/>
  <c r="N211" i="28"/>
  <c r="D211" i="28"/>
  <c r="M211" i="28"/>
  <c r="V216" i="28"/>
  <c r="V236" i="28"/>
  <c r="S236" i="28"/>
  <c r="R236" i="28"/>
  <c r="O236" i="28"/>
  <c r="N236" i="28"/>
  <c r="D236" i="28"/>
  <c r="M236" i="28"/>
  <c r="V212" i="28"/>
  <c r="S212" i="28"/>
  <c r="R212" i="28"/>
  <c r="O212" i="28"/>
  <c r="N212" i="28"/>
  <c r="D212" i="28"/>
  <c r="M212" i="28"/>
  <c r="M222" i="28"/>
  <c r="N222" i="28"/>
  <c r="V222" i="28"/>
  <c r="S222" i="28"/>
  <c r="D222" i="28"/>
  <c r="R222" i="28"/>
  <c r="O222" i="28"/>
  <c r="S226" i="28"/>
  <c r="R226" i="28"/>
  <c r="O226" i="28"/>
  <c r="N226" i="28"/>
  <c r="D226" i="28"/>
  <c r="M226" i="28"/>
  <c r="V226" i="28"/>
  <c r="S210" i="28"/>
  <c r="R210" i="28"/>
  <c r="O210" i="28"/>
  <c r="D210" i="28"/>
  <c r="N210" i="28"/>
  <c r="V210" i="28"/>
  <c r="M210" i="28"/>
  <c r="V227" i="28"/>
  <c r="S227" i="28"/>
  <c r="R227" i="28"/>
  <c r="O227" i="28"/>
  <c r="N227" i="28"/>
  <c r="D227" i="28"/>
  <c r="M227" i="28"/>
  <c r="O232" i="28"/>
  <c r="O208" i="28"/>
  <c r="D208" i="28"/>
  <c r="N208" i="28"/>
  <c r="M208" i="28"/>
  <c r="V208" i="28"/>
  <c r="S208" i="28"/>
  <c r="R208" i="28"/>
  <c r="V228" i="28"/>
  <c r="S228" i="28"/>
  <c r="R228" i="28"/>
  <c r="O228" i="28"/>
  <c r="N228" i="28"/>
  <c r="D228" i="28"/>
  <c r="M228" i="28"/>
  <c r="M238" i="28"/>
  <c r="V238" i="28"/>
  <c r="S238" i="28"/>
  <c r="R238" i="28"/>
  <c r="N238" i="28"/>
  <c r="D238" i="28"/>
  <c r="O238" i="28"/>
  <c r="S242" i="28"/>
  <c r="R242" i="28"/>
  <c r="O242" i="28"/>
  <c r="N242" i="28"/>
  <c r="D242" i="28"/>
  <c r="M242" i="28"/>
  <c r="V242" i="28"/>
  <c r="M214" i="28"/>
  <c r="D214" i="28"/>
  <c r="V214" i="28"/>
  <c r="S214" i="28"/>
  <c r="R214" i="28"/>
  <c r="O214" i="28"/>
  <c r="N214" i="28"/>
  <c r="S218" i="28"/>
  <c r="R218" i="28"/>
  <c r="O218" i="28"/>
  <c r="N218" i="28"/>
  <c r="D218" i="28"/>
  <c r="M218" i="28"/>
  <c r="V218" i="28"/>
  <c r="V243" i="28"/>
  <c r="S243" i="28"/>
  <c r="R243" i="28"/>
  <c r="O243" i="28"/>
  <c r="N243" i="28"/>
  <c r="D243" i="28"/>
  <c r="M243" i="28"/>
  <c r="M221" i="28"/>
  <c r="V209" i="28"/>
  <c r="D213" i="28"/>
  <c r="N213" i="28"/>
  <c r="R215" i="28"/>
  <c r="V217" i="28"/>
  <c r="D221" i="28"/>
  <c r="N221" i="28"/>
  <c r="R223" i="28"/>
  <c r="V225" i="28"/>
  <c r="D229" i="28"/>
  <c r="N229" i="28"/>
  <c r="R231" i="28"/>
  <c r="V233" i="28"/>
  <c r="D237" i="28"/>
  <c r="N237" i="28"/>
  <c r="R239" i="28"/>
  <c r="V241" i="28"/>
  <c r="M229" i="28"/>
  <c r="O213" i="28"/>
  <c r="S215" i="28"/>
  <c r="O221" i="28"/>
  <c r="S223" i="28"/>
  <c r="O229" i="28"/>
  <c r="S231" i="28"/>
  <c r="O237" i="28"/>
  <c r="S239" i="28"/>
  <c r="M237" i="28"/>
  <c r="R213" i="28"/>
  <c r="V215" i="28"/>
  <c r="R221" i="28"/>
  <c r="V223" i="28"/>
  <c r="R229" i="28"/>
  <c r="V231" i="28"/>
  <c r="R237" i="28"/>
  <c r="V239" i="28"/>
  <c r="M209" i="28"/>
  <c r="S213" i="28"/>
  <c r="M217" i="28"/>
  <c r="S221" i="28"/>
  <c r="M225" i="28"/>
  <c r="S229" i="28"/>
  <c r="M233" i="28"/>
  <c r="S237" i="28"/>
  <c r="M241" i="28"/>
  <c r="D209" i="28"/>
  <c r="N209" i="28"/>
  <c r="V213" i="28"/>
  <c r="D217" i="28"/>
  <c r="N217" i="28"/>
  <c r="D225" i="28"/>
  <c r="N225" i="28"/>
  <c r="D233" i="28"/>
  <c r="N233" i="28"/>
  <c r="D241" i="28"/>
  <c r="N241" i="28"/>
  <c r="O209" i="28"/>
  <c r="M215" i="28"/>
  <c r="O217" i="28"/>
  <c r="M223" i="28"/>
  <c r="O225" i="28"/>
  <c r="M231" i="28"/>
  <c r="O233" i="28"/>
  <c r="M239" i="28"/>
  <c r="O241" i="28"/>
  <c r="D215" i="28"/>
  <c r="D223" i="28"/>
  <c r="D231" i="28"/>
  <c r="D239" i="28"/>
  <c r="K164" i="28"/>
  <c r="G164" i="28"/>
  <c r="J164" i="28"/>
  <c r="I164" i="28"/>
  <c r="H164" i="28"/>
  <c r="F164" i="28"/>
  <c r="R175" i="28"/>
  <c r="O175" i="28"/>
  <c r="N175" i="28"/>
  <c r="D175" i="28"/>
  <c r="M175" i="28"/>
  <c r="V175" i="28"/>
  <c r="S160" i="28"/>
  <c r="R160" i="28"/>
  <c r="O160" i="28"/>
  <c r="N160" i="28"/>
  <c r="D160" i="28"/>
  <c r="M160" i="28"/>
  <c r="V162" i="28"/>
  <c r="S162" i="28"/>
  <c r="R162" i="28"/>
  <c r="O162" i="28"/>
  <c r="M162" i="28"/>
  <c r="R167" i="28"/>
  <c r="O167" i="28"/>
  <c r="N167" i="28"/>
  <c r="D167" i="28"/>
  <c r="M167" i="28"/>
  <c r="V167" i="28"/>
  <c r="V178" i="28"/>
  <c r="D178" i="28"/>
  <c r="S178" i="28"/>
  <c r="R178" i="28"/>
  <c r="N178" i="28"/>
  <c r="O178" i="28"/>
  <c r="M178" i="28"/>
  <c r="N182" i="28"/>
  <c r="M188" i="28"/>
  <c r="R188" i="28"/>
  <c r="V188" i="28"/>
  <c r="S188" i="28"/>
  <c r="O188" i="28"/>
  <c r="N188" i="28"/>
  <c r="D188" i="28"/>
  <c r="M164" i="28"/>
  <c r="V164" i="28"/>
  <c r="R164" i="28"/>
  <c r="S164" i="28"/>
  <c r="O164" i="28"/>
  <c r="D162" i="28"/>
  <c r="N164" i="28"/>
  <c r="V170" i="28"/>
  <c r="N170" i="28"/>
  <c r="S170" i="28"/>
  <c r="D170" i="28"/>
  <c r="R170" i="28"/>
  <c r="O170" i="28"/>
  <c r="M170" i="28"/>
  <c r="N173" i="28"/>
  <c r="D173" i="28"/>
  <c r="M173" i="28"/>
  <c r="V173" i="28"/>
  <c r="S173" i="28"/>
  <c r="R173" i="28"/>
  <c r="S175" i="28"/>
  <c r="R183" i="28"/>
  <c r="O183" i="28"/>
  <c r="N183" i="28"/>
  <c r="D183" i="28"/>
  <c r="M183" i="28"/>
  <c r="V183" i="28"/>
  <c r="S183" i="28"/>
  <c r="N189" i="28"/>
  <c r="D189" i="28"/>
  <c r="M189" i="28"/>
  <c r="V189" i="28"/>
  <c r="S189" i="28"/>
  <c r="R189" i="28"/>
  <c r="O189" i="28"/>
  <c r="N165" i="28"/>
  <c r="D165" i="28"/>
  <c r="M165" i="28"/>
  <c r="S165" i="28"/>
  <c r="V165" i="28"/>
  <c r="R165" i="28"/>
  <c r="S176" i="28"/>
  <c r="R176" i="28"/>
  <c r="O176" i="28"/>
  <c r="N176" i="28"/>
  <c r="D176" i="28"/>
  <c r="M176" i="28"/>
  <c r="S184" i="28"/>
  <c r="R184" i="28"/>
  <c r="O184" i="28"/>
  <c r="N184" i="28"/>
  <c r="D184" i="28"/>
  <c r="M184" i="28"/>
  <c r="V184" i="28"/>
  <c r="M190" i="28"/>
  <c r="R158" i="28"/>
  <c r="V160" i="28"/>
  <c r="N162" i="28"/>
  <c r="S168" i="28"/>
  <c r="R168" i="28"/>
  <c r="O168" i="28"/>
  <c r="N168" i="28"/>
  <c r="D168" i="28"/>
  <c r="M168" i="28"/>
  <c r="O173" i="28"/>
  <c r="O179" i="28"/>
  <c r="V179" i="28"/>
  <c r="S179" i="28"/>
  <c r="R179" i="28"/>
  <c r="N179" i="28"/>
  <c r="D179" i="28"/>
  <c r="R191" i="28"/>
  <c r="O191" i="28"/>
  <c r="N191" i="28"/>
  <c r="D191" i="28"/>
  <c r="M191" i="28"/>
  <c r="V191" i="28"/>
  <c r="S191" i="28"/>
  <c r="K172" i="28"/>
  <c r="G172" i="28"/>
  <c r="J172" i="28"/>
  <c r="I172" i="28"/>
  <c r="H172" i="28"/>
  <c r="F172" i="28"/>
  <c r="R159" i="28"/>
  <c r="O159" i="28"/>
  <c r="N159" i="28"/>
  <c r="D159" i="28"/>
  <c r="M159" i="28"/>
  <c r="V159" i="28"/>
  <c r="O165" i="28"/>
  <c r="V171" i="28"/>
  <c r="S171" i="28"/>
  <c r="R171" i="28"/>
  <c r="O171" i="28"/>
  <c r="N171" i="28"/>
  <c r="D171" i="28"/>
  <c r="O174" i="28"/>
  <c r="N174" i="28"/>
  <c r="D174" i="28"/>
  <c r="M174" i="28"/>
  <c r="V174" i="28"/>
  <c r="S174" i="28"/>
  <c r="V176" i="28"/>
  <c r="M179" i="28"/>
  <c r="S192" i="28"/>
  <c r="R192" i="28"/>
  <c r="O192" i="28"/>
  <c r="N192" i="28"/>
  <c r="D192" i="28"/>
  <c r="M192" i="28"/>
  <c r="V192" i="28"/>
  <c r="O158" i="28"/>
  <c r="N158" i="28"/>
  <c r="D158" i="28"/>
  <c r="M158" i="28"/>
  <c r="S158" i="28"/>
  <c r="N181" i="28"/>
  <c r="D181" i="28"/>
  <c r="M181" i="28"/>
  <c r="S181" i="28"/>
  <c r="V181" i="28"/>
  <c r="R181" i="28"/>
  <c r="O181" i="28"/>
  <c r="V161" i="28"/>
  <c r="S161" i="28"/>
  <c r="R161" i="28"/>
  <c r="O161" i="28"/>
  <c r="N161" i="28"/>
  <c r="D161" i="28"/>
  <c r="O163" i="28"/>
  <c r="V163" i="28"/>
  <c r="S163" i="28"/>
  <c r="R163" i="28"/>
  <c r="N163" i="28"/>
  <c r="D163" i="28"/>
  <c r="O166" i="28"/>
  <c r="N166" i="28"/>
  <c r="D166" i="28"/>
  <c r="V166" i="28"/>
  <c r="M166" i="28"/>
  <c r="S166" i="28"/>
  <c r="V168" i="28"/>
  <c r="M171" i="28"/>
  <c r="M180" i="28"/>
  <c r="V180" i="28"/>
  <c r="R180" i="28"/>
  <c r="S180" i="28"/>
  <c r="O180" i="28"/>
  <c r="N180" i="28"/>
  <c r="N186" i="28"/>
  <c r="V186" i="28"/>
  <c r="S186" i="28"/>
  <c r="R186" i="28"/>
  <c r="O186" i="28"/>
  <c r="D186" i="28"/>
  <c r="M186" i="28"/>
  <c r="M172" i="28"/>
  <c r="R172" i="28"/>
  <c r="V172" i="28"/>
  <c r="S172" i="28"/>
  <c r="O172" i="28"/>
  <c r="K180" i="28"/>
  <c r="G180" i="28"/>
  <c r="J180" i="28"/>
  <c r="I180" i="28"/>
  <c r="H180" i="28"/>
  <c r="F180" i="28"/>
  <c r="M187" i="28"/>
  <c r="D187" i="28"/>
  <c r="N187" i="28"/>
  <c r="M177" i="28"/>
  <c r="M193" i="28"/>
  <c r="D169" i="28"/>
  <c r="N169" i="28"/>
  <c r="D177" i="28"/>
  <c r="N177" i="28"/>
  <c r="D185" i="28"/>
  <c r="N185" i="28"/>
  <c r="R187" i="28"/>
  <c r="D193" i="28"/>
  <c r="N193" i="28"/>
  <c r="O169" i="28"/>
  <c r="O177" i="28"/>
  <c r="O185" i="28"/>
  <c r="S187" i="28"/>
  <c r="O193" i="28"/>
  <c r="R169" i="28"/>
  <c r="R177" i="28"/>
  <c r="R185" i="28"/>
  <c r="V187" i="28"/>
  <c r="R193" i="28"/>
  <c r="S169" i="28"/>
  <c r="S177" i="28"/>
  <c r="S185" i="28"/>
  <c r="S193" i="28"/>
  <c r="M169" i="28"/>
  <c r="M185" i="28"/>
  <c r="D123" i="28"/>
  <c r="J123" i="28" s="1"/>
  <c r="N123" i="28"/>
  <c r="R116" i="28"/>
  <c r="O116" i="28"/>
  <c r="O141" i="28"/>
  <c r="R141" i="28"/>
  <c r="S110" i="28"/>
  <c r="D118" i="28"/>
  <c r="F118" i="28" s="1"/>
  <c r="S126" i="28"/>
  <c r="N131" i="28"/>
  <c r="N134" i="28"/>
  <c r="V142" i="28"/>
  <c r="V110" i="28"/>
  <c r="V126" i="28"/>
  <c r="S134" i="28"/>
  <c r="V134" i="28"/>
  <c r="N118" i="28"/>
  <c r="M117" i="28"/>
  <c r="S118" i="28"/>
  <c r="R133" i="28"/>
  <c r="D142" i="28"/>
  <c r="I142" i="28" s="1"/>
  <c r="H134" i="28"/>
  <c r="V118" i="28"/>
  <c r="V113" i="28"/>
  <c r="R113" i="28"/>
  <c r="O113" i="28"/>
  <c r="N113" i="28"/>
  <c r="D113" i="28"/>
  <c r="S113" i="28"/>
  <c r="M113" i="28"/>
  <c r="O109" i="28"/>
  <c r="N109" i="28"/>
  <c r="D109" i="28"/>
  <c r="V109" i="28"/>
  <c r="N108" i="28"/>
  <c r="D108" i="28"/>
  <c r="M108" i="28"/>
  <c r="V108" i="28"/>
  <c r="S108" i="28"/>
  <c r="S119" i="28"/>
  <c r="R119" i="28"/>
  <c r="N119" i="28"/>
  <c r="D119" i="28"/>
  <c r="M119" i="28"/>
  <c r="V143" i="28"/>
  <c r="S143" i="28"/>
  <c r="R143" i="28"/>
  <c r="O143" i="28"/>
  <c r="N143" i="28"/>
  <c r="D143" i="28"/>
  <c r="M143" i="28"/>
  <c r="I110" i="28"/>
  <c r="O111" i="28"/>
  <c r="N115" i="28"/>
  <c r="S127" i="28"/>
  <c r="R127" i="28"/>
  <c r="O127" i="28"/>
  <c r="N127" i="28"/>
  <c r="D127" i="28"/>
  <c r="M127" i="28"/>
  <c r="V130" i="28"/>
  <c r="S130" i="28"/>
  <c r="R130" i="28"/>
  <c r="N130" i="28"/>
  <c r="O130" i="28"/>
  <c r="D130" i="28"/>
  <c r="V137" i="28"/>
  <c r="S137" i="28"/>
  <c r="R137" i="28"/>
  <c r="O137" i="28"/>
  <c r="N137" i="28"/>
  <c r="D137" i="28"/>
  <c r="M137" i="28"/>
  <c r="M109" i="28"/>
  <c r="O117" i="28"/>
  <c r="N117" i="28"/>
  <c r="D117" i="28"/>
  <c r="V117" i="28"/>
  <c r="S122" i="28"/>
  <c r="D122" i="28"/>
  <c r="R122" i="28"/>
  <c r="N122" i="28"/>
  <c r="O122" i="28"/>
  <c r="N124" i="28"/>
  <c r="D124" i="28"/>
  <c r="M124" i="28"/>
  <c r="R124" i="28"/>
  <c r="V124" i="28"/>
  <c r="S124" i="28"/>
  <c r="M130" i="28"/>
  <c r="S114" i="28"/>
  <c r="R114" i="28"/>
  <c r="O114" i="28"/>
  <c r="R109" i="28"/>
  <c r="V112" i="28"/>
  <c r="S112" i="28"/>
  <c r="O112" i="28"/>
  <c r="N112" i="28"/>
  <c r="D112" i="28"/>
  <c r="M112" i="28"/>
  <c r="N114" i="28"/>
  <c r="N116" i="28"/>
  <c r="D116" i="28"/>
  <c r="M116" i="28"/>
  <c r="V116" i="28"/>
  <c r="S116" i="28"/>
  <c r="V127" i="28"/>
  <c r="M131" i="28"/>
  <c r="V131" i="28"/>
  <c r="S131" i="28"/>
  <c r="O131" i="28"/>
  <c r="R131" i="28"/>
  <c r="V121" i="28"/>
  <c r="R121" i="28"/>
  <c r="O121" i="28"/>
  <c r="N121" i="28"/>
  <c r="D121" i="28"/>
  <c r="N139" i="28"/>
  <c r="D139" i="28"/>
  <c r="M139" i="28"/>
  <c r="V139" i="28"/>
  <c r="S139" i="28"/>
  <c r="O139" i="28"/>
  <c r="R139" i="28"/>
  <c r="O108" i="28"/>
  <c r="S109" i="28"/>
  <c r="V114" i="28"/>
  <c r="O119" i="28"/>
  <c r="V128" i="28"/>
  <c r="R128" i="28"/>
  <c r="S128" i="28"/>
  <c r="O128" i="28"/>
  <c r="N128" i="28"/>
  <c r="D128" i="28"/>
  <c r="M128" i="28"/>
  <c r="K131" i="28"/>
  <c r="J131" i="28"/>
  <c r="I131" i="28"/>
  <c r="H131" i="28"/>
  <c r="G131" i="28"/>
  <c r="F131" i="28"/>
  <c r="S135" i="28"/>
  <c r="O135" i="28"/>
  <c r="R135" i="28"/>
  <c r="N135" i="28"/>
  <c r="D135" i="28"/>
  <c r="M135" i="28"/>
  <c r="R108" i="28"/>
  <c r="S111" i="28"/>
  <c r="R111" i="28"/>
  <c r="N111" i="28"/>
  <c r="D111" i="28"/>
  <c r="M111" i="28"/>
  <c r="M115" i="28"/>
  <c r="V115" i="28"/>
  <c r="S115" i="28"/>
  <c r="R115" i="28"/>
  <c r="V119" i="28"/>
  <c r="O140" i="28"/>
  <c r="N140" i="28"/>
  <c r="D140" i="28"/>
  <c r="M140" i="28"/>
  <c r="V140" i="28"/>
  <c r="R140" i="28"/>
  <c r="S140" i="28"/>
  <c r="D115" i="28"/>
  <c r="V120" i="28"/>
  <c r="S120" i="28"/>
  <c r="O120" i="28"/>
  <c r="N120" i="28"/>
  <c r="D120" i="28"/>
  <c r="M120" i="28"/>
  <c r="M123" i="28"/>
  <c r="V123" i="28"/>
  <c r="S123" i="28"/>
  <c r="O123" i="28"/>
  <c r="R123" i="28"/>
  <c r="S129" i="28"/>
  <c r="V129" i="28"/>
  <c r="R129" i="28"/>
  <c r="O129" i="28"/>
  <c r="M129" i="28"/>
  <c r="N129" i="28"/>
  <c r="D129" i="28"/>
  <c r="N132" i="28"/>
  <c r="D132" i="28"/>
  <c r="M132" i="28"/>
  <c r="V132" i="28"/>
  <c r="R132" i="28"/>
  <c r="S132" i="28"/>
  <c r="V135" i="28"/>
  <c r="G110" i="28"/>
  <c r="F110" i="28"/>
  <c r="K110" i="28"/>
  <c r="J110" i="28"/>
  <c r="M121" i="28"/>
  <c r="V136" i="28"/>
  <c r="S136" i="28"/>
  <c r="R136" i="28"/>
  <c r="O136" i="28"/>
  <c r="N136" i="28"/>
  <c r="D136" i="28"/>
  <c r="M136" i="28"/>
  <c r="D114" i="28"/>
  <c r="V125" i="28"/>
  <c r="J126" i="28"/>
  <c r="V133" i="28"/>
  <c r="J134" i="28"/>
  <c r="O138" i="28"/>
  <c r="V141" i="28"/>
  <c r="S133" i="28"/>
  <c r="I134" i="28"/>
  <c r="D138" i="28"/>
  <c r="N138" i="28"/>
  <c r="S141" i="28"/>
  <c r="K126" i="28"/>
  <c r="K134" i="28"/>
  <c r="R138" i="28"/>
  <c r="S125" i="28"/>
  <c r="I126" i="28"/>
  <c r="M110" i="28"/>
  <c r="M118" i="28"/>
  <c r="M126" i="28"/>
  <c r="M134" i="28"/>
  <c r="S138" i="28"/>
  <c r="M142" i="28"/>
  <c r="O110" i="28"/>
  <c r="O118" i="28"/>
  <c r="D125" i="28"/>
  <c r="N125" i="28"/>
  <c r="F126" i="28"/>
  <c r="O126" i="28"/>
  <c r="D133" i="28"/>
  <c r="N133" i="28"/>
  <c r="F134" i="28"/>
  <c r="O134" i="28"/>
  <c r="D141" i="28"/>
  <c r="N141" i="28"/>
  <c r="O142" i="28"/>
  <c r="M133" i="28"/>
  <c r="V138" i="28"/>
  <c r="M141" i="28"/>
  <c r="R59" i="28"/>
  <c r="S59" i="28"/>
  <c r="V93" i="28"/>
  <c r="S93" i="28"/>
  <c r="R93" i="28"/>
  <c r="O93" i="28"/>
  <c r="N93" i="28"/>
  <c r="D93" i="28"/>
  <c r="M93" i="28"/>
  <c r="M72" i="28"/>
  <c r="N72" i="28"/>
  <c r="D72" i="28"/>
  <c r="V72" i="28"/>
  <c r="S72" i="28"/>
  <c r="R72" i="28"/>
  <c r="O72" i="28"/>
  <c r="O66" i="28"/>
  <c r="N66" i="28"/>
  <c r="D66" i="28"/>
  <c r="M66" i="28"/>
  <c r="V66" i="28"/>
  <c r="S66" i="28"/>
  <c r="R66" i="28"/>
  <c r="N73" i="28"/>
  <c r="D73" i="28"/>
  <c r="M73" i="28"/>
  <c r="O73" i="28"/>
  <c r="V73" i="28"/>
  <c r="S73" i="28"/>
  <c r="R73" i="28"/>
  <c r="M80" i="28"/>
  <c r="N80" i="28"/>
  <c r="V80" i="28"/>
  <c r="S80" i="28"/>
  <c r="R80" i="28"/>
  <c r="O80" i="28"/>
  <c r="D80" i="28"/>
  <c r="S60" i="28"/>
  <c r="R60" i="28"/>
  <c r="O60" i="28"/>
  <c r="N60" i="28"/>
  <c r="D60" i="28"/>
  <c r="V60" i="28"/>
  <c r="M60" i="28"/>
  <c r="R67" i="28"/>
  <c r="O67" i="28"/>
  <c r="N67" i="28"/>
  <c r="D67" i="28"/>
  <c r="S67" i="28"/>
  <c r="M67" i="28"/>
  <c r="V67" i="28"/>
  <c r="O74" i="28"/>
  <c r="N74" i="28"/>
  <c r="D74" i="28"/>
  <c r="R74" i="28"/>
  <c r="M74" i="28"/>
  <c r="V74" i="28"/>
  <c r="S74" i="28"/>
  <c r="N81" i="28"/>
  <c r="D81" i="28"/>
  <c r="M81" i="28"/>
  <c r="V81" i="28"/>
  <c r="S81" i="28"/>
  <c r="R81" i="28"/>
  <c r="O81" i="28"/>
  <c r="M88" i="28"/>
  <c r="D88" i="28"/>
  <c r="V88" i="28"/>
  <c r="S88" i="28"/>
  <c r="R88" i="28"/>
  <c r="O88" i="28"/>
  <c r="N88" i="28"/>
  <c r="M64" i="28"/>
  <c r="D64" i="28"/>
  <c r="V64" i="28"/>
  <c r="S64" i="28"/>
  <c r="R64" i="28"/>
  <c r="N64" i="28"/>
  <c r="O64" i="28"/>
  <c r="V61" i="28"/>
  <c r="S61" i="28"/>
  <c r="R61" i="28"/>
  <c r="O61" i="28"/>
  <c r="N61" i="28"/>
  <c r="D61" i="28"/>
  <c r="M61" i="28"/>
  <c r="S68" i="28"/>
  <c r="R68" i="28"/>
  <c r="V68" i="28"/>
  <c r="O68" i="28"/>
  <c r="N68" i="28"/>
  <c r="D68" i="28"/>
  <c r="M68" i="28"/>
  <c r="R75" i="28"/>
  <c r="O75" i="28"/>
  <c r="N75" i="28"/>
  <c r="D75" i="28"/>
  <c r="M75" i="28"/>
  <c r="S75" i="28"/>
  <c r="V75" i="28"/>
  <c r="O82" i="28"/>
  <c r="N82" i="28"/>
  <c r="D82" i="28"/>
  <c r="M82" i="28"/>
  <c r="R82" i="28"/>
  <c r="V82" i="28"/>
  <c r="S82" i="28"/>
  <c r="N89" i="28"/>
  <c r="D89" i="28"/>
  <c r="M89" i="28"/>
  <c r="V89" i="28"/>
  <c r="S89" i="28"/>
  <c r="R89" i="28"/>
  <c r="O89" i="28"/>
  <c r="V62" i="28"/>
  <c r="S62" i="28"/>
  <c r="R62" i="28"/>
  <c r="O62" i="28"/>
  <c r="N62" i="28"/>
  <c r="D62" i="28"/>
  <c r="M62" i="28"/>
  <c r="V69" i="28"/>
  <c r="S69" i="28"/>
  <c r="R69" i="28"/>
  <c r="O69" i="28"/>
  <c r="N69" i="28"/>
  <c r="D69" i="28"/>
  <c r="M69" i="28"/>
  <c r="S76" i="28"/>
  <c r="R76" i="28"/>
  <c r="O76" i="28"/>
  <c r="N76" i="28"/>
  <c r="D76" i="28"/>
  <c r="M76" i="28"/>
  <c r="V76" i="28"/>
  <c r="R83" i="28"/>
  <c r="O83" i="28"/>
  <c r="S83" i="28"/>
  <c r="N83" i="28"/>
  <c r="D83" i="28"/>
  <c r="M83" i="28"/>
  <c r="V83" i="28"/>
  <c r="O90" i="28"/>
  <c r="N90" i="28"/>
  <c r="D90" i="28"/>
  <c r="M90" i="28"/>
  <c r="R90" i="28"/>
  <c r="V90" i="28"/>
  <c r="S90" i="28"/>
  <c r="V86" i="28"/>
  <c r="S86" i="28"/>
  <c r="R86" i="28"/>
  <c r="O86" i="28"/>
  <c r="N86" i="28"/>
  <c r="D86" i="28"/>
  <c r="M86" i="28"/>
  <c r="N65" i="28"/>
  <c r="D65" i="28"/>
  <c r="M65" i="28"/>
  <c r="O65" i="28"/>
  <c r="V65" i="28"/>
  <c r="S65" i="28"/>
  <c r="R65" i="28"/>
  <c r="V70" i="28"/>
  <c r="S70" i="28"/>
  <c r="R70" i="28"/>
  <c r="O70" i="28"/>
  <c r="N70" i="28"/>
  <c r="D70" i="28"/>
  <c r="M70" i="28"/>
  <c r="V77" i="28"/>
  <c r="S77" i="28"/>
  <c r="R77" i="28"/>
  <c r="O77" i="28"/>
  <c r="N77" i="28"/>
  <c r="D77" i="28"/>
  <c r="M77" i="28"/>
  <c r="S84" i="28"/>
  <c r="R84" i="28"/>
  <c r="O84" i="28"/>
  <c r="N84" i="28"/>
  <c r="D84" i="28"/>
  <c r="V84" i="28"/>
  <c r="M84" i="28"/>
  <c r="R91" i="28"/>
  <c r="O91" i="28"/>
  <c r="S91" i="28"/>
  <c r="N91" i="28"/>
  <c r="D91" i="28"/>
  <c r="M91" i="28"/>
  <c r="V91" i="28"/>
  <c r="O58" i="28"/>
  <c r="N58" i="28"/>
  <c r="D58" i="28"/>
  <c r="M58" i="28"/>
  <c r="V58" i="28"/>
  <c r="R58" i="28"/>
  <c r="S58" i="28"/>
  <c r="V78" i="28"/>
  <c r="S78" i="28"/>
  <c r="R78" i="28"/>
  <c r="O78" i="28"/>
  <c r="N78" i="28"/>
  <c r="D78" i="28"/>
  <c r="M78" i="28"/>
  <c r="V85" i="28"/>
  <c r="S85" i="28"/>
  <c r="R85" i="28"/>
  <c r="O85" i="28"/>
  <c r="N85" i="28"/>
  <c r="D85" i="28"/>
  <c r="M85" i="28"/>
  <c r="S92" i="28"/>
  <c r="R92" i="28"/>
  <c r="O92" i="28"/>
  <c r="N92" i="28"/>
  <c r="D92" i="28"/>
  <c r="M92" i="28"/>
  <c r="V92" i="28"/>
  <c r="M87" i="28"/>
  <c r="V59" i="28"/>
  <c r="D63" i="28"/>
  <c r="N63" i="28"/>
  <c r="D71" i="28"/>
  <c r="N71" i="28"/>
  <c r="D79" i="28"/>
  <c r="N79" i="28"/>
  <c r="D87" i="28"/>
  <c r="N87" i="28"/>
  <c r="O63" i="28"/>
  <c r="O71" i="28"/>
  <c r="O79" i="28"/>
  <c r="O87" i="28"/>
  <c r="R63" i="28"/>
  <c r="R71" i="28"/>
  <c r="R79" i="28"/>
  <c r="R87" i="28"/>
  <c r="M63" i="28"/>
  <c r="M71" i="28"/>
  <c r="M79" i="28"/>
  <c r="M59" i="28"/>
  <c r="S63" i="28"/>
  <c r="S71" i="28"/>
  <c r="S79" i="28"/>
  <c r="S87" i="28"/>
  <c r="D59" i="28"/>
  <c r="N59" i="28"/>
  <c r="O59" i="28"/>
  <c r="O41" i="27"/>
  <c r="M41" i="27"/>
  <c r="D38" i="27"/>
  <c r="H38" i="27" s="1"/>
  <c r="S27" i="28"/>
  <c r="R27" i="28"/>
  <c r="O27" i="28"/>
  <c r="M27" i="28"/>
  <c r="N27" i="28"/>
  <c r="D27" i="28"/>
  <c r="V27" i="28"/>
  <c r="O41" i="28"/>
  <c r="N41" i="28"/>
  <c r="D41" i="28"/>
  <c r="M41" i="28"/>
  <c r="V41" i="28"/>
  <c r="S41" i="28"/>
  <c r="R41" i="28"/>
  <c r="M18" i="27"/>
  <c r="O18" i="27"/>
  <c r="N18" i="27"/>
  <c r="D18" i="27"/>
  <c r="G18" i="27" s="1"/>
  <c r="R18" i="27"/>
  <c r="M26" i="27"/>
  <c r="D26" i="27"/>
  <c r="G26" i="27" s="1"/>
  <c r="S35" i="28"/>
  <c r="R35" i="28"/>
  <c r="O35" i="28"/>
  <c r="N35" i="28"/>
  <c r="D35" i="28"/>
  <c r="V35" i="28"/>
  <c r="M35" i="28"/>
  <c r="M39" i="28"/>
  <c r="V39" i="28"/>
  <c r="S39" i="28"/>
  <c r="R39" i="28"/>
  <c r="O39" i="28"/>
  <c r="N39" i="28"/>
  <c r="D39" i="28"/>
  <c r="R42" i="28"/>
  <c r="O42" i="28"/>
  <c r="N42" i="28"/>
  <c r="D42" i="28"/>
  <c r="M42" i="28"/>
  <c r="V42" i="28"/>
  <c r="S42" i="28"/>
  <c r="M31" i="28"/>
  <c r="S31" i="28"/>
  <c r="V31" i="28"/>
  <c r="R31" i="28"/>
  <c r="O31" i="28"/>
  <c r="N31" i="28"/>
  <c r="D31" i="28"/>
  <c r="O9" i="28"/>
  <c r="N9" i="28"/>
  <c r="D9" i="28"/>
  <c r="M9" i="28"/>
  <c r="V9" i="28"/>
  <c r="S9" i="28"/>
  <c r="R9" i="28"/>
  <c r="R21" i="27"/>
  <c r="S21" i="27"/>
  <c r="R10" i="28"/>
  <c r="O10" i="28"/>
  <c r="N10" i="28"/>
  <c r="D10" i="28"/>
  <c r="M10" i="28"/>
  <c r="V10" i="28"/>
  <c r="S10" i="28"/>
  <c r="O17" i="28"/>
  <c r="N17" i="28"/>
  <c r="D17" i="28"/>
  <c r="V17" i="28"/>
  <c r="M17" i="28"/>
  <c r="S17" i="28"/>
  <c r="R17" i="28"/>
  <c r="O33" i="28"/>
  <c r="N33" i="28"/>
  <c r="D33" i="28"/>
  <c r="M33" i="28"/>
  <c r="V33" i="28"/>
  <c r="S33" i="28"/>
  <c r="R33" i="28"/>
  <c r="R34" i="28"/>
  <c r="O34" i="28"/>
  <c r="N34" i="28"/>
  <c r="D34" i="28"/>
  <c r="M34" i="28"/>
  <c r="V34" i="28"/>
  <c r="S34" i="28"/>
  <c r="S11" i="28"/>
  <c r="R11" i="28"/>
  <c r="O11" i="28"/>
  <c r="N11" i="28"/>
  <c r="D11" i="28"/>
  <c r="V11" i="28"/>
  <c r="M11" i="28"/>
  <c r="M15" i="28"/>
  <c r="V15" i="28"/>
  <c r="O15" i="28"/>
  <c r="N15" i="28"/>
  <c r="D15" i="28"/>
  <c r="S15" i="28"/>
  <c r="R15" i="28"/>
  <c r="R18" i="28"/>
  <c r="O18" i="28"/>
  <c r="N18" i="28"/>
  <c r="D18" i="28"/>
  <c r="M18" i="28"/>
  <c r="V18" i="28"/>
  <c r="S18" i="28"/>
  <c r="O25" i="28"/>
  <c r="V25" i="28"/>
  <c r="N25" i="28"/>
  <c r="D25" i="28"/>
  <c r="M25" i="28"/>
  <c r="S25" i="28"/>
  <c r="R25" i="28"/>
  <c r="S19" i="28"/>
  <c r="R19" i="28"/>
  <c r="M19" i="28"/>
  <c r="O19" i="28"/>
  <c r="N19" i="28"/>
  <c r="D19" i="28"/>
  <c r="V19" i="28"/>
  <c r="M23" i="28"/>
  <c r="V23" i="28"/>
  <c r="R23" i="28"/>
  <c r="O23" i="28"/>
  <c r="N23" i="28"/>
  <c r="D23" i="28"/>
  <c r="S23" i="28"/>
  <c r="R26" i="28"/>
  <c r="O26" i="28"/>
  <c r="N26" i="28"/>
  <c r="D26" i="28"/>
  <c r="M26" i="28"/>
  <c r="V26" i="28"/>
  <c r="S26" i="28"/>
  <c r="D27" i="27"/>
  <c r="F21" i="28"/>
  <c r="N36" i="28"/>
  <c r="N27" i="27"/>
  <c r="M14" i="28"/>
  <c r="K21" i="28"/>
  <c r="M22" i="28"/>
  <c r="M30" i="28"/>
  <c r="K37" i="28"/>
  <c r="M38" i="28"/>
  <c r="V43" i="28"/>
  <c r="J44" i="28"/>
  <c r="S27" i="27"/>
  <c r="M13" i="28"/>
  <c r="M21" i="28"/>
  <c r="M29" i="28"/>
  <c r="M37" i="28"/>
  <c r="K44" i="28"/>
  <c r="M12" i="28"/>
  <c r="M20" i="28"/>
  <c r="M36" i="28"/>
  <c r="M44" i="28"/>
  <c r="D36" i="28"/>
  <c r="N38" i="27"/>
  <c r="O12" i="28"/>
  <c r="R13" i="28"/>
  <c r="H14" i="28"/>
  <c r="S14" i="28"/>
  <c r="O20" i="28"/>
  <c r="G21" i="28"/>
  <c r="R21" i="28"/>
  <c r="H22" i="28"/>
  <c r="S22" i="28"/>
  <c r="O28" i="28"/>
  <c r="G29" i="28"/>
  <c r="R29" i="28"/>
  <c r="S30" i="28"/>
  <c r="O36" i="28"/>
  <c r="G37" i="28"/>
  <c r="R37" i="28"/>
  <c r="S38" i="28"/>
  <c r="D43" i="28"/>
  <c r="N43" i="28"/>
  <c r="F44" i="28"/>
  <c r="O44" i="28"/>
  <c r="D20" i="28"/>
  <c r="F37" i="28"/>
  <c r="S38" i="27"/>
  <c r="R12" i="28"/>
  <c r="S13" i="28"/>
  <c r="I14" i="28"/>
  <c r="R20" i="28"/>
  <c r="H21" i="28"/>
  <c r="S21" i="28"/>
  <c r="I22" i="28"/>
  <c r="R28" i="28"/>
  <c r="S29" i="28"/>
  <c r="R36" i="28"/>
  <c r="H37" i="28"/>
  <c r="S37" i="28"/>
  <c r="O43" i="28"/>
  <c r="G44" i="28"/>
  <c r="R44" i="28"/>
  <c r="D28" i="28"/>
  <c r="S12" i="28"/>
  <c r="J14" i="28"/>
  <c r="M16" i="28"/>
  <c r="S20" i="28"/>
  <c r="I21" i="28"/>
  <c r="J22" i="28"/>
  <c r="M24" i="28"/>
  <c r="S28" i="28"/>
  <c r="M32" i="28"/>
  <c r="S36" i="28"/>
  <c r="I37" i="28"/>
  <c r="M40" i="28"/>
  <c r="R43" i="28"/>
  <c r="H44" i="28"/>
  <c r="S44" i="28"/>
  <c r="D12" i="28"/>
  <c r="N12" i="28"/>
  <c r="N20" i="28"/>
  <c r="N28" i="28"/>
  <c r="D16" i="28"/>
  <c r="D24" i="28"/>
  <c r="D32" i="28"/>
  <c r="D40" i="28"/>
  <c r="M10" i="27"/>
  <c r="R10" i="27"/>
  <c r="O10" i="27"/>
  <c r="N10" i="27"/>
  <c r="D10" i="27"/>
  <c r="G10" i="27" s="1"/>
  <c r="M11" i="27"/>
  <c r="R11" i="27"/>
  <c r="O11" i="27"/>
  <c r="S11" i="27"/>
  <c r="N11" i="27"/>
  <c r="D11" i="27"/>
  <c r="I11" i="27" s="1"/>
  <c r="R37" i="27"/>
  <c r="S37" i="27"/>
  <c r="O13" i="27"/>
  <c r="S13" i="27"/>
  <c r="R13" i="27"/>
  <c r="M34" i="27"/>
  <c r="R34" i="27"/>
  <c r="O34" i="27"/>
  <c r="N34" i="27"/>
  <c r="D34" i="27"/>
  <c r="G34" i="27" s="1"/>
  <c r="R29" i="27"/>
  <c r="S29" i="27"/>
  <c r="M19" i="27"/>
  <c r="N19" i="27"/>
  <c r="S19" i="27"/>
  <c r="D19" i="27"/>
  <c r="J19" i="27" s="1"/>
  <c r="R19" i="27"/>
  <c r="O19" i="27"/>
  <c r="S43" i="27"/>
  <c r="D43" i="27"/>
  <c r="K43" i="27" s="1"/>
  <c r="R43" i="27"/>
  <c r="O43" i="27"/>
  <c r="N26" i="27"/>
  <c r="D35" i="27"/>
  <c r="I35" i="27" s="1"/>
  <c r="O26" i="27"/>
  <c r="R26" i="27"/>
  <c r="O27" i="27"/>
  <c r="R35" i="27"/>
  <c r="R27" i="27"/>
  <c r="N35" i="27"/>
  <c r="O35" i="27"/>
  <c r="N40" i="27"/>
  <c r="D40" i="27"/>
  <c r="M40" i="27"/>
  <c r="S40" i="27"/>
  <c r="R40" i="27"/>
  <c r="O40" i="27"/>
  <c r="S36" i="27"/>
  <c r="O36" i="27"/>
  <c r="N36" i="27"/>
  <c r="D36" i="27"/>
  <c r="M36" i="27"/>
  <c r="R36" i="27"/>
  <c r="N16" i="27"/>
  <c r="D16" i="27"/>
  <c r="M16" i="27"/>
  <c r="S16" i="27"/>
  <c r="R16" i="27"/>
  <c r="O16" i="27"/>
  <c r="S14" i="27"/>
  <c r="R14" i="27"/>
  <c r="O14" i="27"/>
  <c r="N14" i="27"/>
  <c r="D14" i="27"/>
  <c r="M14" i="27"/>
  <c r="R42" i="27"/>
  <c r="O42" i="27"/>
  <c r="M42" i="27"/>
  <c r="D42" i="27"/>
  <c r="N42" i="27"/>
  <c r="S42" i="27"/>
  <c r="R12" i="27"/>
  <c r="S12" i="27"/>
  <c r="O12" i="27"/>
  <c r="N12" i="27"/>
  <c r="D12" i="27"/>
  <c r="M12" i="27"/>
  <c r="S30" i="27"/>
  <c r="R30" i="27"/>
  <c r="O30" i="27"/>
  <c r="N30" i="27"/>
  <c r="D30" i="27"/>
  <c r="M30" i="27"/>
  <c r="S22" i="27"/>
  <c r="R22" i="27"/>
  <c r="O22" i="27"/>
  <c r="N22" i="27"/>
  <c r="D22" i="27"/>
  <c r="M22" i="27"/>
  <c r="S28" i="27"/>
  <c r="O28" i="27"/>
  <c r="N28" i="27"/>
  <c r="D28" i="27"/>
  <c r="M28" i="27"/>
  <c r="R28" i="27"/>
  <c r="N32" i="27"/>
  <c r="D32" i="27"/>
  <c r="M32" i="27"/>
  <c r="S32" i="27"/>
  <c r="R32" i="27"/>
  <c r="O32" i="27"/>
  <c r="S20" i="27"/>
  <c r="O20" i="27"/>
  <c r="N20" i="27"/>
  <c r="D20" i="27"/>
  <c r="M20" i="27"/>
  <c r="R20" i="27"/>
  <c r="N24" i="27"/>
  <c r="D24" i="27"/>
  <c r="M24" i="27"/>
  <c r="S24" i="27"/>
  <c r="R24" i="27"/>
  <c r="O24" i="27"/>
  <c r="M39" i="27"/>
  <c r="S39" i="27"/>
  <c r="R39" i="27"/>
  <c r="O39" i="27"/>
  <c r="N39" i="27"/>
  <c r="D39" i="27"/>
  <c r="S44" i="27"/>
  <c r="O44" i="27"/>
  <c r="N44" i="27"/>
  <c r="D44" i="27"/>
  <c r="M44" i="27"/>
  <c r="R44" i="27"/>
  <c r="R9" i="27"/>
  <c r="S10" i="27"/>
  <c r="D15" i="27"/>
  <c r="N15" i="27"/>
  <c r="R17" i="27"/>
  <c r="S18" i="27"/>
  <c r="D23" i="27"/>
  <c r="N23" i="27"/>
  <c r="R25" i="27"/>
  <c r="H26" i="27"/>
  <c r="S26" i="27"/>
  <c r="D31" i="27"/>
  <c r="N31" i="27"/>
  <c r="R33" i="27"/>
  <c r="S34" i="27"/>
  <c r="M38" i="27"/>
  <c r="R41" i="27"/>
  <c r="S9" i="27"/>
  <c r="M13" i="27"/>
  <c r="O15" i="27"/>
  <c r="S17" i="27"/>
  <c r="M21" i="27"/>
  <c r="O23" i="27"/>
  <c r="S25" i="27"/>
  <c r="M29" i="27"/>
  <c r="O31" i="27"/>
  <c r="S33" i="27"/>
  <c r="M37" i="27"/>
  <c r="S41" i="27"/>
  <c r="M17" i="27"/>
  <c r="D13" i="27"/>
  <c r="N13" i="27"/>
  <c r="R15" i="27"/>
  <c r="D21" i="27"/>
  <c r="N21" i="27"/>
  <c r="R23" i="27"/>
  <c r="D29" i="27"/>
  <c r="N29" i="27"/>
  <c r="R31" i="27"/>
  <c r="D37" i="27"/>
  <c r="N37" i="27"/>
  <c r="O38" i="27"/>
  <c r="S15" i="27"/>
  <c r="O21" i="27"/>
  <c r="S23" i="27"/>
  <c r="O29" i="27"/>
  <c r="S31" i="27"/>
  <c r="M35" i="27"/>
  <c r="O37" i="27"/>
  <c r="M43" i="27"/>
  <c r="N43" i="27"/>
  <c r="D9" i="27"/>
  <c r="N9" i="27"/>
  <c r="D17" i="27"/>
  <c r="N17" i="27"/>
  <c r="D25" i="27"/>
  <c r="N25" i="27"/>
  <c r="D33" i="27"/>
  <c r="N33" i="27"/>
  <c r="D41" i="27"/>
  <c r="N41" i="27"/>
  <c r="M9" i="27"/>
  <c r="M25" i="27"/>
  <c r="M33" i="27"/>
  <c r="S33" i="25"/>
  <c r="V41" i="25"/>
  <c r="V33" i="25"/>
  <c r="V25" i="25"/>
  <c r="V17" i="25"/>
  <c r="S41" i="25"/>
  <c r="V24" i="25"/>
  <c r="S17" i="25"/>
  <c r="V38" i="25"/>
  <c r="V30" i="25"/>
  <c r="V22" i="25"/>
  <c r="V14" i="25"/>
  <c r="V9" i="25"/>
  <c r="V37" i="25"/>
  <c r="V29" i="25"/>
  <c r="V21" i="25"/>
  <c r="V13" i="25"/>
  <c r="V40" i="25"/>
  <c r="V44" i="25"/>
  <c r="V36" i="25"/>
  <c r="V28" i="25"/>
  <c r="V20" i="25"/>
  <c r="V12" i="25"/>
  <c r="V43" i="25"/>
  <c r="V35" i="25"/>
  <c r="V27" i="25"/>
  <c r="V19" i="25"/>
  <c r="V11" i="25"/>
  <c r="V16" i="25"/>
  <c r="R9" i="25"/>
  <c r="V42" i="25"/>
  <c r="V34" i="25"/>
  <c r="V26" i="25"/>
  <c r="V18" i="25"/>
  <c r="V10" i="25"/>
  <c r="V32" i="25"/>
  <c r="S25" i="25"/>
  <c r="V39" i="25"/>
  <c r="V31" i="25"/>
  <c r="V23" i="25"/>
  <c r="V15" i="25"/>
  <c r="S13" i="25"/>
  <c r="S9" i="25"/>
  <c r="R41" i="25"/>
  <c r="R37" i="25"/>
  <c r="R33" i="25"/>
  <c r="R29" i="25"/>
  <c r="R25" i="25"/>
  <c r="R21" i="25"/>
  <c r="R17" i="25"/>
  <c r="R13" i="25"/>
  <c r="S37" i="25"/>
  <c r="S44" i="25"/>
  <c r="S40" i="25"/>
  <c r="S36" i="25"/>
  <c r="S32" i="25"/>
  <c r="S28" i="25"/>
  <c r="S24" i="25"/>
  <c r="S20" i="25"/>
  <c r="S16" i="25"/>
  <c r="S12" i="25"/>
  <c r="S21" i="25"/>
  <c r="R44" i="25"/>
  <c r="R40" i="25"/>
  <c r="R36" i="25"/>
  <c r="R32" i="25"/>
  <c r="R28" i="25"/>
  <c r="R24" i="25"/>
  <c r="R20" i="25"/>
  <c r="R16" i="25"/>
  <c r="R12" i="25"/>
  <c r="S43" i="25"/>
  <c r="S39" i="25"/>
  <c r="S35" i="25"/>
  <c r="S31" i="25"/>
  <c r="S27" i="25"/>
  <c r="S23" i="25"/>
  <c r="S19" i="25"/>
  <c r="S15" i="25"/>
  <c r="S11" i="25"/>
  <c r="S29" i="25"/>
  <c r="R43" i="25"/>
  <c r="R39" i="25"/>
  <c r="R35" i="25"/>
  <c r="R31" i="25"/>
  <c r="R27" i="25"/>
  <c r="R23" i="25"/>
  <c r="R19" i="25"/>
  <c r="R15" i="25"/>
  <c r="R11" i="25"/>
  <c r="S42" i="25"/>
  <c r="S38" i="25"/>
  <c r="S34" i="25"/>
  <c r="S30" i="25"/>
  <c r="S26" i="25"/>
  <c r="S22" i="25"/>
  <c r="S18" i="25"/>
  <c r="S14" i="25"/>
  <c r="S10" i="25"/>
  <c r="R42" i="25"/>
  <c r="R38" i="25"/>
  <c r="R34" i="25"/>
  <c r="R30" i="25"/>
  <c r="R26" i="25"/>
  <c r="R22" i="25"/>
  <c r="R18" i="25"/>
  <c r="R14" i="25"/>
  <c r="R10" i="25"/>
  <c r="M36" i="25"/>
  <c r="D44" i="25"/>
  <c r="N33" i="25"/>
  <c r="D36" i="25"/>
  <c r="M28" i="25"/>
  <c r="D28" i="25"/>
  <c r="N25" i="25"/>
  <c r="D20" i="25"/>
  <c r="M20" i="25"/>
  <c r="D12" i="25"/>
  <c r="N17" i="25"/>
  <c r="M44" i="25"/>
  <c r="M12" i="25"/>
  <c r="N41" i="25"/>
  <c r="D43" i="25"/>
  <c r="D35" i="25"/>
  <c r="D27" i="25"/>
  <c r="D19" i="25"/>
  <c r="D11" i="25"/>
  <c r="O43" i="25"/>
  <c r="M41" i="25"/>
  <c r="N38" i="25"/>
  <c r="O35" i="25"/>
  <c r="M33" i="25"/>
  <c r="N30" i="25"/>
  <c r="O27" i="25"/>
  <c r="M25" i="25"/>
  <c r="N22" i="25"/>
  <c r="O19" i="25"/>
  <c r="M17" i="25"/>
  <c r="N14" i="25"/>
  <c r="O11" i="25"/>
  <c r="O22" i="25"/>
  <c r="D42" i="25"/>
  <c r="D34" i="25"/>
  <c r="D26" i="25"/>
  <c r="D18" i="25"/>
  <c r="D10" i="25"/>
  <c r="N43" i="25"/>
  <c r="O40" i="25"/>
  <c r="M38" i="25"/>
  <c r="N35" i="25"/>
  <c r="O32" i="25"/>
  <c r="M30" i="25"/>
  <c r="N27" i="25"/>
  <c r="O24" i="25"/>
  <c r="M22" i="25"/>
  <c r="N19" i="25"/>
  <c r="O16" i="25"/>
  <c r="M14" i="25"/>
  <c r="N11" i="25"/>
  <c r="D41" i="25"/>
  <c r="D33" i="25"/>
  <c r="D25" i="25"/>
  <c r="D17" i="25"/>
  <c r="M9" i="25"/>
  <c r="N40" i="25"/>
  <c r="O37" i="25"/>
  <c r="N32" i="25"/>
  <c r="O29" i="25"/>
  <c r="N24" i="25"/>
  <c r="O21" i="25"/>
  <c r="N16" i="25"/>
  <c r="O13" i="25"/>
  <c r="O14" i="25"/>
  <c r="D40" i="25"/>
  <c r="D32" i="25"/>
  <c r="D24" i="25"/>
  <c r="D16" i="25"/>
  <c r="N9" i="25"/>
  <c r="O42" i="25"/>
  <c r="N37" i="25"/>
  <c r="O34" i="25"/>
  <c r="N29" i="25"/>
  <c r="O26" i="25"/>
  <c r="N21" i="25"/>
  <c r="O18" i="25"/>
  <c r="N13" i="25"/>
  <c r="O10" i="25"/>
  <c r="D39" i="25"/>
  <c r="D31" i="25"/>
  <c r="D23" i="25"/>
  <c r="D15" i="25"/>
  <c r="O9" i="25"/>
  <c r="N42" i="25"/>
  <c r="O39" i="25"/>
  <c r="M37" i="25"/>
  <c r="N34" i="25"/>
  <c r="O31" i="25"/>
  <c r="M29" i="25"/>
  <c r="N26" i="25"/>
  <c r="O23" i="25"/>
  <c r="M21" i="25"/>
  <c r="N18" i="25"/>
  <c r="O15" i="25"/>
  <c r="M13" i="25"/>
  <c r="N10" i="25"/>
  <c r="O38" i="25"/>
  <c r="O30" i="25"/>
  <c r="O44" i="25"/>
  <c r="N39" i="25"/>
  <c r="O36" i="25"/>
  <c r="N31" i="25"/>
  <c r="O28" i="25"/>
  <c r="N23" i="25"/>
  <c r="O20" i="25"/>
  <c r="N15" i="25"/>
  <c r="O12" i="25"/>
  <c r="AE14" i="21"/>
  <c r="AF3" i="21"/>
  <c r="AG37" i="31" l="1"/>
  <c r="AK37" i="31" s="1"/>
  <c r="AQ37" i="31"/>
  <c r="AP37" i="31"/>
  <c r="AY37" i="31"/>
  <c r="AD45" i="31"/>
  <c r="AF45" i="31"/>
  <c r="J34" i="29"/>
  <c r="K120" i="29"/>
  <c r="G425" i="29"/>
  <c r="F421" i="29"/>
  <c r="I463" i="29"/>
  <c r="I633" i="29"/>
  <c r="F633" i="29"/>
  <c r="AD43" i="31"/>
  <c r="AF43" i="31"/>
  <c r="AC40" i="31"/>
  <c r="AE40" i="31"/>
  <c r="G672" i="28"/>
  <c r="R658" i="28"/>
  <c r="K34" i="29"/>
  <c r="H120" i="29"/>
  <c r="J463" i="29"/>
  <c r="G479" i="29"/>
  <c r="F479" i="29"/>
  <c r="H633" i="29"/>
  <c r="F821" i="29"/>
  <c r="AE25" i="31"/>
  <c r="AC25" i="31"/>
  <c r="AD35" i="31"/>
  <c r="AF35" i="31"/>
  <c r="AL37" i="31"/>
  <c r="AN37" i="31"/>
  <c r="AI37" i="31"/>
  <c r="AC39" i="31"/>
  <c r="AE39" i="31"/>
  <c r="AE49" i="31"/>
  <c r="AC49" i="31"/>
  <c r="AE31" i="31"/>
  <c r="AC31" i="31"/>
  <c r="AC44" i="31"/>
  <c r="AE44" i="31"/>
  <c r="AC22" i="31"/>
  <c r="AE22" i="31"/>
  <c r="J538" i="28"/>
  <c r="G538" i="28"/>
  <c r="F538" i="28"/>
  <c r="V590" i="28"/>
  <c r="R624" i="28"/>
  <c r="O616" i="28"/>
  <c r="M666" i="28"/>
  <c r="D708" i="28"/>
  <c r="I714" i="28"/>
  <c r="O772" i="28"/>
  <c r="O765" i="28"/>
  <c r="R781" i="28"/>
  <c r="D821" i="28"/>
  <c r="V835" i="28"/>
  <c r="N813" i="28"/>
  <c r="O364" i="28"/>
  <c r="M380" i="28"/>
  <c r="M875" i="28"/>
  <c r="I120" i="29"/>
  <c r="I421" i="29"/>
  <c r="H425" i="29"/>
  <c r="G421" i="29"/>
  <c r="J633" i="29"/>
  <c r="I821" i="29"/>
  <c r="AD27" i="31"/>
  <c r="AF27" i="31"/>
  <c r="AD32" i="31"/>
  <c r="AF32" i="31"/>
  <c r="AC17" i="31"/>
  <c r="AE17" i="31"/>
  <c r="AM51" i="31"/>
  <c r="AN51" i="31"/>
  <c r="AK51" i="31"/>
  <c r="AL51" i="31"/>
  <c r="AJ51" i="31"/>
  <c r="AI51" i="31"/>
  <c r="AE29" i="31"/>
  <c r="AC29" i="31"/>
  <c r="AE16" i="31"/>
  <c r="AC16" i="31"/>
  <c r="K29" i="28"/>
  <c r="I538" i="28"/>
  <c r="S624" i="28"/>
  <c r="D666" i="28"/>
  <c r="J714" i="28"/>
  <c r="R772" i="28"/>
  <c r="V765" i="28"/>
  <c r="S781" i="28"/>
  <c r="R821" i="28"/>
  <c r="O813" i="28"/>
  <c r="R364" i="28"/>
  <c r="R875" i="28"/>
  <c r="J425" i="29"/>
  <c r="J479" i="29"/>
  <c r="H479" i="29"/>
  <c r="AC38" i="31"/>
  <c r="AE38" i="31"/>
  <c r="AE50" i="31"/>
  <c r="AC50" i="31"/>
  <c r="AC36" i="31"/>
  <c r="AE36" i="31"/>
  <c r="AE24" i="31"/>
  <c r="AC24" i="31"/>
  <c r="AC46" i="31"/>
  <c r="AE46" i="31"/>
  <c r="AE23" i="31"/>
  <c r="AC23" i="31"/>
  <c r="AC33" i="31"/>
  <c r="AE33" i="31"/>
  <c r="H29" i="28"/>
  <c r="N240" i="28"/>
  <c r="F572" i="28"/>
  <c r="D590" i="28"/>
  <c r="M624" i="28"/>
  <c r="R616" i="28"/>
  <c r="N666" i="28"/>
  <c r="O708" i="28"/>
  <c r="S772" i="28"/>
  <c r="M765" i="28"/>
  <c r="V781" i="28"/>
  <c r="V832" i="28"/>
  <c r="S821" i="28"/>
  <c r="M835" i="28"/>
  <c r="S824" i="28"/>
  <c r="R813" i="28"/>
  <c r="S582" i="28"/>
  <c r="F34" i="29"/>
  <c r="F120" i="29"/>
  <c r="H421" i="29"/>
  <c r="J821" i="29"/>
  <c r="G821" i="29"/>
  <c r="AD26" i="31"/>
  <c r="AF26" i="31"/>
  <c r="AD20" i="31"/>
  <c r="AF20" i="31"/>
  <c r="I29" i="28"/>
  <c r="F29" i="28"/>
  <c r="N590" i="28"/>
  <c r="D624" i="28"/>
  <c r="S616" i="28"/>
  <c r="J664" i="28"/>
  <c r="V772" i="28"/>
  <c r="D765" i="28"/>
  <c r="M781" i="28"/>
  <c r="N775" i="28"/>
  <c r="S832" i="28"/>
  <c r="V821" i="28"/>
  <c r="D835" i="28"/>
  <c r="V824" i="28"/>
  <c r="S813" i="28"/>
  <c r="N380" i="28"/>
  <c r="R582" i="28"/>
  <c r="G34" i="29"/>
  <c r="G120" i="29"/>
  <c r="J421" i="29"/>
  <c r="F641" i="29"/>
  <c r="AE30" i="31"/>
  <c r="AC30" i="31"/>
  <c r="AE47" i="31"/>
  <c r="AC47" i="31"/>
  <c r="AC28" i="31"/>
  <c r="AE28" i="31"/>
  <c r="AD18" i="31"/>
  <c r="AF18" i="31"/>
  <c r="AD21" i="31"/>
  <c r="AF21" i="31"/>
  <c r="AC48" i="31"/>
  <c r="AE48" i="31"/>
  <c r="AE34" i="31"/>
  <c r="AC34" i="31"/>
  <c r="AE42" i="31"/>
  <c r="AC42" i="31"/>
  <c r="AE19" i="31"/>
  <c r="AC19" i="31"/>
  <c r="AE41" i="31"/>
  <c r="AC41" i="31"/>
  <c r="V574" i="28"/>
  <c r="M832" i="28"/>
  <c r="M824" i="28"/>
  <c r="F425" i="29"/>
  <c r="I479" i="29"/>
  <c r="H821" i="29"/>
  <c r="K388" i="28"/>
  <c r="I388" i="28"/>
  <c r="S784" i="28"/>
  <c r="V782" i="28"/>
  <c r="R839" i="28"/>
  <c r="N814" i="28"/>
  <c r="J42" i="29"/>
  <c r="J429" i="29"/>
  <c r="G437" i="29"/>
  <c r="AE27" i="30"/>
  <c r="AC27" i="30"/>
  <c r="AC46" i="30"/>
  <c r="AE46" i="30"/>
  <c r="AC49" i="30"/>
  <c r="AE49" i="30"/>
  <c r="AE39" i="30"/>
  <c r="AC39" i="30"/>
  <c r="AE21" i="30"/>
  <c r="AC21" i="30"/>
  <c r="AD36" i="30"/>
  <c r="AF36" i="30"/>
  <c r="J38" i="28"/>
  <c r="H38" i="28"/>
  <c r="S232" i="28"/>
  <c r="J330" i="28"/>
  <c r="H330" i="28"/>
  <c r="F330" i="28"/>
  <c r="M440" i="28"/>
  <c r="G572" i="28"/>
  <c r="V740" i="28"/>
  <c r="D791" i="28"/>
  <c r="F791" i="28" s="1"/>
  <c r="M782" i="28"/>
  <c r="N788" i="28"/>
  <c r="D840" i="28"/>
  <c r="S839" i="28"/>
  <c r="V388" i="28"/>
  <c r="M892" i="28"/>
  <c r="O878" i="28"/>
  <c r="H417" i="29"/>
  <c r="F437" i="29"/>
  <c r="J467" i="29"/>
  <c r="I467" i="29"/>
  <c r="G637" i="29"/>
  <c r="F625" i="29"/>
  <c r="I779" i="29"/>
  <c r="F783" i="29"/>
  <c r="J879" i="29"/>
  <c r="AN45" i="30"/>
  <c r="AM45" i="30"/>
  <c r="AL45" i="30"/>
  <c r="AK45" i="30"/>
  <c r="AJ45" i="30"/>
  <c r="AI45" i="30"/>
  <c r="AC23" i="30"/>
  <c r="AE23" i="30"/>
  <c r="AC41" i="30"/>
  <c r="AE41" i="30"/>
  <c r="AE50" i="30"/>
  <c r="AC50" i="30"/>
  <c r="O266" i="28"/>
  <c r="V440" i="28"/>
  <c r="R232" i="28"/>
  <c r="H288" i="28"/>
  <c r="S274" i="28"/>
  <c r="I322" i="28"/>
  <c r="O440" i="28"/>
  <c r="D440" i="28"/>
  <c r="M740" i="28"/>
  <c r="M763" i="28"/>
  <c r="M784" i="28"/>
  <c r="R782" i="28"/>
  <c r="D788" i="28"/>
  <c r="K788" i="28" s="1"/>
  <c r="R826" i="28"/>
  <c r="N840" i="28"/>
  <c r="V839" i="28"/>
  <c r="N388" i="28"/>
  <c r="R566" i="28"/>
  <c r="D826" i="28"/>
  <c r="N861" i="28"/>
  <c r="D892" i="28"/>
  <c r="H892" i="28" s="1"/>
  <c r="V878" i="28"/>
  <c r="D865" i="28"/>
  <c r="S882" i="28"/>
  <c r="O881" i="28"/>
  <c r="F38" i="28"/>
  <c r="F42" i="29"/>
  <c r="G417" i="29"/>
  <c r="I625" i="29"/>
  <c r="J837" i="29"/>
  <c r="I837" i="29"/>
  <c r="G879" i="29"/>
  <c r="AC28" i="30"/>
  <c r="AE28" i="30"/>
  <c r="AD51" i="30"/>
  <c r="AF51" i="30"/>
  <c r="AE25" i="30"/>
  <c r="AC25" i="30"/>
  <c r="AE29" i="30"/>
  <c r="AC29" i="30"/>
  <c r="AE48" i="30"/>
  <c r="AC48" i="30"/>
  <c r="AE44" i="30"/>
  <c r="AC44" i="30"/>
  <c r="N440" i="28"/>
  <c r="V566" i="28"/>
  <c r="H672" i="28"/>
  <c r="F672" i="28"/>
  <c r="S740" i="28"/>
  <c r="D784" i="28"/>
  <c r="D782" i="28"/>
  <c r="R814" i="28"/>
  <c r="S830" i="28"/>
  <c r="M839" i="28"/>
  <c r="S566" i="28"/>
  <c r="M881" i="28"/>
  <c r="I42" i="29"/>
  <c r="H429" i="29"/>
  <c r="G467" i="29"/>
  <c r="J625" i="29"/>
  <c r="F637" i="29"/>
  <c r="H783" i="29"/>
  <c r="G783" i="29"/>
  <c r="F779" i="29"/>
  <c r="F837" i="29"/>
  <c r="F887" i="29"/>
  <c r="AE33" i="30"/>
  <c r="AC33" i="30"/>
  <c r="AD19" i="30"/>
  <c r="AF19" i="30"/>
  <c r="AE43" i="30"/>
  <c r="AC43" i="30"/>
  <c r="AC22" i="30"/>
  <c r="AE22" i="30"/>
  <c r="V232" i="28"/>
  <c r="S266" i="28"/>
  <c r="M232" i="28"/>
  <c r="J288" i="28"/>
  <c r="F288" i="28"/>
  <c r="M266" i="28"/>
  <c r="H322" i="28"/>
  <c r="G322" i="28"/>
  <c r="J372" i="28"/>
  <c r="G372" i="28"/>
  <c r="J572" i="28"/>
  <c r="H572" i="28"/>
  <c r="D740" i="28"/>
  <c r="N784" i="28"/>
  <c r="N782" i="28"/>
  <c r="D839" i="28"/>
  <c r="O566" i="28"/>
  <c r="V826" i="28"/>
  <c r="R892" i="28"/>
  <c r="D881" i="28"/>
  <c r="J437" i="29"/>
  <c r="G429" i="29"/>
  <c r="H467" i="29"/>
  <c r="F467" i="29"/>
  <c r="J783" i="29"/>
  <c r="H837" i="29"/>
  <c r="G837" i="29"/>
  <c r="AE47" i="30"/>
  <c r="AC47" i="30"/>
  <c r="AD37" i="30"/>
  <c r="AF37" i="30"/>
  <c r="AC18" i="30"/>
  <c r="AE18" i="30"/>
  <c r="AE42" i="30"/>
  <c r="AC42" i="30"/>
  <c r="AC24" i="30"/>
  <c r="AE24" i="30"/>
  <c r="AD20" i="30"/>
  <c r="AF20" i="30"/>
  <c r="F123" i="28"/>
  <c r="F38" i="27"/>
  <c r="J30" i="28"/>
  <c r="D232" i="28"/>
  <c r="I232" i="28" s="1"/>
  <c r="I288" i="28"/>
  <c r="V266" i="28"/>
  <c r="I330" i="28"/>
  <c r="F322" i="28"/>
  <c r="H372" i="28"/>
  <c r="N566" i="28"/>
  <c r="N740" i="28"/>
  <c r="N763" i="28"/>
  <c r="O784" i="28"/>
  <c r="O788" i="28"/>
  <c r="N839" i="28"/>
  <c r="H42" i="29"/>
  <c r="I429" i="29"/>
  <c r="F429" i="29"/>
  <c r="J459" i="29"/>
  <c r="H779" i="29"/>
  <c r="G779" i="29"/>
  <c r="H817" i="29"/>
  <c r="F813" i="29"/>
  <c r="K887" i="29"/>
  <c r="AE38" i="30"/>
  <c r="AC38" i="30"/>
  <c r="AD30" i="30"/>
  <c r="AF30" i="30"/>
  <c r="AE35" i="30"/>
  <c r="AC35" i="30"/>
  <c r="AE16" i="30"/>
  <c r="AC16" i="30"/>
  <c r="I38" i="28"/>
  <c r="G288" i="28"/>
  <c r="D266" i="28"/>
  <c r="D566" i="28"/>
  <c r="K566" i="28" s="1"/>
  <c r="J672" i="28"/>
  <c r="I672" i="28"/>
  <c r="R740" i="28"/>
  <c r="O763" i="28"/>
  <c r="D763" i="28"/>
  <c r="N316" i="28"/>
  <c r="M873" i="28"/>
  <c r="J417" i="29"/>
  <c r="I417" i="29"/>
  <c r="H625" i="29"/>
  <c r="H609" i="29"/>
  <c r="J779" i="29"/>
  <c r="I783" i="29"/>
  <c r="J817" i="29"/>
  <c r="I817" i="29"/>
  <c r="G813" i="29"/>
  <c r="AE26" i="30"/>
  <c r="AC26" i="30"/>
  <c r="AE34" i="30"/>
  <c r="AC34" i="30"/>
  <c r="AD40" i="30"/>
  <c r="AF40" i="30"/>
  <c r="AC31" i="30"/>
  <c r="AE31" i="30"/>
  <c r="AC32" i="30"/>
  <c r="AE32" i="30"/>
  <c r="AX17" i="30"/>
  <c r="AY17" i="30"/>
  <c r="AG17" i="30"/>
  <c r="BC17" i="30"/>
  <c r="AR17" i="30"/>
  <c r="AP17" i="30"/>
  <c r="AQ17" i="30"/>
  <c r="G14" i="29"/>
  <c r="I18" i="29"/>
  <c r="I116" i="29"/>
  <c r="H116" i="29"/>
  <c r="H475" i="29"/>
  <c r="G475" i="29"/>
  <c r="H787" i="29"/>
  <c r="J863" i="29"/>
  <c r="H14" i="29"/>
  <c r="J18" i="29"/>
  <c r="H809" i="29"/>
  <c r="G809" i="29"/>
  <c r="F809" i="29"/>
  <c r="I867" i="29"/>
  <c r="F859" i="29"/>
  <c r="K863" i="29"/>
  <c r="I14" i="29"/>
  <c r="K18" i="29"/>
  <c r="K116" i="29"/>
  <c r="I475" i="29"/>
  <c r="F475" i="29"/>
  <c r="J641" i="29"/>
  <c r="I641" i="29"/>
  <c r="J891" i="29"/>
  <c r="F867" i="29"/>
  <c r="J14" i="29"/>
  <c r="J475" i="29"/>
  <c r="H641" i="29"/>
  <c r="J867" i="29"/>
  <c r="G867" i="29"/>
  <c r="F891" i="29"/>
  <c r="K859" i="29"/>
  <c r="F18" i="29"/>
  <c r="G641" i="29"/>
  <c r="H833" i="29"/>
  <c r="G116" i="29"/>
  <c r="F116" i="29"/>
  <c r="K891" i="29"/>
  <c r="I891" i="29"/>
  <c r="H867" i="29"/>
  <c r="G871" i="29"/>
  <c r="F875" i="29"/>
  <c r="J859" i="29"/>
  <c r="I887" i="29"/>
  <c r="H883" i="29"/>
  <c r="I883" i="29"/>
  <c r="F883" i="29"/>
  <c r="G859" i="29"/>
  <c r="J887" i="29"/>
  <c r="J871" i="29"/>
  <c r="H875" i="29"/>
  <c r="F871" i="29"/>
  <c r="I875" i="29"/>
  <c r="J883" i="29"/>
  <c r="H887" i="29"/>
  <c r="G883" i="29"/>
  <c r="G833" i="29"/>
  <c r="G817" i="29"/>
  <c r="J833" i="29"/>
  <c r="I833" i="29"/>
  <c r="F833" i="29"/>
  <c r="F817" i="29"/>
  <c r="H791" i="29"/>
  <c r="H775" i="29"/>
  <c r="G763" i="29"/>
  <c r="J763" i="29"/>
  <c r="I787" i="29"/>
  <c r="I775" i="29"/>
  <c r="G775" i="29"/>
  <c r="J775" i="29"/>
  <c r="G787" i="29"/>
  <c r="G771" i="29"/>
  <c r="F791" i="29"/>
  <c r="F775" i="29"/>
  <c r="F609" i="29"/>
  <c r="J609" i="29"/>
  <c r="I609" i="29"/>
  <c r="F463" i="29"/>
  <c r="H463" i="29"/>
  <c r="G483" i="29"/>
  <c r="F441" i="29"/>
  <c r="I441" i="29"/>
  <c r="H441" i="29"/>
  <c r="G441" i="29"/>
  <c r="G124" i="29"/>
  <c r="F124" i="29"/>
  <c r="I124" i="29"/>
  <c r="H124" i="29"/>
  <c r="H108" i="29"/>
  <c r="G108" i="29"/>
  <c r="K108" i="29"/>
  <c r="F892" i="29"/>
  <c r="I892" i="29"/>
  <c r="K892" i="29"/>
  <c r="J892" i="29"/>
  <c r="H892" i="29"/>
  <c r="G892" i="29"/>
  <c r="F880" i="29"/>
  <c r="K880" i="29"/>
  <c r="J880" i="29"/>
  <c r="I880" i="29"/>
  <c r="H880" i="29"/>
  <c r="G880" i="29"/>
  <c r="F864" i="29"/>
  <c r="K864" i="29"/>
  <c r="I864" i="29"/>
  <c r="J864" i="29"/>
  <c r="H864" i="29"/>
  <c r="G864" i="29"/>
  <c r="J882" i="29"/>
  <c r="I882" i="29"/>
  <c r="H882" i="29"/>
  <c r="G882" i="29"/>
  <c r="F882" i="29"/>
  <c r="K882" i="29"/>
  <c r="H893" i="29"/>
  <c r="G893" i="29"/>
  <c r="F893" i="29"/>
  <c r="K893" i="29"/>
  <c r="J893" i="29"/>
  <c r="I893" i="29"/>
  <c r="H885" i="29"/>
  <c r="K885" i="29"/>
  <c r="G885" i="29"/>
  <c r="F885" i="29"/>
  <c r="J885" i="29"/>
  <c r="I885" i="29"/>
  <c r="J866" i="29"/>
  <c r="I866" i="29"/>
  <c r="H866" i="29"/>
  <c r="G866" i="29"/>
  <c r="F866" i="29"/>
  <c r="K866" i="29"/>
  <c r="J862" i="29"/>
  <c r="I862" i="29"/>
  <c r="H862" i="29"/>
  <c r="G862" i="29"/>
  <c r="F862" i="29"/>
  <c r="K862" i="29"/>
  <c r="F888" i="29"/>
  <c r="I888" i="29"/>
  <c r="K888" i="29"/>
  <c r="J888" i="29"/>
  <c r="H888" i="29"/>
  <c r="G888" i="29"/>
  <c r="H869" i="29"/>
  <c r="G869" i="29"/>
  <c r="F869" i="29"/>
  <c r="K869" i="29"/>
  <c r="J869" i="29"/>
  <c r="I869" i="29"/>
  <c r="J858" i="29"/>
  <c r="I858" i="29"/>
  <c r="H858" i="29"/>
  <c r="G858" i="29"/>
  <c r="F858" i="29"/>
  <c r="K858" i="29"/>
  <c r="F872" i="29"/>
  <c r="I872" i="29"/>
  <c r="K872" i="29"/>
  <c r="J872" i="29"/>
  <c r="H872" i="29"/>
  <c r="G872" i="29"/>
  <c r="F860" i="29"/>
  <c r="K860" i="29"/>
  <c r="J860" i="29"/>
  <c r="I860" i="29"/>
  <c r="H860" i="29"/>
  <c r="G860" i="29"/>
  <c r="J870" i="29"/>
  <c r="I870" i="29"/>
  <c r="H870" i="29"/>
  <c r="G870" i="29"/>
  <c r="F870" i="29"/>
  <c r="K870" i="29"/>
  <c r="H873" i="29"/>
  <c r="G873" i="29"/>
  <c r="K873" i="29"/>
  <c r="F873" i="29"/>
  <c r="J873" i="29"/>
  <c r="I873" i="29"/>
  <c r="J886" i="29"/>
  <c r="I886" i="29"/>
  <c r="H886" i="29"/>
  <c r="G886" i="29"/>
  <c r="F886" i="29"/>
  <c r="K886" i="29"/>
  <c r="H861" i="29"/>
  <c r="G861" i="29"/>
  <c r="F861" i="29"/>
  <c r="K861" i="29"/>
  <c r="J861" i="29"/>
  <c r="I861" i="29"/>
  <c r="F876" i="29"/>
  <c r="I876" i="29"/>
  <c r="K876" i="29"/>
  <c r="J876" i="29"/>
  <c r="H876" i="29"/>
  <c r="G876" i="29"/>
  <c r="F884" i="29"/>
  <c r="I884" i="29"/>
  <c r="K884" i="29"/>
  <c r="J884" i="29"/>
  <c r="H884" i="29"/>
  <c r="G884" i="29"/>
  <c r="F868" i="29"/>
  <c r="I868" i="29"/>
  <c r="K868" i="29"/>
  <c r="J868" i="29"/>
  <c r="H868" i="29"/>
  <c r="G868" i="29"/>
  <c r="J874" i="29"/>
  <c r="I874" i="29"/>
  <c r="H874" i="29"/>
  <c r="G874" i="29"/>
  <c r="F874" i="29"/>
  <c r="K874" i="29"/>
  <c r="J878" i="29"/>
  <c r="I878" i="29"/>
  <c r="H878" i="29"/>
  <c r="G878" i="29"/>
  <c r="F878" i="29"/>
  <c r="K878" i="29"/>
  <c r="H877" i="29"/>
  <c r="G877" i="29"/>
  <c r="K877" i="29"/>
  <c r="F877" i="29"/>
  <c r="J877" i="29"/>
  <c r="I877" i="29"/>
  <c r="J890" i="29"/>
  <c r="I890" i="29"/>
  <c r="H890" i="29"/>
  <c r="G890" i="29"/>
  <c r="F890" i="29"/>
  <c r="K890" i="29"/>
  <c r="H889" i="29"/>
  <c r="K889" i="29"/>
  <c r="G889" i="29"/>
  <c r="F889" i="29"/>
  <c r="J889" i="29"/>
  <c r="I889" i="29"/>
  <c r="H865" i="29"/>
  <c r="G865" i="29"/>
  <c r="F865" i="29"/>
  <c r="K865" i="29"/>
  <c r="J865" i="29"/>
  <c r="I865" i="29"/>
  <c r="H881" i="29"/>
  <c r="G881" i="29"/>
  <c r="K881" i="29"/>
  <c r="F881" i="29"/>
  <c r="J881" i="29"/>
  <c r="I881" i="29"/>
  <c r="H811" i="29"/>
  <c r="G811" i="29"/>
  <c r="F811" i="29"/>
  <c r="I811" i="29"/>
  <c r="K811" i="29"/>
  <c r="J811" i="29"/>
  <c r="F842" i="29"/>
  <c r="K842" i="29"/>
  <c r="J842" i="29"/>
  <c r="G842" i="29"/>
  <c r="I842" i="29"/>
  <c r="H842" i="29"/>
  <c r="J828" i="29"/>
  <c r="I828" i="29"/>
  <c r="H828" i="29"/>
  <c r="G828" i="29"/>
  <c r="F828" i="29"/>
  <c r="K828" i="29"/>
  <c r="H827" i="29"/>
  <c r="G827" i="29"/>
  <c r="F827" i="29"/>
  <c r="K827" i="29"/>
  <c r="I827" i="29"/>
  <c r="J827" i="29"/>
  <c r="F822" i="29"/>
  <c r="K822" i="29"/>
  <c r="G822" i="29"/>
  <c r="J822" i="29"/>
  <c r="I822" i="29"/>
  <c r="H822" i="29"/>
  <c r="J808" i="29"/>
  <c r="I808" i="29"/>
  <c r="K808" i="29"/>
  <c r="H808" i="29"/>
  <c r="G808" i="29"/>
  <c r="F808" i="29"/>
  <c r="J816" i="29"/>
  <c r="I816" i="29"/>
  <c r="H816" i="29"/>
  <c r="G816" i="29"/>
  <c r="K816" i="29"/>
  <c r="F816" i="29"/>
  <c r="H815" i="29"/>
  <c r="G815" i="29"/>
  <c r="F815" i="29"/>
  <c r="K815" i="29"/>
  <c r="I815" i="29"/>
  <c r="J815" i="29"/>
  <c r="F810" i="29"/>
  <c r="K810" i="29"/>
  <c r="G810" i="29"/>
  <c r="J810" i="29"/>
  <c r="I810" i="29"/>
  <c r="H810" i="29"/>
  <c r="J832" i="29"/>
  <c r="I832" i="29"/>
  <c r="H832" i="29"/>
  <c r="G832" i="29"/>
  <c r="K832" i="29"/>
  <c r="F832" i="29"/>
  <c r="H831" i="29"/>
  <c r="G831" i="29"/>
  <c r="F831" i="29"/>
  <c r="I831" i="29"/>
  <c r="K831" i="29"/>
  <c r="J831" i="29"/>
  <c r="F826" i="29"/>
  <c r="G826" i="29"/>
  <c r="K826" i="29"/>
  <c r="J826" i="29"/>
  <c r="I826" i="29"/>
  <c r="H826" i="29"/>
  <c r="J812" i="29"/>
  <c r="I812" i="29"/>
  <c r="H812" i="29"/>
  <c r="G812" i="29"/>
  <c r="K812" i="29"/>
  <c r="F812" i="29"/>
  <c r="F830" i="29"/>
  <c r="K830" i="29"/>
  <c r="J830" i="29"/>
  <c r="I830" i="29"/>
  <c r="G830" i="29"/>
  <c r="H830" i="29"/>
  <c r="J820" i="29"/>
  <c r="I820" i="29"/>
  <c r="H820" i="29"/>
  <c r="G820" i="29"/>
  <c r="K820" i="29"/>
  <c r="F820" i="29"/>
  <c r="H819" i="29"/>
  <c r="G819" i="29"/>
  <c r="F819" i="29"/>
  <c r="I819" i="29"/>
  <c r="K819" i="29"/>
  <c r="J819" i="29"/>
  <c r="F814" i="29"/>
  <c r="G814" i="29"/>
  <c r="K814" i="29"/>
  <c r="J814" i="29"/>
  <c r="I814" i="29"/>
  <c r="H814" i="29"/>
  <c r="J836" i="29"/>
  <c r="I836" i="29"/>
  <c r="H836" i="29"/>
  <c r="G836" i="29"/>
  <c r="F836" i="29"/>
  <c r="K836" i="29"/>
  <c r="H835" i="29"/>
  <c r="I835" i="29"/>
  <c r="G835" i="29"/>
  <c r="F835" i="29"/>
  <c r="K835" i="29"/>
  <c r="J835" i="29"/>
  <c r="H843" i="29"/>
  <c r="G843" i="29"/>
  <c r="F843" i="29"/>
  <c r="K843" i="29"/>
  <c r="J843" i="29"/>
  <c r="I843" i="29"/>
  <c r="F838" i="29"/>
  <c r="G838" i="29"/>
  <c r="K838" i="29"/>
  <c r="J838" i="29"/>
  <c r="I838" i="29"/>
  <c r="H838" i="29"/>
  <c r="J824" i="29"/>
  <c r="K824" i="29"/>
  <c r="I824" i="29"/>
  <c r="H824" i="29"/>
  <c r="G824" i="29"/>
  <c r="F824" i="29"/>
  <c r="H823" i="29"/>
  <c r="G823" i="29"/>
  <c r="I823" i="29"/>
  <c r="F823" i="29"/>
  <c r="K823" i="29"/>
  <c r="J823" i="29"/>
  <c r="F818" i="29"/>
  <c r="G818" i="29"/>
  <c r="K818" i="29"/>
  <c r="J818" i="29"/>
  <c r="I818" i="29"/>
  <c r="H818" i="29"/>
  <c r="J840" i="29"/>
  <c r="K840" i="29"/>
  <c r="I840" i="29"/>
  <c r="H840" i="29"/>
  <c r="G840" i="29"/>
  <c r="F840" i="29"/>
  <c r="H839" i="29"/>
  <c r="I839" i="29"/>
  <c r="G839" i="29"/>
  <c r="F839" i="29"/>
  <c r="K839" i="29"/>
  <c r="J839" i="29"/>
  <c r="F834" i="29"/>
  <c r="G834" i="29"/>
  <c r="K834" i="29"/>
  <c r="J834" i="29"/>
  <c r="I834" i="29"/>
  <c r="H834" i="29"/>
  <c r="H765" i="29"/>
  <c r="G765" i="29"/>
  <c r="F765" i="29"/>
  <c r="I765" i="29"/>
  <c r="K765" i="29"/>
  <c r="J765" i="29"/>
  <c r="J758" i="29"/>
  <c r="I758" i="29"/>
  <c r="H758" i="29"/>
  <c r="G758" i="29"/>
  <c r="F758" i="29"/>
  <c r="K758" i="29"/>
  <c r="J782" i="29"/>
  <c r="I782" i="29"/>
  <c r="H782" i="29"/>
  <c r="K782" i="29"/>
  <c r="G782" i="29"/>
  <c r="F782" i="29"/>
  <c r="F760" i="29"/>
  <c r="G760" i="29"/>
  <c r="K760" i="29"/>
  <c r="J760" i="29"/>
  <c r="I760" i="29"/>
  <c r="H760" i="29"/>
  <c r="H785" i="29"/>
  <c r="G785" i="29"/>
  <c r="I785" i="29"/>
  <c r="F785" i="29"/>
  <c r="K785" i="29"/>
  <c r="J785" i="29"/>
  <c r="H773" i="29"/>
  <c r="G773" i="29"/>
  <c r="F773" i="29"/>
  <c r="I773" i="29"/>
  <c r="K773" i="29"/>
  <c r="J773" i="29"/>
  <c r="J778" i="29"/>
  <c r="I778" i="29"/>
  <c r="H778" i="29"/>
  <c r="G778" i="29"/>
  <c r="K778" i="29"/>
  <c r="F778" i="29"/>
  <c r="F784" i="29"/>
  <c r="G784" i="29"/>
  <c r="K784" i="29"/>
  <c r="J784" i="29"/>
  <c r="I784" i="29"/>
  <c r="H784" i="29"/>
  <c r="J770" i="29"/>
  <c r="I770" i="29"/>
  <c r="H770" i="29"/>
  <c r="G770" i="29"/>
  <c r="F770" i="29"/>
  <c r="K770" i="29"/>
  <c r="F776" i="29"/>
  <c r="K776" i="29"/>
  <c r="J776" i="29"/>
  <c r="G776" i="29"/>
  <c r="I776" i="29"/>
  <c r="H776" i="29"/>
  <c r="J762" i="29"/>
  <c r="I762" i="29"/>
  <c r="K762" i="29"/>
  <c r="H762" i="29"/>
  <c r="G762" i="29"/>
  <c r="F762" i="29"/>
  <c r="H793" i="29"/>
  <c r="G793" i="29"/>
  <c r="F793" i="29"/>
  <c r="K793" i="29"/>
  <c r="J793" i="29"/>
  <c r="I793" i="29"/>
  <c r="H761" i="29"/>
  <c r="G761" i="29"/>
  <c r="F761" i="29"/>
  <c r="I761" i="29"/>
  <c r="K761" i="29"/>
  <c r="J761" i="29"/>
  <c r="H781" i="29"/>
  <c r="G781" i="29"/>
  <c r="I781" i="29"/>
  <c r="F781" i="29"/>
  <c r="K781" i="29"/>
  <c r="J781" i="29"/>
  <c r="J790" i="29"/>
  <c r="I790" i="29"/>
  <c r="K790" i="29"/>
  <c r="H790" i="29"/>
  <c r="G790" i="29"/>
  <c r="F790" i="29"/>
  <c r="F768" i="29"/>
  <c r="K768" i="29"/>
  <c r="J768" i="29"/>
  <c r="I768" i="29"/>
  <c r="G768" i="29"/>
  <c r="H768" i="29"/>
  <c r="F792" i="29"/>
  <c r="K792" i="29"/>
  <c r="J792" i="29"/>
  <c r="G792" i="29"/>
  <c r="I792" i="29"/>
  <c r="H792" i="29"/>
  <c r="H777" i="29"/>
  <c r="G777" i="29"/>
  <c r="I777" i="29"/>
  <c r="F777" i="29"/>
  <c r="K777" i="29"/>
  <c r="J777" i="29"/>
  <c r="H769" i="29"/>
  <c r="G769" i="29"/>
  <c r="F769" i="29"/>
  <c r="K769" i="29"/>
  <c r="I769" i="29"/>
  <c r="J769" i="29"/>
  <c r="H789" i="29"/>
  <c r="G789" i="29"/>
  <c r="F789" i="29"/>
  <c r="I789" i="29"/>
  <c r="K789" i="29"/>
  <c r="J789" i="29"/>
  <c r="J786" i="29"/>
  <c r="I786" i="29"/>
  <c r="K786" i="29"/>
  <c r="H786" i="29"/>
  <c r="G786" i="29"/>
  <c r="F786" i="29"/>
  <c r="F764" i="29"/>
  <c r="K764" i="29"/>
  <c r="J764" i="29"/>
  <c r="I764" i="29"/>
  <c r="H764" i="29"/>
  <c r="G764" i="29"/>
  <c r="F788" i="29"/>
  <c r="K788" i="29"/>
  <c r="J788" i="29"/>
  <c r="I788" i="29"/>
  <c r="H788" i="29"/>
  <c r="G788" i="29"/>
  <c r="J774" i="29"/>
  <c r="I774" i="29"/>
  <c r="K774" i="29"/>
  <c r="H774" i="29"/>
  <c r="G774" i="29"/>
  <c r="F774" i="29"/>
  <c r="F780" i="29"/>
  <c r="G780" i="29"/>
  <c r="K780" i="29"/>
  <c r="J780" i="29"/>
  <c r="I780" i="29"/>
  <c r="H780" i="29"/>
  <c r="J766" i="29"/>
  <c r="I766" i="29"/>
  <c r="H766" i="29"/>
  <c r="G766" i="29"/>
  <c r="F766" i="29"/>
  <c r="K766" i="29"/>
  <c r="F772" i="29"/>
  <c r="G772" i="29"/>
  <c r="K772" i="29"/>
  <c r="J772" i="29"/>
  <c r="I772" i="29"/>
  <c r="H772" i="29"/>
  <c r="K733" i="29"/>
  <c r="J733" i="29"/>
  <c r="I733" i="29"/>
  <c r="H733" i="29"/>
  <c r="G733" i="29"/>
  <c r="F733" i="29"/>
  <c r="G717" i="29"/>
  <c r="K717" i="29"/>
  <c r="J717" i="29"/>
  <c r="I717" i="29"/>
  <c r="H717" i="29"/>
  <c r="F717" i="29"/>
  <c r="H731" i="29"/>
  <c r="K731" i="29"/>
  <c r="G731" i="29"/>
  <c r="F731" i="29"/>
  <c r="J731" i="29"/>
  <c r="I731" i="29"/>
  <c r="J708" i="29"/>
  <c r="I708" i="29"/>
  <c r="H708" i="29"/>
  <c r="G708" i="29"/>
  <c r="F708" i="29"/>
  <c r="K708" i="29"/>
  <c r="J724" i="29"/>
  <c r="I724" i="29"/>
  <c r="H724" i="29"/>
  <c r="G724" i="29"/>
  <c r="F724" i="29"/>
  <c r="K724" i="29"/>
  <c r="K729" i="29"/>
  <c r="J729" i="29"/>
  <c r="I729" i="29"/>
  <c r="H729" i="29"/>
  <c r="G729" i="29"/>
  <c r="F729" i="29"/>
  <c r="K713" i="29"/>
  <c r="J713" i="29"/>
  <c r="I713" i="29"/>
  <c r="H713" i="29"/>
  <c r="F713" i="29"/>
  <c r="G713" i="29"/>
  <c r="H711" i="29"/>
  <c r="G711" i="29"/>
  <c r="K711" i="29"/>
  <c r="F711" i="29"/>
  <c r="J711" i="29"/>
  <c r="I711" i="29"/>
  <c r="F726" i="29"/>
  <c r="K726" i="29"/>
  <c r="J726" i="29"/>
  <c r="H726" i="29"/>
  <c r="G726" i="29"/>
  <c r="I726" i="29"/>
  <c r="J716" i="29"/>
  <c r="I716" i="29"/>
  <c r="H716" i="29"/>
  <c r="G716" i="29"/>
  <c r="F716" i="29"/>
  <c r="K716" i="29"/>
  <c r="J736" i="29"/>
  <c r="I736" i="29"/>
  <c r="H736" i="29"/>
  <c r="G736" i="29"/>
  <c r="F736" i="29"/>
  <c r="K736" i="29"/>
  <c r="F730" i="29"/>
  <c r="I730" i="29"/>
  <c r="K730" i="29"/>
  <c r="J730" i="29"/>
  <c r="H730" i="29"/>
  <c r="G730" i="29"/>
  <c r="F738" i="29"/>
  <c r="K738" i="29"/>
  <c r="J738" i="29"/>
  <c r="H738" i="29"/>
  <c r="G738" i="29"/>
  <c r="I738" i="29"/>
  <c r="J728" i="29"/>
  <c r="I728" i="29"/>
  <c r="H728" i="29"/>
  <c r="G728" i="29"/>
  <c r="F728" i="29"/>
  <c r="K728" i="29"/>
  <c r="J740" i="29"/>
  <c r="I740" i="29"/>
  <c r="H740" i="29"/>
  <c r="G740" i="29"/>
  <c r="F740" i="29"/>
  <c r="K740" i="29"/>
  <c r="K741" i="29"/>
  <c r="G741" i="29"/>
  <c r="J741" i="29"/>
  <c r="I741" i="29"/>
  <c r="H741" i="29"/>
  <c r="F741" i="29"/>
  <c r="K725" i="29"/>
  <c r="J725" i="29"/>
  <c r="I725" i="29"/>
  <c r="G725" i="29"/>
  <c r="H725" i="29"/>
  <c r="F725" i="29"/>
  <c r="K709" i="29"/>
  <c r="G709" i="29"/>
  <c r="J709" i="29"/>
  <c r="I709" i="29"/>
  <c r="H709" i="29"/>
  <c r="F709" i="29"/>
  <c r="H727" i="29"/>
  <c r="G727" i="29"/>
  <c r="F727" i="29"/>
  <c r="K727" i="29"/>
  <c r="J727" i="29"/>
  <c r="I727" i="29"/>
  <c r="F718" i="29"/>
  <c r="I718" i="29"/>
  <c r="K718" i="29"/>
  <c r="J718" i="29"/>
  <c r="H718" i="29"/>
  <c r="G718" i="29"/>
  <c r="F734" i="29"/>
  <c r="I734" i="29"/>
  <c r="K734" i="29"/>
  <c r="J734" i="29"/>
  <c r="H734" i="29"/>
  <c r="G734" i="29"/>
  <c r="H719" i="29"/>
  <c r="G719" i="29"/>
  <c r="F719" i="29"/>
  <c r="J719" i="29"/>
  <c r="I719" i="29"/>
  <c r="K719" i="29"/>
  <c r="H723" i="29"/>
  <c r="G723" i="29"/>
  <c r="F723" i="29"/>
  <c r="K723" i="29"/>
  <c r="J723" i="29"/>
  <c r="I723" i="29"/>
  <c r="F722" i="29"/>
  <c r="K722" i="29"/>
  <c r="J722" i="29"/>
  <c r="H722" i="29"/>
  <c r="G722" i="29"/>
  <c r="I722" i="29"/>
  <c r="J712" i="29"/>
  <c r="I712" i="29"/>
  <c r="H712" i="29"/>
  <c r="G712" i="29"/>
  <c r="F712" i="29"/>
  <c r="K712" i="29"/>
  <c r="J720" i="29"/>
  <c r="I720" i="29"/>
  <c r="H720" i="29"/>
  <c r="G720" i="29"/>
  <c r="F720" i="29"/>
  <c r="K720" i="29"/>
  <c r="K737" i="29"/>
  <c r="J737" i="29"/>
  <c r="I737" i="29"/>
  <c r="H737" i="29"/>
  <c r="F737" i="29"/>
  <c r="G737" i="29"/>
  <c r="K721" i="29"/>
  <c r="J721" i="29"/>
  <c r="I721" i="29"/>
  <c r="H721" i="29"/>
  <c r="F721" i="29"/>
  <c r="G721" i="29"/>
  <c r="H743" i="29"/>
  <c r="G743" i="29"/>
  <c r="F743" i="29"/>
  <c r="K743" i="29"/>
  <c r="J743" i="29"/>
  <c r="I743" i="29"/>
  <c r="F742" i="29"/>
  <c r="K742" i="29"/>
  <c r="I742" i="29"/>
  <c r="J742" i="29"/>
  <c r="H742" i="29"/>
  <c r="G742" i="29"/>
  <c r="J732" i="29"/>
  <c r="I732" i="29"/>
  <c r="H732" i="29"/>
  <c r="G732" i="29"/>
  <c r="F732" i="29"/>
  <c r="K732" i="29"/>
  <c r="F710" i="29"/>
  <c r="I710" i="29"/>
  <c r="K710" i="29"/>
  <c r="J710" i="29"/>
  <c r="H710" i="29"/>
  <c r="G710" i="29"/>
  <c r="H715" i="29"/>
  <c r="K715" i="29"/>
  <c r="G715" i="29"/>
  <c r="F715" i="29"/>
  <c r="J715" i="29"/>
  <c r="I715" i="29"/>
  <c r="F714" i="29"/>
  <c r="I714" i="29"/>
  <c r="K714" i="29"/>
  <c r="J714" i="29"/>
  <c r="H714" i="29"/>
  <c r="G714" i="29"/>
  <c r="H735" i="29"/>
  <c r="G735" i="29"/>
  <c r="F735" i="29"/>
  <c r="J735" i="29"/>
  <c r="I735" i="29"/>
  <c r="K735" i="29"/>
  <c r="H739" i="29"/>
  <c r="G739" i="29"/>
  <c r="F739" i="29"/>
  <c r="K739" i="29"/>
  <c r="J739" i="29"/>
  <c r="I739" i="29"/>
  <c r="J678" i="29"/>
  <c r="I678" i="29"/>
  <c r="H678" i="29"/>
  <c r="G678" i="29"/>
  <c r="K678" i="29"/>
  <c r="F678" i="29"/>
  <c r="F692" i="29"/>
  <c r="H692" i="29"/>
  <c r="K692" i="29"/>
  <c r="J692" i="29"/>
  <c r="I692" i="29"/>
  <c r="G692" i="29"/>
  <c r="K659" i="29"/>
  <c r="J659" i="29"/>
  <c r="I659" i="29"/>
  <c r="H659" i="29"/>
  <c r="F659" i="29"/>
  <c r="G659" i="29"/>
  <c r="F680" i="29"/>
  <c r="G680" i="29"/>
  <c r="K680" i="29"/>
  <c r="H680" i="29"/>
  <c r="J680" i="29"/>
  <c r="I680" i="29"/>
  <c r="J662" i="29"/>
  <c r="I662" i="29"/>
  <c r="H662" i="29"/>
  <c r="G662" i="29"/>
  <c r="F662" i="29"/>
  <c r="K662" i="29"/>
  <c r="H693" i="29"/>
  <c r="G693" i="29"/>
  <c r="F693" i="29"/>
  <c r="J693" i="29"/>
  <c r="K693" i="29"/>
  <c r="I693" i="29"/>
  <c r="F660" i="29"/>
  <c r="H660" i="29"/>
  <c r="K660" i="29"/>
  <c r="J660" i="29"/>
  <c r="I660" i="29"/>
  <c r="G660" i="29"/>
  <c r="J674" i="29"/>
  <c r="I674" i="29"/>
  <c r="K674" i="29"/>
  <c r="H674" i="29"/>
  <c r="G674" i="29"/>
  <c r="F674" i="29"/>
  <c r="K679" i="29"/>
  <c r="J679" i="29"/>
  <c r="F679" i="29"/>
  <c r="I679" i="29"/>
  <c r="H679" i="29"/>
  <c r="G679" i="29"/>
  <c r="J686" i="29"/>
  <c r="I686" i="29"/>
  <c r="K686" i="29"/>
  <c r="H686" i="29"/>
  <c r="G686" i="29"/>
  <c r="F686" i="29"/>
  <c r="J658" i="29"/>
  <c r="I658" i="29"/>
  <c r="H658" i="29"/>
  <c r="G658" i="29"/>
  <c r="F658" i="29"/>
  <c r="K658" i="29"/>
  <c r="F664" i="29"/>
  <c r="K664" i="29"/>
  <c r="H664" i="29"/>
  <c r="J664" i="29"/>
  <c r="I664" i="29"/>
  <c r="G664" i="29"/>
  <c r="F668" i="29"/>
  <c r="H668" i="29"/>
  <c r="K668" i="29"/>
  <c r="J668" i="29"/>
  <c r="I668" i="29"/>
  <c r="G668" i="29"/>
  <c r="K691" i="29"/>
  <c r="J691" i="29"/>
  <c r="I691" i="29"/>
  <c r="F691" i="29"/>
  <c r="H691" i="29"/>
  <c r="G691" i="29"/>
  <c r="K667" i="29"/>
  <c r="J667" i="29"/>
  <c r="I667" i="29"/>
  <c r="H667" i="29"/>
  <c r="G667" i="29"/>
  <c r="F667" i="29"/>
  <c r="J682" i="29"/>
  <c r="I682" i="29"/>
  <c r="K682" i="29"/>
  <c r="H682" i="29"/>
  <c r="G682" i="29"/>
  <c r="F682" i="29"/>
  <c r="F688" i="29"/>
  <c r="G688" i="29"/>
  <c r="K688" i="29"/>
  <c r="H688" i="29"/>
  <c r="J688" i="29"/>
  <c r="I688" i="29"/>
  <c r="H665" i="29"/>
  <c r="G665" i="29"/>
  <c r="J665" i="29"/>
  <c r="F665" i="29"/>
  <c r="K665" i="29"/>
  <c r="I665" i="29"/>
  <c r="H669" i="29"/>
  <c r="G669" i="29"/>
  <c r="I669" i="29"/>
  <c r="F669" i="29"/>
  <c r="K669" i="29"/>
  <c r="J669" i="29"/>
  <c r="H673" i="29"/>
  <c r="G673" i="29"/>
  <c r="F673" i="29"/>
  <c r="I673" i="29"/>
  <c r="J673" i="29"/>
  <c r="K673" i="29"/>
  <c r="H685" i="29"/>
  <c r="G685" i="29"/>
  <c r="I685" i="29"/>
  <c r="F685" i="29"/>
  <c r="J685" i="29"/>
  <c r="K685" i="29"/>
  <c r="F676" i="29"/>
  <c r="K676" i="29"/>
  <c r="G676" i="29"/>
  <c r="J676" i="29"/>
  <c r="H676" i="29"/>
  <c r="I676" i="29"/>
  <c r="K671" i="29"/>
  <c r="J671" i="29"/>
  <c r="I671" i="29"/>
  <c r="H671" i="29"/>
  <c r="F671" i="29"/>
  <c r="G671" i="29"/>
  <c r="K687" i="29"/>
  <c r="F687" i="29"/>
  <c r="J687" i="29"/>
  <c r="I687" i="29"/>
  <c r="H687" i="29"/>
  <c r="G687" i="29"/>
  <c r="H661" i="29"/>
  <c r="G661" i="29"/>
  <c r="F661" i="29"/>
  <c r="J661" i="29"/>
  <c r="K661" i="29"/>
  <c r="I661" i="29"/>
  <c r="H677" i="29"/>
  <c r="G677" i="29"/>
  <c r="F677" i="29"/>
  <c r="J677" i="29"/>
  <c r="I677" i="29"/>
  <c r="K677" i="29"/>
  <c r="K675" i="29"/>
  <c r="J675" i="29"/>
  <c r="I675" i="29"/>
  <c r="F675" i="29"/>
  <c r="H675" i="29"/>
  <c r="G675" i="29"/>
  <c r="J690" i="29"/>
  <c r="I690" i="29"/>
  <c r="H690" i="29"/>
  <c r="G690" i="29"/>
  <c r="K690" i="29"/>
  <c r="F690" i="29"/>
  <c r="H681" i="29"/>
  <c r="G681" i="29"/>
  <c r="F681" i="29"/>
  <c r="J681" i="29"/>
  <c r="K681" i="29"/>
  <c r="I681" i="29"/>
  <c r="K683" i="29"/>
  <c r="J683" i="29"/>
  <c r="I683" i="29"/>
  <c r="H683" i="29"/>
  <c r="G683" i="29"/>
  <c r="F683" i="29"/>
  <c r="H689" i="29"/>
  <c r="G689" i="29"/>
  <c r="F689" i="29"/>
  <c r="I689" i="29"/>
  <c r="K689" i="29"/>
  <c r="J689" i="29"/>
  <c r="J670" i="29"/>
  <c r="I670" i="29"/>
  <c r="K670" i="29"/>
  <c r="H670" i="29"/>
  <c r="G670" i="29"/>
  <c r="F670" i="29"/>
  <c r="F684" i="29"/>
  <c r="G684" i="29"/>
  <c r="K684" i="29"/>
  <c r="J684" i="29"/>
  <c r="H684" i="29"/>
  <c r="I684" i="29"/>
  <c r="K663" i="29"/>
  <c r="J663" i="29"/>
  <c r="I663" i="29"/>
  <c r="H663" i="29"/>
  <c r="F663" i="29"/>
  <c r="G663" i="29"/>
  <c r="J666" i="29"/>
  <c r="I666" i="29"/>
  <c r="H666" i="29"/>
  <c r="G666" i="29"/>
  <c r="F666" i="29"/>
  <c r="K666" i="29"/>
  <c r="F672" i="29"/>
  <c r="H672" i="29"/>
  <c r="G672" i="29"/>
  <c r="K672" i="29"/>
  <c r="J672" i="29"/>
  <c r="I672" i="29"/>
  <c r="F622" i="29"/>
  <c r="K622" i="29"/>
  <c r="J622" i="29"/>
  <c r="G622" i="29"/>
  <c r="I622" i="29"/>
  <c r="H622" i="29"/>
  <c r="F634" i="29"/>
  <c r="G634" i="29"/>
  <c r="K634" i="29"/>
  <c r="J634" i="29"/>
  <c r="I634" i="29"/>
  <c r="H634" i="29"/>
  <c r="H611" i="29"/>
  <c r="G611" i="29"/>
  <c r="F611" i="29"/>
  <c r="I611" i="29"/>
  <c r="K611" i="29"/>
  <c r="J611" i="29"/>
  <c r="F642" i="29"/>
  <c r="K642" i="29"/>
  <c r="J642" i="29"/>
  <c r="G642" i="29"/>
  <c r="I642" i="29"/>
  <c r="H642" i="29"/>
  <c r="J628" i="29"/>
  <c r="I628" i="29"/>
  <c r="K628" i="29"/>
  <c r="H628" i="29"/>
  <c r="G628" i="29"/>
  <c r="F628" i="29"/>
  <c r="H627" i="29"/>
  <c r="G627" i="29"/>
  <c r="I627" i="29"/>
  <c r="F627" i="29"/>
  <c r="K627" i="29"/>
  <c r="J627" i="29"/>
  <c r="F610" i="29"/>
  <c r="K610" i="29"/>
  <c r="G610" i="29"/>
  <c r="J610" i="29"/>
  <c r="I610" i="29"/>
  <c r="H610" i="29"/>
  <c r="J616" i="29"/>
  <c r="I616" i="29"/>
  <c r="H616" i="29"/>
  <c r="G616" i="29"/>
  <c r="F616" i="29"/>
  <c r="K616" i="29"/>
  <c r="H615" i="29"/>
  <c r="G615" i="29"/>
  <c r="F615" i="29"/>
  <c r="I615" i="29"/>
  <c r="K615" i="29"/>
  <c r="J615" i="29"/>
  <c r="J632" i="29"/>
  <c r="I632" i="29"/>
  <c r="H632" i="29"/>
  <c r="K632" i="29"/>
  <c r="G632" i="29"/>
  <c r="F632" i="29"/>
  <c r="H631" i="29"/>
  <c r="G631" i="29"/>
  <c r="I631" i="29"/>
  <c r="F631" i="29"/>
  <c r="K631" i="29"/>
  <c r="J631" i="29"/>
  <c r="F626" i="29"/>
  <c r="G626" i="29"/>
  <c r="K626" i="29"/>
  <c r="J626" i="29"/>
  <c r="I626" i="29"/>
  <c r="H626" i="29"/>
  <c r="H635" i="29"/>
  <c r="G635" i="29"/>
  <c r="F635" i="29"/>
  <c r="I635" i="29"/>
  <c r="K635" i="29"/>
  <c r="J635" i="29"/>
  <c r="F630" i="29"/>
  <c r="G630" i="29"/>
  <c r="K630" i="29"/>
  <c r="J630" i="29"/>
  <c r="I630" i="29"/>
  <c r="H630" i="29"/>
  <c r="J612" i="29"/>
  <c r="K612" i="29"/>
  <c r="I612" i="29"/>
  <c r="H612" i="29"/>
  <c r="G612" i="29"/>
  <c r="F612" i="29"/>
  <c r="J620" i="29"/>
  <c r="I620" i="29"/>
  <c r="H620" i="29"/>
  <c r="G620" i="29"/>
  <c r="K620" i="29"/>
  <c r="F620" i="29"/>
  <c r="H619" i="29"/>
  <c r="G619" i="29"/>
  <c r="F619" i="29"/>
  <c r="I619" i="29"/>
  <c r="K619" i="29"/>
  <c r="J619" i="29"/>
  <c r="F614" i="29"/>
  <c r="G614" i="29"/>
  <c r="K614" i="29"/>
  <c r="J614" i="29"/>
  <c r="I614" i="29"/>
  <c r="H614" i="29"/>
  <c r="J636" i="29"/>
  <c r="I636" i="29"/>
  <c r="H636" i="29"/>
  <c r="G636" i="29"/>
  <c r="F636" i="29"/>
  <c r="K636" i="29"/>
  <c r="J640" i="29"/>
  <c r="K640" i="29"/>
  <c r="I640" i="29"/>
  <c r="H640" i="29"/>
  <c r="G640" i="29"/>
  <c r="F640" i="29"/>
  <c r="H639" i="29"/>
  <c r="I639" i="29"/>
  <c r="G639" i="29"/>
  <c r="F639" i="29"/>
  <c r="K639" i="29"/>
  <c r="J639" i="29"/>
  <c r="F638" i="29"/>
  <c r="K638" i="29"/>
  <c r="J638" i="29"/>
  <c r="I638" i="29"/>
  <c r="H638" i="29"/>
  <c r="G638" i="29"/>
  <c r="H643" i="29"/>
  <c r="G643" i="29"/>
  <c r="F643" i="29"/>
  <c r="K643" i="29"/>
  <c r="J643" i="29"/>
  <c r="I643" i="29"/>
  <c r="J624" i="29"/>
  <c r="I624" i="29"/>
  <c r="H624" i="29"/>
  <c r="G624" i="29"/>
  <c r="F624" i="29"/>
  <c r="K624" i="29"/>
  <c r="H623" i="29"/>
  <c r="I623" i="29"/>
  <c r="G623" i="29"/>
  <c r="F623" i="29"/>
  <c r="K623" i="29"/>
  <c r="J623" i="29"/>
  <c r="F618" i="29"/>
  <c r="K618" i="29"/>
  <c r="G618" i="29"/>
  <c r="J618" i="29"/>
  <c r="I618" i="29"/>
  <c r="H618" i="29"/>
  <c r="J608" i="29"/>
  <c r="I608" i="29"/>
  <c r="K608" i="29"/>
  <c r="H608" i="29"/>
  <c r="G608" i="29"/>
  <c r="F608" i="29"/>
  <c r="K583" i="29"/>
  <c r="J583" i="29"/>
  <c r="I583" i="29"/>
  <c r="G583" i="29"/>
  <c r="H583" i="29"/>
  <c r="F583" i="29"/>
  <c r="K567" i="29"/>
  <c r="J567" i="29"/>
  <c r="I567" i="29"/>
  <c r="G567" i="29"/>
  <c r="H567" i="29"/>
  <c r="F567" i="29"/>
  <c r="F592" i="29"/>
  <c r="I592" i="29"/>
  <c r="K592" i="29"/>
  <c r="J592" i="29"/>
  <c r="H592" i="29"/>
  <c r="G592" i="29"/>
  <c r="F560" i="29"/>
  <c r="K560" i="29"/>
  <c r="I560" i="29"/>
  <c r="J560" i="29"/>
  <c r="H560" i="29"/>
  <c r="G560" i="29"/>
  <c r="F580" i="29"/>
  <c r="K580" i="29"/>
  <c r="J580" i="29"/>
  <c r="H580" i="29"/>
  <c r="G580" i="29"/>
  <c r="I580" i="29"/>
  <c r="H585" i="29"/>
  <c r="G585" i="29"/>
  <c r="F585" i="29"/>
  <c r="J585" i="29"/>
  <c r="K585" i="29"/>
  <c r="I585" i="29"/>
  <c r="H589" i="29"/>
  <c r="K589" i="29"/>
  <c r="G589" i="29"/>
  <c r="F589" i="29"/>
  <c r="J589" i="29"/>
  <c r="I589" i="29"/>
  <c r="K579" i="29"/>
  <c r="G579" i="29"/>
  <c r="J579" i="29"/>
  <c r="I579" i="29"/>
  <c r="H579" i="29"/>
  <c r="F579" i="29"/>
  <c r="G563" i="29"/>
  <c r="K563" i="29"/>
  <c r="J563" i="29"/>
  <c r="I563" i="29"/>
  <c r="H563" i="29"/>
  <c r="F563" i="29"/>
  <c r="J566" i="29"/>
  <c r="I566" i="29"/>
  <c r="H566" i="29"/>
  <c r="G566" i="29"/>
  <c r="F566" i="29"/>
  <c r="K566" i="29"/>
  <c r="H565" i="29"/>
  <c r="G565" i="29"/>
  <c r="F565" i="29"/>
  <c r="K565" i="29"/>
  <c r="J565" i="29"/>
  <c r="I565" i="29"/>
  <c r="J586" i="29"/>
  <c r="I586" i="29"/>
  <c r="H586" i="29"/>
  <c r="G586" i="29"/>
  <c r="F586" i="29"/>
  <c r="K586" i="29"/>
  <c r="F584" i="29"/>
  <c r="K584" i="29"/>
  <c r="J584" i="29"/>
  <c r="I584" i="29"/>
  <c r="H584" i="29"/>
  <c r="G584" i="29"/>
  <c r="J574" i="29"/>
  <c r="I574" i="29"/>
  <c r="H574" i="29"/>
  <c r="G574" i="29"/>
  <c r="F574" i="29"/>
  <c r="K574" i="29"/>
  <c r="F572" i="29"/>
  <c r="K572" i="29"/>
  <c r="J572" i="29"/>
  <c r="I572" i="29"/>
  <c r="H572" i="29"/>
  <c r="G572" i="29"/>
  <c r="H561" i="29"/>
  <c r="G561" i="29"/>
  <c r="K561" i="29"/>
  <c r="F561" i="29"/>
  <c r="J561" i="29"/>
  <c r="I561" i="29"/>
  <c r="J578" i="29"/>
  <c r="I578" i="29"/>
  <c r="H578" i="29"/>
  <c r="G578" i="29"/>
  <c r="F578" i="29"/>
  <c r="K578" i="29"/>
  <c r="K591" i="29"/>
  <c r="J591" i="29"/>
  <c r="I591" i="29"/>
  <c r="H591" i="29"/>
  <c r="F591" i="29"/>
  <c r="G591" i="29"/>
  <c r="G575" i="29"/>
  <c r="K575" i="29"/>
  <c r="J575" i="29"/>
  <c r="I575" i="29"/>
  <c r="H575" i="29"/>
  <c r="F575" i="29"/>
  <c r="K559" i="29"/>
  <c r="G559" i="29"/>
  <c r="J559" i="29"/>
  <c r="I559" i="29"/>
  <c r="H559" i="29"/>
  <c r="F559" i="29"/>
  <c r="F576" i="29"/>
  <c r="K576" i="29"/>
  <c r="J576" i="29"/>
  <c r="I576" i="29"/>
  <c r="H576" i="29"/>
  <c r="G576" i="29"/>
  <c r="H581" i="29"/>
  <c r="G581" i="29"/>
  <c r="F581" i="29"/>
  <c r="J581" i="29"/>
  <c r="I581" i="29"/>
  <c r="K581" i="29"/>
  <c r="F564" i="29"/>
  <c r="K564" i="29"/>
  <c r="I564" i="29"/>
  <c r="J564" i="29"/>
  <c r="H564" i="29"/>
  <c r="G564" i="29"/>
  <c r="H577" i="29"/>
  <c r="K577" i="29"/>
  <c r="G577" i="29"/>
  <c r="F577" i="29"/>
  <c r="J577" i="29"/>
  <c r="I577" i="29"/>
  <c r="H593" i="29"/>
  <c r="G593" i="29"/>
  <c r="F593" i="29"/>
  <c r="K593" i="29"/>
  <c r="J593" i="29"/>
  <c r="I593" i="29"/>
  <c r="J590" i="29"/>
  <c r="I590" i="29"/>
  <c r="H590" i="29"/>
  <c r="G590" i="29"/>
  <c r="F590" i="29"/>
  <c r="K590" i="29"/>
  <c r="J582" i="29"/>
  <c r="I582" i="29"/>
  <c r="H582" i="29"/>
  <c r="G582" i="29"/>
  <c r="F582" i="29"/>
  <c r="K582" i="29"/>
  <c r="J558" i="29"/>
  <c r="I558" i="29"/>
  <c r="H558" i="29"/>
  <c r="G558" i="29"/>
  <c r="F558" i="29"/>
  <c r="K558" i="29"/>
  <c r="J562" i="29"/>
  <c r="I562" i="29"/>
  <c r="H562" i="29"/>
  <c r="G562" i="29"/>
  <c r="F562" i="29"/>
  <c r="K562" i="29"/>
  <c r="K587" i="29"/>
  <c r="J587" i="29"/>
  <c r="I587" i="29"/>
  <c r="H587" i="29"/>
  <c r="F587" i="29"/>
  <c r="G587" i="29"/>
  <c r="K571" i="29"/>
  <c r="J571" i="29"/>
  <c r="G571" i="29"/>
  <c r="I571" i="29"/>
  <c r="H571" i="29"/>
  <c r="F571" i="29"/>
  <c r="J570" i="29"/>
  <c r="I570" i="29"/>
  <c r="H570" i="29"/>
  <c r="G570" i="29"/>
  <c r="F570" i="29"/>
  <c r="K570" i="29"/>
  <c r="H569" i="29"/>
  <c r="G569" i="29"/>
  <c r="K569" i="29"/>
  <c r="F569" i="29"/>
  <c r="J569" i="29"/>
  <c r="I569" i="29"/>
  <c r="F568" i="29"/>
  <c r="K568" i="29"/>
  <c r="I568" i="29"/>
  <c r="J568" i="29"/>
  <c r="H568" i="29"/>
  <c r="G568" i="29"/>
  <c r="H573" i="29"/>
  <c r="G573" i="29"/>
  <c r="F573" i="29"/>
  <c r="K573" i="29"/>
  <c r="J573" i="29"/>
  <c r="I573" i="29"/>
  <c r="F588" i="29"/>
  <c r="K588" i="29"/>
  <c r="J588" i="29"/>
  <c r="H588" i="29"/>
  <c r="I588" i="29"/>
  <c r="G588" i="29"/>
  <c r="K533" i="29"/>
  <c r="J533" i="29"/>
  <c r="G533" i="29"/>
  <c r="I533" i="29"/>
  <c r="H533" i="29"/>
  <c r="F533" i="29"/>
  <c r="K517" i="29"/>
  <c r="G517" i="29"/>
  <c r="J517" i="29"/>
  <c r="I517" i="29"/>
  <c r="H517" i="29"/>
  <c r="F517" i="29"/>
  <c r="F542" i="29"/>
  <c r="I542" i="29"/>
  <c r="K542" i="29"/>
  <c r="J542" i="29"/>
  <c r="H542" i="29"/>
  <c r="G542" i="29"/>
  <c r="F510" i="29"/>
  <c r="I510" i="29"/>
  <c r="K510" i="29"/>
  <c r="J510" i="29"/>
  <c r="H510" i="29"/>
  <c r="G510" i="29"/>
  <c r="F530" i="29"/>
  <c r="I530" i="29"/>
  <c r="K530" i="29"/>
  <c r="J530" i="29"/>
  <c r="H530" i="29"/>
  <c r="G530" i="29"/>
  <c r="F534" i="29"/>
  <c r="I534" i="29"/>
  <c r="K534" i="29"/>
  <c r="J534" i="29"/>
  <c r="H534" i="29"/>
  <c r="G534" i="29"/>
  <c r="J524" i="29"/>
  <c r="I524" i="29"/>
  <c r="H524" i="29"/>
  <c r="G524" i="29"/>
  <c r="F524" i="29"/>
  <c r="K524" i="29"/>
  <c r="J516" i="29"/>
  <c r="I516" i="29"/>
  <c r="H516" i="29"/>
  <c r="G516" i="29"/>
  <c r="F516" i="29"/>
  <c r="K516" i="29"/>
  <c r="J528" i="29"/>
  <c r="I528" i="29"/>
  <c r="H528" i="29"/>
  <c r="G528" i="29"/>
  <c r="F528" i="29"/>
  <c r="K528" i="29"/>
  <c r="K529" i="29"/>
  <c r="J529" i="29"/>
  <c r="I529" i="29"/>
  <c r="G529" i="29"/>
  <c r="H529" i="29"/>
  <c r="F529" i="29"/>
  <c r="K513" i="29"/>
  <c r="G513" i="29"/>
  <c r="J513" i="29"/>
  <c r="I513" i="29"/>
  <c r="H513" i="29"/>
  <c r="F513" i="29"/>
  <c r="H511" i="29"/>
  <c r="G511" i="29"/>
  <c r="K511" i="29"/>
  <c r="F511" i="29"/>
  <c r="J511" i="29"/>
  <c r="I511" i="29"/>
  <c r="H515" i="29"/>
  <c r="G515" i="29"/>
  <c r="K515" i="29"/>
  <c r="F515" i="29"/>
  <c r="J515" i="29"/>
  <c r="I515" i="29"/>
  <c r="F522" i="29"/>
  <c r="K522" i="29"/>
  <c r="J522" i="29"/>
  <c r="H522" i="29"/>
  <c r="I522" i="29"/>
  <c r="G522" i="29"/>
  <c r="J536" i="29"/>
  <c r="I536" i="29"/>
  <c r="H536" i="29"/>
  <c r="G536" i="29"/>
  <c r="F536" i="29"/>
  <c r="K536" i="29"/>
  <c r="J520" i="29"/>
  <c r="I520" i="29"/>
  <c r="H520" i="29"/>
  <c r="G520" i="29"/>
  <c r="F520" i="29"/>
  <c r="K520" i="29"/>
  <c r="K541" i="29"/>
  <c r="G541" i="29"/>
  <c r="J541" i="29"/>
  <c r="I541" i="29"/>
  <c r="H541" i="29"/>
  <c r="F541" i="29"/>
  <c r="K525" i="29"/>
  <c r="G525" i="29"/>
  <c r="J525" i="29"/>
  <c r="I525" i="29"/>
  <c r="H525" i="29"/>
  <c r="F525" i="29"/>
  <c r="K509" i="29"/>
  <c r="G509" i="29"/>
  <c r="J509" i="29"/>
  <c r="I509" i="29"/>
  <c r="H509" i="29"/>
  <c r="F509" i="29"/>
  <c r="H527" i="29"/>
  <c r="G527" i="29"/>
  <c r="K527" i="29"/>
  <c r="F527" i="29"/>
  <c r="J527" i="29"/>
  <c r="I527" i="29"/>
  <c r="J512" i="29"/>
  <c r="I512" i="29"/>
  <c r="H512" i="29"/>
  <c r="G512" i="29"/>
  <c r="F512" i="29"/>
  <c r="K512" i="29"/>
  <c r="F526" i="29"/>
  <c r="K526" i="29"/>
  <c r="J526" i="29"/>
  <c r="H526" i="29"/>
  <c r="I526" i="29"/>
  <c r="G526" i="29"/>
  <c r="H531" i="29"/>
  <c r="K531" i="29"/>
  <c r="G531" i="29"/>
  <c r="F531" i="29"/>
  <c r="J531" i="29"/>
  <c r="I531" i="29"/>
  <c r="F514" i="29"/>
  <c r="I514" i="29"/>
  <c r="K514" i="29"/>
  <c r="J514" i="29"/>
  <c r="H514" i="29"/>
  <c r="G514" i="29"/>
  <c r="H519" i="29"/>
  <c r="G519" i="29"/>
  <c r="F519" i="29"/>
  <c r="K519" i="29"/>
  <c r="J519" i="29"/>
  <c r="I519" i="29"/>
  <c r="F518" i="29"/>
  <c r="K518" i="29"/>
  <c r="I518" i="29"/>
  <c r="J518" i="29"/>
  <c r="H518" i="29"/>
  <c r="G518" i="29"/>
  <c r="J508" i="29"/>
  <c r="I508" i="29"/>
  <c r="H508" i="29"/>
  <c r="G508" i="29"/>
  <c r="F508" i="29"/>
  <c r="K508" i="29"/>
  <c r="H523" i="29"/>
  <c r="G523" i="29"/>
  <c r="K523" i="29"/>
  <c r="F523" i="29"/>
  <c r="J523" i="29"/>
  <c r="I523" i="29"/>
  <c r="F538" i="29"/>
  <c r="K538" i="29"/>
  <c r="J538" i="29"/>
  <c r="H538" i="29"/>
  <c r="G538" i="29"/>
  <c r="I538" i="29"/>
  <c r="J540" i="29"/>
  <c r="I540" i="29"/>
  <c r="H540" i="29"/>
  <c r="G540" i="29"/>
  <c r="F540" i="29"/>
  <c r="K540" i="29"/>
  <c r="K537" i="29"/>
  <c r="G537" i="29"/>
  <c r="J537" i="29"/>
  <c r="I537" i="29"/>
  <c r="H537" i="29"/>
  <c r="F537" i="29"/>
  <c r="K521" i="29"/>
  <c r="J521" i="29"/>
  <c r="I521" i="29"/>
  <c r="H521" i="29"/>
  <c r="F521" i="29"/>
  <c r="G521" i="29"/>
  <c r="H543" i="29"/>
  <c r="G543" i="29"/>
  <c r="F543" i="29"/>
  <c r="K543" i="29"/>
  <c r="J543" i="29"/>
  <c r="I543" i="29"/>
  <c r="J532" i="29"/>
  <c r="I532" i="29"/>
  <c r="H532" i="29"/>
  <c r="G532" i="29"/>
  <c r="F532" i="29"/>
  <c r="K532" i="29"/>
  <c r="H535" i="29"/>
  <c r="G535" i="29"/>
  <c r="F535" i="29"/>
  <c r="J535" i="29"/>
  <c r="I535" i="29"/>
  <c r="K535" i="29"/>
  <c r="H539" i="29"/>
  <c r="G539" i="29"/>
  <c r="F539" i="29"/>
  <c r="K539" i="29"/>
  <c r="J539" i="29"/>
  <c r="I539" i="29"/>
  <c r="H477" i="29"/>
  <c r="G477" i="29"/>
  <c r="F477" i="29"/>
  <c r="K477" i="29"/>
  <c r="J477" i="29"/>
  <c r="I477" i="29"/>
  <c r="H465" i="29"/>
  <c r="G465" i="29"/>
  <c r="I465" i="29"/>
  <c r="F465" i="29"/>
  <c r="K465" i="29"/>
  <c r="J465" i="29"/>
  <c r="J458" i="29"/>
  <c r="I458" i="29"/>
  <c r="H458" i="29"/>
  <c r="G458" i="29"/>
  <c r="F458" i="29"/>
  <c r="K458" i="29"/>
  <c r="F472" i="29"/>
  <c r="G472" i="29"/>
  <c r="K472" i="29"/>
  <c r="J472" i="29"/>
  <c r="I472" i="29"/>
  <c r="H472" i="29"/>
  <c r="H485" i="29"/>
  <c r="I485" i="29"/>
  <c r="G485" i="29"/>
  <c r="F485" i="29"/>
  <c r="K485" i="29"/>
  <c r="J485" i="29"/>
  <c r="H473" i="29"/>
  <c r="G473" i="29"/>
  <c r="F473" i="29"/>
  <c r="K473" i="29"/>
  <c r="I473" i="29"/>
  <c r="J473" i="29"/>
  <c r="F492" i="29"/>
  <c r="K492" i="29"/>
  <c r="G492" i="29"/>
  <c r="J492" i="29"/>
  <c r="I492" i="29"/>
  <c r="H492" i="29"/>
  <c r="J462" i="29"/>
  <c r="I462" i="29"/>
  <c r="H462" i="29"/>
  <c r="G462" i="29"/>
  <c r="K462" i="29"/>
  <c r="F462" i="29"/>
  <c r="F488" i="29"/>
  <c r="K488" i="29"/>
  <c r="J488" i="29"/>
  <c r="I488" i="29"/>
  <c r="G488" i="29"/>
  <c r="H488" i="29"/>
  <c r="J474" i="29"/>
  <c r="I474" i="29"/>
  <c r="H474" i="29"/>
  <c r="G474" i="29"/>
  <c r="F474" i="29"/>
  <c r="K474" i="29"/>
  <c r="F480" i="29"/>
  <c r="G480" i="29"/>
  <c r="K480" i="29"/>
  <c r="J480" i="29"/>
  <c r="I480" i="29"/>
  <c r="H480" i="29"/>
  <c r="J466" i="29"/>
  <c r="I466" i="29"/>
  <c r="H466" i="29"/>
  <c r="G466" i="29"/>
  <c r="K466" i="29"/>
  <c r="F466" i="29"/>
  <c r="H493" i="29"/>
  <c r="G493" i="29"/>
  <c r="F493" i="29"/>
  <c r="K493" i="29"/>
  <c r="J493" i="29"/>
  <c r="I493" i="29"/>
  <c r="H461" i="29"/>
  <c r="G461" i="29"/>
  <c r="I461" i="29"/>
  <c r="F461" i="29"/>
  <c r="K461" i="29"/>
  <c r="J461" i="29"/>
  <c r="F464" i="29"/>
  <c r="K464" i="29"/>
  <c r="J464" i="29"/>
  <c r="G464" i="29"/>
  <c r="I464" i="29"/>
  <c r="H464" i="29"/>
  <c r="H481" i="29"/>
  <c r="G481" i="29"/>
  <c r="F481" i="29"/>
  <c r="I481" i="29"/>
  <c r="K481" i="29"/>
  <c r="J481" i="29"/>
  <c r="J490" i="29"/>
  <c r="I490" i="29"/>
  <c r="H490" i="29"/>
  <c r="G490" i="29"/>
  <c r="F490" i="29"/>
  <c r="K490" i="29"/>
  <c r="F468" i="29"/>
  <c r="K468" i="29"/>
  <c r="J468" i="29"/>
  <c r="I468" i="29"/>
  <c r="G468" i="29"/>
  <c r="H468" i="29"/>
  <c r="J486" i="29"/>
  <c r="I486" i="29"/>
  <c r="H486" i="29"/>
  <c r="G486" i="29"/>
  <c r="F486" i="29"/>
  <c r="K486" i="29"/>
  <c r="H469" i="29"/>
  <c r="G469" i="29"/>
  <c r="F469" i="29"/>
  <c r="K469" i="29"/>
  <c r="I469" i="29"/>
  <c r="J469" i="29"/>
  <c r="F484" i="29"/>
  <c r="G484" i="29"/>
  <c r="K484" i="29"/>
  <c r="J484" i="29"/>
  <c r="I484" i="29"/>
  <c r="H484" i="29"/>
  <c r="H489" i="29"/>
  <c r="G489" i="29"/>
  <c r="F489" i="29"/>
  <c r="K489" i="29"/>
  <c r="I489" i="29"/>
  <c r="J489" i="29"/>
  <c r="J482" i="29"/>
  <c r="I482" i="29"/>
  <c r="H482" i="29"/>
  <c r="G482" i="29"/>
  <c r="K482" i="29"/>
  <c r="F482" i="29"/>
  <c r="F460" i="29"/>
  <c r="G460" i="29"/>
  <c r="K460" i="29"/>
  <c r="J460" i="29"/>
  <c r="I460" i="29"/>
  <c r="H460" i="29"/>
  <c r="J478" i="29"/>
  <c r="I478" i="29"/>
  <c r="K478" i="29"/>
  <c r="H478" i="29"/>
  <c r="G478" i="29"/>
  <c r="F478" i="29"/>
  <c r="J470" i="29"/>
  <c r="I470" i="29"/>
  <c r="H470" i="29"/>
  <c r="G470" i="29"/>
  <c r="F470" i="29"/>
  <c r="K470" i="29"/>
  <c r="F476" i="29"/>
  <c r="K476" i="29"/>
  <c r="J476" i="29"/>
  <c r="I476" i="29"/>
  <c r="G476" i="29"/>
  <c r="H476" i="29"/>
  <c r="H427" i="29"/>
  <c r="G427" i="29"/>
  <c r="F427" i="29"/>
  <c r="K427" i="29"/>
  <c r="J427" i="29"/>
  <c r="I427" i="29"/>
  <c r="H415" i="29"/>
  <c r="G415" i="29"/>
  <c r="F415" i="29"/>
  <c r="K415" i="29"/>
  <c r="J415" i="29"/>
  <c r="I415" i="29"/>
  <c r="J408" i="29"/>
  <c r="K408" i="29"/>
  <c r="I408" i="29"/>
  <c r="H408" i="29"/>
  <c r="G408" i="29"/>
  <c r="F408" i="29"/>
  <c r="J432" i="29"/>
  <c r="I432" i="29"/>
  <c r="H432" i="29"/>
  <c r="G432" i="29"/>
  <c r="K432" i="29"/>
  <c r="F432" i="29"/>
  <c r="F410" i="29"/>
  <c r="G410" i="29"/>
  <c r="K410" i="29"/>
  <c r="J410" i="29"/>
  <c r="I410" i="29"/>
  <c r="H410" i="29"/>
  <c r="J424" i="29"/>
  <c r="I424" i="29"/>
  <c r="H424" i="29"/>
  <c r="K424" i="29"/>
  <c r="G424" i="29"/>
  <c r="F424" i="29"/>
  <c r="H423" i="29"/>
  <c r="G423" i="29"/>
  <c r="F423" i="29"/>
  <c r="I423" i="29"/>
  <c r="K423" i="29"/>
  <c r="J423" i="29"/>
  <c r="F438" i="29"/>
  <c r="K438" i="29"/>
  <c r="J438" i="29"/>
  <c r="G438" i="29"/>
  <c r="I438" i="29"/>
  <c r="H438" i="29"/>
  <c r="J420" i="29"/>
  <c r="I420" i="29"/>
  <c r="H420" i="29"/>
  <c r="G420" i="29"/>
  <c r="F420" i="29"/>
  <c r="K420" i="29"/>
  <c r="H443" i="29"/>
  <c r="G443" i="29"/>
  <c r="F443" i="29"/>
  <c r="K443" i="29"/>
  <c r="J443" i="29"/>
  <c r="I443" i="29"/>
  <c r="H411" i="29"/>
  <c r="G411" i="29"/>
  <c r="I411" i="29"/>
  <c r="F411" i="29"/>
  <c r="K411" i="29"/>
  <c r="J411" i="29"/>
  <c r="H435" i="29"/>
  <c r="G435" i="29"/>
  <c r="F435" i="29"/>
  <c r="I435" i="29"/>
  <c r="K435" i="29"/>
  <c r="J435" i="29"/>
  <c r="H431" i="29"/>
  <c r="G431" i="29"/>
  <c r="F431" i="29"/>
  <c r="K431" i="29"/>
  <c r="J431" i="29"/>
  <c r="I431" i="29"/>
  <c r="J440" i="29"/>
  <c r="I440" i="29"/>
  <c r="K440" i="29"/>
  <c r="H440" i="29"/>
  <c r="G440" i="29"/>
  <c r="F440" i="29"/>
  <c r="F418" i="29"/>
  <c r="K418" i="29"/>
  <c r="J418" i="29"/>
  <c r="I418" i="29"/>
  <c r="H418" i="29"/>
  <c r="G418" i="29"/>
  <c r="F442" i="29"/>
  <c r="K442" i="29"/>
  <c r="J442" i="29"/>
  <c r="G442" i="29"/>
  <c r="I442" i="29"/>
  <c r="H442" i="29"/>
  <c r="F422" i="29"/>
  <c r="G422" i="29"/>
  <c r="K422" i="29"/>
  <c r="J422" i="29"/>
  <c r="I422" i="29"/>
  <c r="H422" i="29"/>
  <c r="J412" i="29"/>
  <c r="I412" i="29"/>
  <c r="H412" i="29"/>
  <c r="K412" i="29"/>
  <c r="G412" i="29"/>
  <c r="F412" i="29"/>
  <c r="F434" i="29"/>
  <c r="K434" i="29"/>
  <c r="J434" i="29"/>
  <c r="I434" i="29"/>
  <c r="H434" i="29"/>
  <c r="G434" i="29"/>
  <c r="H419" i="29"/>
  <c r="G419" i="29"/>
  <c r="F419" i="29"/>
  <c r="I419" i="29"/>
  <c r="K419" i="29"/>
  <c r="J419" i="29"/>
  <c r="H439" i="29"/>
  <c r="G439" i="29"/>
  <c r="F439" i="29"/>
  <c r="I439" i="29"/>
  <c r="K439" i="29"/>
  <c r="J439" i="29"/>
  <c r="J436" i="29"/>
  <c r="I436" i="29"/>
  <c r="H436" i="29"/>
  <c r="G436" i="29"/>
  <c r="F436" i="29"/>
  <c r="K436" i="29"/>
  <c r="F414" i="29"/>
  <c r="G414" i="29"/>
  <c r="K414" i="29"/>
  <c r="J414" i="29"/>
  <c r="I414" i="29"/>
  <c r="H414" i="29"/>
  <c r="F426" i="29"/>
  <c r="K426" i="29"/>
  <c r="J426" i="29"/>
  <c r="I426" i="29"/>
  <c r="H426" i="29"/>
  <c r="G426" i="29"/>
  <c r="J428" i="29"/>
  <c r="I428" i="29"/>
  <c r="H428" i="29"/>
  <c r="G428" i="29"/>
  <c r="F428" i="29"/>
  <c r="K428" i="29"/>
  <c r="J416" i="29"/>
  <c r="K416" i="29"/>
  <c r="I416" i="29"/>
  <c r="H416" i="29"/>
  <c r="G416" i="29"/>
  <c r="F416" i="29"/>
  <c r="F430" i="29"/>
  <c r="K430" i="29"/>
  <c r="G430" i="29"/>
  <c r="J430" i="29"/>
  <c r="I430" i="29"/>
  <c r="H430" i="29"/>
  <c r="K391" i="29"/>
  <c r="J391" i="29"/>
  <c r="I391" i="29"/>
  <c r="H391" i="29"/>
  <c r="G391" i="29"/>
  <c r="F391" i="29"/>
  <c r="F364" i="29"/>
  <c r="K364" i="29"/>
  <c r="J364" i="29"/>
  <c r="I364" i="29"/>
  <c r="G364" i="29"/>
  <c r="H364" i="29"/>
  <c r="K387" i="29"/>
  <c r="J387" i="29"/>
  <c r="I387" i="29"/>
  <c r="H387" i="29"/>
  <c r="G387" i="29"/>
  <c r="F387" i="29"/>
  <c r="H393" i="29"/>
  <c r="G393" i="29"/>
  <c r="F393" i="29"/>
  <c r="K393" i="29"/>
  <c r="J393" i="29"/>
  <c r="I393" i="29"/>
  <c r="H361" i="29"/>
  <c r="G361" i="29"/>
  <c r="F361" i="29"/>
  <c r="K361" i="29"/>
  <c r="I361" i="29"/>
  <c r="J361" i="29"/>
  <c r="F376" i="29"/>
  <c r="K376" i="29"/>
  <c r="G376" i="29"/>
  <c r="J376" i="29"/>
  <c r="I376" i="29"/>
  <c r="H376" i="29"/>
  <c r="J362" i="29"/>
  <c r="I362" i="29"/>
  <c r="H362" i="29"/>
  <c r="G362" i="29"/>
  <c r="F362" i="29"/>
  <c r="K362" i="29"/>
  <c r="J366" i="29"/>
  <c r="I366" i="29"/>
  <c r="H366" i="29"/>
  <c r="G366" i="29"/>
  <c r="F366" i="29"/>
  <c r="K366" i="29"/>
  <c r="H373" i="29"/>
  <c r="G373" i="29"/>
  <c r="I373" i="29"/>
  <c r="F373" i="29"/>
  <c r="K373" i="29"/>
  <c r="J373" i="29"/>
  <c r="H369" i="29"/>
  <c r="I369" i="29"/>
  <c r="G369" i="29"/>
  <c r="F369" i="29"/>
  <c r="K369" i="29"/>
  <c r="J369" i="29"/>
  <c r="F384" i="29"/>
  <c r="K384" i="29"/>
  <c r="J384" i="29"/>
  <c r="I384" i="29"/>
  <c r="H384" i="29"/>
  <c r="G384" i="29"/>
  <c r="K383" i="29"/>
  <c r="J383" i="29"/>
  <c r="I383" i="29"/>
  <c r="H383" i="29"/>
  <c r="G383" i="29"/>
  <c r="F383" i="29"/>
  <c r="J374" i="29"/>
  <c r="I374" i="29"/>
  <c r="H374" i="29"/>
  <c r="G374" i="29"/>
  <c r="K374" i="29"/>
  <c r="F374" i="29"/>
  <c r="H381" i="29"/>
  <c r="G381" i="29"/>
  <c r="F381" i="29"/>
  <c r="I381" i="29"/>
  <c r="K381" i="29"/>
  <c r="J381" i="29"/>
  <c r="F372" i="29"/>
  <c r="G372" i="29"/>
  <c r="K372" i="29"/>
  <c r="J372" i="29"/>
  <c r="I372" i="29"/>
  <c r="H372" i="29"/>
  <c r="J386" i="29"/>
  <c r="I386" i="29"/>
  <c r="H386" i="29"/>
  <c r="G386" i="29"/>
  <c r="F386" i="29"/>
  <c r="K386" i="29"/>
  <c r="K375" i="29"/>
  <c r="J375" i="29"/>
  <c r="I375" i="29"/>
  <c r="H375" i="29"/>
  <c r="G375" i="29"/>
  <c r="F375" i="29"/>
  <c r="H377" i="29"/>
  <c r="G377" i="29"/>
  <c r="F377" i="29"/>
  <c r="I377" i="29"/>
  <c r="K377" i="29"/>
  <c r="J377" i="29"/>
  <c r="J370" i="29"/>
  <c r="I370" i="29"/>
  <c r="K370" i="29"/>
  <c r="H370" i="29"/>
  <c r="G370" i="29"/>
  <c r="F370" i="29"/>
  <c r="F392" i="29"/>
  <c r="K392" i="29"/>
  <c r="J392" i="29"/>
  <c r="G392" i="29"/>
  <c r="I392" i="29"/>
  <c r="H392" i="29"/>
  <c r="F360" i="29"/>
  <c r="K360" i="29"/>
  <c r="J360" i="29"/>
  <c r="I360" i="29"/>
  <c r="G360" i="29"/>
  <c r="H360" i="29"/>
  <c r="K359" i="29"/>
  <c r="J359" i="29"/>
  <c r="I359" i="29"/>
  <c r="H359" i="29"/>
  <c r="G359" i="29"/>
  <c r="F359" i="29"/>
  <c r="K371" i="29"/>
  <c r="J371" i="29"/>
  <c r="I371" i="29"/>
  <c r="H371" i="29"/>
  <c r="G371" i="29"/>
  <c r="F371" i="29"/>
  <c r="J382" i="29"/>
  <c r="I382" i="29"/>
  <c r="K382" i="29"/>
  <c r="H382" i="29"/>
  <c r="G382" i="29"/>
  <c r="F382" i="29"/>
  <c r="H389" i="29"/>
  <c r="G389" i="29"/>
  <c r="I389" i="29"/>
  <c r="F389" i="29"/>
  <c r="K389" i="29"/>
  <c r="J389" i="29"/>
  <c r="F380" i="29"/>
  <c r="K380" i="29"/>
  <c r="J380" i="29"/>
  <c r="I380" i="29"/>
  <c r="G380" i="29"/>
  <c r="H380" i="29"/>
  <c r="K367" i="29"/>
  <c r="J367" i="29"/>
  <c r="I367" i="29"/>
  <c r="H367" i="29"/>
  <c r="G367" i="29"/>
  <c r="F367" i="29"/>
  <c r="K363" i="29"/>
  <c r="J363" i="29"/>
  <c r="I363" i="29"/>
  <c r="H363" i="29"/>
  <c r="G363" i="29"/>
  <c r="F363" i="29"/>
  <c r="H385" i="29"/>
  <c r="G385" i="29"/>
  <c r="I385" i="29"/>
  <c r="F385" i="29"/>
  <c r="K385" i="29"/>
  <c r="J385" i="29"/>
  <c r="K379" i="29"/>
  <c r="J379" i="29"/>
  <c r="I379" i="29"/>
  <c r="H379" i="29"/>
  <c r="G379" i="29"/>
  <c r="F379" i="29"/>
  <c r="F368" i="29"/>
  <c r="K368" i="29"/>
  <c r="J368" i="29"/>
  <c r="I368" i="29"/>
  <c r="G368" i="29"/>
  <c r="H368" i="29"/>
  <c r="J378" i="29"/>
  <c r="I378" i="29"/>
  <c r="K378" i="29"/>
  <c r="H378" i="29"/>
  <c r="G378" i="29"/>
  <c r="F378" i="29"/>
  <c r="J390" i="29"/>
  <c r="I390" i="29"/>
  <c r="K390" i="29"/>
  <c r="H390" i="29"/>
  <c r="G390" i="29"/>
  <c r="F390" i="29"/>
  <c r="J358" i="29"/>
  <c r="I358" i="29"/>
  <c r="K358" i="29"/>
  <c r="H358" i="29"/>
  <c r="G358" i="29"/>
  <c r="F358" i="29"/>
  <c r="H365" i="29"/>
  <c r="G365" i="29"/>
  <c r="F365" i="29"/>
  <c r="I365" i="29"/>
  <c r="K365" i="29"/>
  <c r="J365" i="29"/>
  <c r="F388" i="29"/>
  <c r="G388" i="29"/>
  <c r="K388" i="29"/>
  <c r="J388" i="29"/>
  <c r="I388" i="29"/>
  <c r="H388" i="29"/>
  <c r="K325" i="29"/>
  <c r="J325" i="29"/>
  <c r="I325" i="29"/>
  <c r="H325" i="29"/>
  <c r="G325" i="29"/>
  <c r="F325" i="29"/>
  <c r="K317" i="29"/>
  <c r="J317" i="29"/>
  <c r="I317" i="29"/>
  <c r="H317" i="29"/>
  <c r="G317" i="29"/>
  <c r="F317" i="29"/>
  <c r="H343" i="29"/>
  <c r="G343" i="29"/>
  <c r="F343" i="29"/>
  <c r="K343" i="29"/>
  <c r="J343" i="29"/>
  <c r="I343" i="29"/>
  <c r="H311" i="29"/>
  <c r="G311" i="29"/>
  <c r="F311" i="29"/>
  <c r="K311" i="29"/>
  <c r="I311" i="29"/>
  <c r="J311" i="29"/>
  <c r="F330" i="29"/>
  <c r="G330" i="29"/>
  <c r="K330" i="29"/>
  <c r="J330" i="29"/>
  <c r="I330" i="29"/>
  <c r="H330" i="29"/>
  <c r="F318" i="29"/>
  <c r="G318" i="29"/>
  <c r="K318" i="29"/>
  <c r="J318" i="29"/>
  <c r="I318" i="29"/>
  <c r="H318" i="29"/>
  <c r="K333" i="29"/>
  <c r="J333" i="29"/>
  <c r="I333" i="29"/>
  <c r="H333" i="29"/>
  <c r="G333" i="29"/>
  <c r="F333" i="29"/>
  <c r="J316" i="29"/>
  <c r="I316" i="29"/>
  <c r="K316" i="29"/>
  <c r="H316" i="29"/>
  <c r="G316" i="29"/>
  <c r="F316" i="29"/>
  <c r="H331" i="29"/>
  <c r="I331" i="29"/>
  <c r="G331" i="29"/>
  <c r="F331" i="29"/>
  <c r="K331" i="29"/>
  <c r="J331" i="29"/>
  <c r="J336" i="29"/>
  <c r="K336" i="29"/>
  <c r="I336" i="29"/>
  <c r="H336" i="29"/>
  <c r="G336" i="29"/>
  <c r="F336" i="29"/>
  <c r="K321" i="29"/>
  <c r="J321" i="29"/>
  <c r="I321" i="29"/>
  <c r="H321" i="29"/>
  <c r="G321" i="29"/>
  <c r="F321" i="29"/>
  <c r="K337" i="29"/>
  <c r="J337" i="29"/>
  <c r="I337" i="29"/>
  <c r="H337" i="29"/>
  <c r="G337" i="29"/>
  <c r="F337" i="29"/>
  <c r="K329" i="29"/>
  <c r="J329" i="29"/>
  <c r="I329" i="29"/>
  <c r="H329" i="29"/>
  <c r="G329" i="29"/>
  <c r="F329" i="29"/>
  <c r="H319" i="29"/>
  <c r="G319" i="29"/>
  <c r="F319" i="29"/>
  <c r="I319" i="29"/>
  <c r="K319" i="29"/>
  <c r="J319" i="29"/>
  <c r="F326" i="29"/>
  <c r="G326" i="29"/>
  <c r="K326" i="29"/>
  <c r="J326" i="29"/>
  <c r="I326" i="29"/>
  <c r="H326" i="29"/>
  <c r="F314" i="29"/>
  <c r="K314" i="29"/>
  <c r="J314" i="29"/>
  <c r="G314" i="29"/>
  <c r="I314" i="29"/>
  <c r="H314" i="29"/>
  <c r="J324" i="29"/>
  <c r="K324" i="29"/>
  <c r="I324" i="29"/>
  <c r="H324" i="29"/>
  <c r="G324" i="29"/>
  <c r="F324" i="29"/>
  <c r="H339" i="29"/>
  <c r="I339" i="29"/>
  <c r="G339" i="29"/>
  <c r="F339" i="29"/>
  <c r="K339" i="29"/>
  <c r="J339" i="29"/>
  <c r="J312" i="29"/>
  <c r="I312" i="29"/>
  <c r="H312" i="29"/>
  <c r="G312" i="29"/>
  <c r="F312" i="29"/>
  <c r="K312" i="29"/>
  <c r="F338" i="29"/>
  <c r="K338" i="29"/>
  <c r="J338" i="29"/>
  <c r="I338" i="29"/>
  <c r="G338" i="29"/>
  <c r="H338" i="29"/>
  <c r="K313" i="29"/>
  <c r="J313" i="29"/>
  <c r="I313" i="29"/>
  <c r="H313" i="29"/>
  <c r="G313" i="29"/>
  <c r="F313" i="29"/>
  <c r="H327" i="29"/>
  <c r="I327" i="29"/>
  <c r="G327" i="29"/>
  <c r="F327" i="29"/>
  <c r="K327" i="29"/>
  <c r="J327" i="29"/>
  <c r="F334" i="29"/>
  <c r="G334" i="29"/>
  <c r="K334" i="29"/>
  <c r="J334" i="29"/>
  <c r="I334" i="29"/>
  <c r="H334" i="29"/>
  <c r="J332" i="29"/>
  <c r="I332" i="29"/>
  <c r="K332" i="29"/>
  <c r="H332" i="29"/>
  <c r="G332" i="29"/>
  <c r="F332" i="29"/>
  <c r="H315" i="29"/>
  <c r="G315" i="29"/>
  <c r="F315" i="29"/>
  <c r="I315" i="29"/>
  <c r="K315" i="29"/>
  <c r="J315" i="29"/>
  <c r="J320" i="29"/>
  <c r="I320" i="29"/>
  <c r="H320" i="29"/>
  <c r="G320" i="29"/>
  <c r="F320" i="29"/>
  <c r="K320" i="29"/>
  <c r="F342" i="29"/>
  <c r="K342" i="29"/>
  <c r="G342" i="29"/>
  <c r="J342" i="29"/>
  <c r="I342" i="29"/>
  <c r="H342" i="29"/>
  <c r="K341" i="29"/>
  <c r="J341" i="29"/>
  <c r="I341" i="29"/>
  <c r="H341" i="29"/>
  <c r="G341" i="29"/>
  <c r="F341" i="29"/>
  <c r="K309" i="29"/>
  <c r="J309" i="29"/>
  <c r="I309" i="29"/>
  <c r="H309" i="29"/>
  <c r="G309" i="29"/>
  <c r="F309" i="29"/>
  <c r="F322" i="29"/>
  <c r="K322" i="29"/>
  <c r="J322" i="29"/>
  <c r="I322" i="29"/>
  <c r="G322" i="29"/>
  <c r="H322" i="29"/>
  <c r="H335" i="29"/>
  <c r="G335" i="29"/>
  <c r="F335" i="29"/>
  <c r="K335" i="29"/>
  <c r="I335" i="29"/>
  <c r="J335" i="29"/>
  <c r="F310" i="29"/>
  <c r="K310" i="29"/>
  <c r="J310" i="29"/>
  <c r="I310" i="29"/>
  <c r="G310" i="29"/>
  <c r="H310" i="29"/>
  <c r="J340" i="29"/>
  <c r="I340" i="29"/>
  <c r="H340" i="29"/>
  <c r="G340" i="29"/>
  <c r="F340" i="29"/>
  <c r="K340" i="29"/>
  <c r="J308" i="29"/>
  <c r="I308" i="29"/>
  <c r="H308" i="29"/>
  <c r="G308" i="29"/>
  <c r="F308" i="29"/>
  <c r="K308" i="29"/>
  <c r="H323" i="29"/>
  <c r="G323" i="29"/>
  <c r="F323" i="29"/>
  <c r="I323" i="29"/>
  <c r="K323" i="29"/>
  <c r="J323" i="29"/>
  <c r="J328" i="29"/>
  <c r="I328" i="29"/>
  <c r="H328" i="29"/>
  <c r="G328" i="29"/>
  <c r="F328" i="29"/>
  <c r="K328" i="29"/>
  <c r="K267" i="29"/>
  <c r="J267" i="29"/>
  <c r="I267" i="29"/>
  <c r="H267" i="29"/>
  <c r="G267" i="29"/>
  <c r="F267" i="29"/>
  <c r="H293" i="29"/>
  <c r="G293" i="29"/>
  <c r="F293" i="29"/>
  <c r="K293" i="29"/>
  <c r="J293" i="29"/>
  <c r="I293" i="29"/>
  <c r="H261" i="29"/>
  <c r="G261" i="29"/>
  <c r="F261" i="29"/>
  <c r="K261" i="29"/>
  <c r="I261" i="29"/>
  <c r="J261" i="29"/>
  <c r="F292" i="29"/>
  <c r="K292" i="29"/>
  <c r="J292" i="29"/>
  <c r="G292" i="29"/>
  <c r="I292" i="29"/>
  <c r="H292" i="29"/>
  <c r="F260" i="29"/>
  <c r="K260" i="29"/>
  <c r="J260" i="29"/>
  <c r="I260" i="29"/>
  <c r="G260" i="29"/>
  <c r="H260" i="29"/>
  <c r="J282" i="29"/>
  <c r="I282" i="29"/>
  <c r="H282" i="29"/>
  <c r="G282" i="29"/>
  <c r="F282" i="29"/>
  <c r="K282" i="29"/>
  <c r="J290" i="29"/>
  <c r="I290" i="29"/>
  <c r="H290" i="29"/>
  <c r="K290" i="29"/>
  <c r="G290" i="29"/>
  <c r="F290" i="29"/>
  <c r="F280" i="29"/>
  <c r="K280" i="29"/>
  <c r="J280" i="29"/>
  <c r="G280" i="29"/>
  <c r="I280" i="29"/>
  <c r="H280" i="29"/>
  <c r="J278" i="29"/>
  <c r="I278" i="29"/>
  <c r="H278" i="29"/>
  <c r="G278" i="29"/>
  <c r="F278" i="29"/>
  <c r="K278" i="29"/>
  <c r="K271" i="29"/>
  <c r="J271" i="29"/>
  <c r="I271" i="29"/>
  <c r="H271" i="29"/>
  <c r="G271" i="29"/>
  <c r="F271" i="29"/>
  <c r="H269" i="29"/>
  <c r="I269" i="29"/>
  <c r="G269" i="29"/>
  <c r="F269" i="29"/>
  <c r="K269" i="29"/>
  <c r="J269" i="29"/>
  <c r="K283" i="29"/>
  <c r="J283" i="29"/>
  <c r="I283" i="29"/>
  <c r="H283" i="29"/>
  <c r="G283" i="29"/>
  <c r="F283" i="29"/>
  <c r="K259" i="29"/>
  <c r="J259" i="29"/>
  <c r="I259" i="29"/>
  <c r="H259" i="29"/>
  <c r="G259" i="29"/>
  <c r="F259" i="29"/>
  <c r="H265" i="29"/>
  <c r="G265" i="29"/>
  <c r="F265" i="29"/>
  <c r="I265" i="29"/>
  <c r="K265" i="29"/>
  <c r="J265" i="29"/>
  <c r="J258" i="29"/>
  <c r="I258" i="29"/>
  <c r="H258" i="29"/>
  <c r="G258" i="29"/>
  <c r="F258" i="29"/>
  <c r="K258" i="29"/>
  <c r="F288" i="29"/>
  <c r="K288" i="29"/>
  <c r="J288" i="29"/>
  <c r="I288" i="29"/>
  <c r="G288" i="29"/>
  <c r="H288" i="29"/>
  <c r="J270" i="29"/>
  <c r="K270" i="29"/>
  <c r="I270" i="29"/>
  <c r="H270" i="29"/>
  <c r="G270" i="29"/>
  <c r="F270" i="29"/>
  <c r="K263" i="29"/>
  <c r="J263" i="29"/>
  <c r="I263" i="29"/>
  <c r="H263" i="29"/>
  <c r="G263" i="29"/>
  <c r="F263" i="29"/>
  <c r="K279" i="29"/>
  <c r="J279" i="29"/>
  <c r="I279" i="29"/>
  <c r="H279" i="29"/>
  <c r="G279" i="29"/>
  <c r="F279" i="29"/>
  <c r="H277" i="29"/>
  <c r="G277" i="29"/>
  <c r="F277" i="29"/>
  <c r="K277" i="29"/>
  <c r="I277" i="29"/>
  <c r="J277" i="29"/>
  <c r="F276" i="29"/>
  <c r="K276" i="29"/>
  <c r="J276" i="29"/>
  <c r="I276" i="29"/>
  <c r="G276" i="29"/>
  <c r="H276" i="29"/>
  <c r="H281" i="29"/>
  <c r="G281" i="29"/>
  <c r="F281" i="29"/>
  <c r="I281" i="29"/>
  <c r="K281" i="29"/>
  <c r="J281" i="29"/>
  <c r="K291" i="29"/>
  <c r="J291" i="29"/>
  <c r="I291" i="29"/>
  <c r="H291" i="29"/>
  <c r="G291" i="29"/>
  <c r="F291" i="29"/>
  <c r="H273" i="29"/>
  <c r="I273" i="29"/>
  <c r="G273" i="29"/>
  <c r="F273" i="29"/>
  <c r="K273" i="29"/>
  <c r="J273" i="29"/>
  <c r="J266" i="29"/>
  <c r="I266" i="29"/>
  <c r="H266" i="29"/>
  <c r="G266" i="29"/>
  <c r="F266" i="29"/>
  <c r="K266" i="29"/>
  <c r="F264" i="29"/>
  <c r="G264" i="29"/>
  <c r="K264" i="29"/>
  <c r="J264" i="29"/>
  <c r="I264" i="29"/>
  <c r="H264" i="29"/>
  <c r="J286" i="29"/>
  <c r="I286" i="29"/>
  <c r="H286" i="29"/>
  <c r="G286" i="29"/>
  <c r="F286" i="29"/>
  <c r="K286" i="29"/>
  <c r="F268" i="29"/>
  <c r="K268" i="29"/>
  <c r="J268" i="29"/>
  <c r="I268" i="29"/>
  <c r="G268" i="29"/>
  <c r="H268" i="29"/>
  <c r="K287" i="29"/>
  <c r="J287" i="29"/>
  <c r="I287" i="29"/>
  <c r="H287" i="29"/>
  <c r="G287" i="29"/>
  <c r="F287" i="29"/>
  <c r="H285" i="29"/>
  <c r="G285" i="29"/>
  <c r="F285" i="29"/>
  <c r="I285" i="29"/>
  <c r="K285" i="29"/>
  <c r="J285" i="29"/>
  <c r="F284" i="29"/>
  <c r="K284" i="29"/>
  <c r="J284" i="29"/>
  <c r="G284" i="29"/>
  <c r="I284" i="29"/>
  <c r="H284" i="29"/>
  <c r="K275" i="29"/>
  <c r="J275" i="29"/>
  <c r="I275" i="29"/>
  <c r="H275" i="29"/>
  <c r="G275" i="29"/>
  <c r="F275" i="29"/>
  <c r="H289" i="29"/>
  <c r="G289" i="29"/>
  <c r="F289" i="29"/>
  <c r="I289" i="29"/>
  <c r="K289" i="29"/>
  <c r="J289" i="29"/>
  <c r="J274" i="29"/>
  <c r="I274" i="29"/>
  <c r="H274" i="29"/>
  <c r="G274" i="29"/>
  <c r="F274" i="29"/>
  <c r="K274" i="29"/>
  <c r="F272" i="29"/>
  <c r="G272" i="29"/>
  <c r="K272" i="29"/>
  <c r="J272" i="29"/>
  <c r="I272" i="29"/>
  <c r="H272" i="29"/>
  <c r="J262" i="29"/>
  <c r="I262" i="29"/>
  <c r="H262" i="29"/>
  <c r="G262" i="29"/>
  <c r="F262" i="29"/>
  <c r="K262" i="29"/>
  <c r="K217" i="29"/>
  <c r="J217" i="29"/>
  <c r="I217" i="29"/>
  <c r="H217" i="29"/>
  <c r="G217" i="29"/>
  <c r="F217" i="29"/>
  <c r="K237" i="29"/>
  <c r="J237" i="29"/>
  <c r="I237" i="29"/>
  <c r="H237" i="29"/>
  <c r="G237" i="29"/>
  <c r="F237" i="29"/>
  <c r="H243" i="29"/>
  <c r="G243" i="29"/>
  <c r="F243" i="29"/>
  <c r="K243" i="29"/>
  <c r="J243" i="29"/>
  <c r="I243" i="29"/>
  <c r="H211" i="29"/>
  <c r="I211" i="29"/>
  <c r="G211" i="29"/>
  <c r="F211" i="29"/>
  <c r="K211" i="29"/>
  <c r="J211" i="29"/>
  <c r="F226" i="29"/>
  <c r="K226" i="29"/>
  <c r="G226" i="29"/>
  <c r="J226" i="29"/>
  <c r="I226" i="29"/>
  <c r="H226" i="29"/>
  <c r="J232" i="29"/>
  <c r="I232" i="29"/>
  <c r="H232" i="29"/>
  <c r="G232" i="29"/>
  <c r="F232" i="29"/>
  <c r="K232" i="29"/>
  <c r="H223" i="29"/>
  <c r="G223" i="29"/>
  <c r="F223" i="29"/>
  <c r="K223" i="29"/>
  <c r="J223" i="29"/>
  <c r="I223" i="29"/>
  <c r="F214" i="29"/>
  <c r="K214" i="29"/>
  <c r="G214" i="29"/>
  <c r="J214" i="29"/>
  <c r="I214" i="29"/>
  <c r="H214" i="29"/>
  <c r="K225" i="29"/>
  <c r="J225" i="29"/>
  <c r="I225" i="29"/>
  <c r="H225" i="29"/>
  <c r="G225" i="29"/>
  <c r="F225" i="29"/>
  <c r="H219" i="29"/>
  <c r="G219" i="29"/>
  <c r="F219" i="29"/>
  <c r="K219" i="29"/>
  <c r="J219" i="29"/>
  <c r="I219" i="29"/>
  <c r="F234" i="29"/>
  <c r="K234" i="29"/>
  <c r="J234" i="29"/>
  <c r="I234" i="29"/>
  <c r="H234" i="29"/>
  <c r="G234" i="29"/>
  <c r="J240" i="29"/>
  <c r="I240" i="29"/>
  <c r="K240" i="29"/>
  <c r="H240" i="29"/>
  <c r="G240" i="29"/>
  <c r="F240" i="29"/>
  <c r="J208" i="29"/>
  <c r="I208" i="29"/>
  <c r="H208" i="29"/>
  <c r="G208" i="29"/>
  <c r="F208" i="29"/>
  <c r="K208" i="29"/>
  <c r="H231" i="29"/>
  <c r="G231" i="29"/>
  <c r="F231" i="29"/>
  <c r="I231" i="29"/>
  <c r="K231" i="29"/>
  <c r="J231" i="29"/>
  <c r="F222" i="29"/>
  <c r="K222" i="29"/>
  <c r="J222" i="29"/>
  <c r="I222" i="29"/>
  <c r="H222" i="29"/>
  <c r="G222" i="29"/>
  <c r="J236" i="29"/>
  <c r="I236" i="29"/>
  <c r="H236" i="29"/>
  <c r="G236" i="29"/>
  <c r="F236" i="29"/>
  <c r="K236" i="29"/>
  <c r="K213" i="29"/>
  <c r="J213" i="29"/>
  <c r="I213" i="29"/>
  <c r="H213" i="29"/>
  <c r="G213" i="29"/>
  <c r="F213" i="29"/>
  <c r="K229" i="29"/>
  <c r="J229" i="29"/>
  <c r="I229" i="29"/>
  <c r="H229" i="29"/>
  <c r="G229" i="29"/>
  <c r="F229" i="29"/>
  <c r="H227" i="29"/>
  <c r="G227" i="29"/>
  <c r="F227" i="29"/>
  <c r="I227" i="29"/>
  <c r="K227" i="29"/>
  <c r="J227" i="29"/>
  <c r="J228" i="29"/>
  <c r="I228" i="29"/>
  <c r="H228" i="29"/>
  <c r="G228" i="29"/>
  <c r="F228" i="29"/>
  <c r="K228" i="29"/>
  <c r="F242" i="29"/>
  <c r="G242" i="29"/>
  <c r="K242" i="29"/>
  <c r="J242" i="29"/>
  <c r="I242" i="29"/>
  <c r="H242" i="29"/>
  <c r="F210" i="29"/>
  <c r="K210" i="29"/>
  <c r="J210" i="29"/>
  <c r="I210" i="29"/>
  <c r="G210" i="29"/>
  <c r="H210" i="29"/>
  <c r="K233" i="29"/>
  <c r="J233" i="29"/>
  <c r="I233" i="29"/>
  <c r="H233" i="29"/>
  <c r="G233" i="29"/>
  <c r="F233" i="29"/>
  <c r="J216" i="29"/>
  <c r="I216" i="29"/>
  <c r="H216" i="29"/>
  <c r="G216" i="29"/>
  <c r="F216" i="29"/>
  <c r="K216" i="29"/>
  <c r="H239" i="29"/>
  <c r="G239" i="29"/>
  <c r="F239" i="29"/>
  <c r="I239" i="29"/>
  <c r="K239" i="29"/>
  <c r="J239" i="29"/>
  <c r="F230" i="29"/>
  <c r="K230" i="29"/>
  <c r="J230" i="29"/>
  <c r="I230" i="29"/>
  <c r="H230" i="29"/>
  <c r="G230" i="29"/>
  <c r="K221" i="29"/>
  <c r="J221" i="29"/>
  <c r="I221" i="29"/>
  <c r="H221" i="29"/>
  <c r="G221" i="29"/>
  <c r="F221" i="29"/>
  <c r="K209" i="29"/>
  <c r="J209" i="29"/>
  <c r="I209" i="29"/>
  <c r="H209" i="29"/>
  <c r="G209" i="29"/>
  <c r="F209" i="29"/>
  <c r="K241" i="29"/>
  <c r="J241" i="29"/>
  <c r="I241" i="29"/>
  <c r="H241" i="29"/>
  <c r="G241" i="29"/>
  <c r="F241" i="29"/>
  <c r="H235" i="29"/>
  <c r="G235" i="29"/>
  <c r="F235" i="29"/>
  <c r="I235" i="29"/>
  <c r="K235" i="29"/>
  <c r="J235" i="29"/>
  <c r="F218" i="29"/>
  <c r="K218" i="29"/>
  <c r="J218" i="29"/>
  <c r="I218" i="29"/>
  <c r="H218" i="29"/>
  <c r="G218" i="29"/>
  <c r="J212" i="29"/>
  <c r="I212" i="29"/>
  <c r="H212" i="29"/>
  <c r="G212" i="29"/>
  <c r="F212" i="29"/>
  <c r="K212" i="29"/>
  <c r="J224" i="29"/>
  <c r="I224" i="29"/>
  <c r="K224" i="29"/>
  <c r="H224" i="29"/>
  <c r="G224" i="29"/>
  <c r="F224" i="29"/>
  <c r="J220" i="29"/>
  <c r="I220" i="29"/>
  <c r="H220" i="29"/>
  <c r="G220" i="29"/>
  <c r="F220" i="29"/>
  <c r="K220" i="29"/>
  <c r="H215" i="29"/>
  <c r="G215" i="29"/>
  <c r="F215" i="29"/>
  <c r="K215" i="29"/>
  <c r="I215" i="29"/>
  <c r="J215" i="29"/>
  <c r="F238" i="29"/>
  <c r="G238" i="29"/>
  <c r="K238" i="29"/>
  <c r="J238" i="29"/>
  <c r="I238" i="29"/>
  <c r="H238" i="29"/>
  <c r="J186" i="29"/>
  <c r="I186" i="29"/>
  <c r="H186" i="29"/>
  <c r="G186" i="29"/>
  <c r="F186" i="29"/>
  <c r="K186" i="29"/>
  <c r="F180" i="29"/>
  <c r="G180" i="29"/>
  <c r="K180" i="29"/>
  <c r="J180" i="29"/>
  <c r="I180" i="29"/>
  <c r="H180" i="29"/>
  <c r="J170" i="29"/>
  <c r="I170" i="29"/>
  <c r="H170" i="29"/>
  <c r="G170" i="29"/>
  <c r="F170" i="29"/>
  <c r="K170" i="29"/>
  <c r="F164" i="29"/>
  <c r="K164" i="29"/>
  <c r="J164" i="29"/>
  <c r="G164" i="29"/>
  <c r="I164" i="29"/>
  <c r="H164" i="29"/>
  <c r="F188" i="29"/>
  <c r="G188" i="29"/>
  <c r="K188" i="29"/>
  <c r="J188" i="29"/>
  <c r="I188" i="29"/>
  <c r="H188" i="29"/>
  <c r="H181" i="29"/>
  <c r="G181" i="29"/>
  <c r="F181" i="29"/>
  <c r="I181" i="29"/>
  <c r="K181" i="29"/>
  <c r="J181" i="29"/>
  <c r="H165" i="29"/>
  <c r="G165" i="29"/>
  <c r="F165" i="29"/>
  <c r="I165" i="29"/>
  <c r="K165" i="29"/>
  <c r="J165" i="29"/>
  <c r="K187" i="29"/>
  <c r="J187" i="29"/>
  <c r="I187" i="29"/>
  <c r="H187" i="29"/>
  <c r="G187" i="29"/>
  <c r="F187" i="29"/>
  <c r="K179" i="29"/>
  <c r="J179" i="29"/>
  <c r="I179" i="29"/>
  <c r="H179" i="29"/>
  <c r="G179" i="29"/>
  <c r="F179" i="29"/>
  <c r="K171" i="29"/>
  <c r="J171" i="29"/>
  <c r="I171" i="29"/>
  <c r="H171" i="29"/>
  <c r="G171" i="29"/>
  <c r="F171" i="29"/>
  <c r="K163" i="29"/>
  <c r="J163" i="29"/>
  <c r="I163" i="29"/>
  <c r="H163" i="29"/>
  <c r="G163" i="29"/>
  <c r="F163" i="29"/>
  <c r="F192" i="29"/>
  <c r="G192" i="29"/>
  <c r="K192" i="29"/>
  <c r="J192" i="29"/>
  <c r="I192" i="29"/>
  <c r="H192" i="29"/>
  <c r="J190" i="29"/>
  <c r="K190" i="29"/>
  <c r="I190" i="29"/>
  <c r="H190" i="29"/>
  <c r="G190" i="29"/>
  <c r="F190" i="29"/>
  <c r="F184" i="29"/>
  <c r="K184" i="29"/>
  <c r="J184" i="29"/>
  <c r="I184" i="29"/>
  <c r="H184" i="29"/>
  <c r="G184" i="29"/>
  <c r="J162" i="29"/>
  <c r="I162" i="29"/>
  <c r="H162" i="29"/>
  <c r="G162" i="29"/>
  <c r="F162" i="29"/>
  <c r="K162" i="29"/>
  <c r="H169" i="29"/>
  <c r="G169" i="29"/>
  <c r="F169" i="29"/>
  <c r="K169" i="29"/>
  <c r="I169" i="29"/>
  <c r="J169" i="29"/>
  <c r="H193" i="29"/>
  <c r="G193" i="29"/>
  <c r="F193" i="29"/>
  <c r="K193" i="29"/>
  <c r="J193" i="29"/>
  <c r="I193" i="29"/>
  <c r="H177" i="29"/>
  <c r="G177" i="29"/>
  <c r="I177" i="29"/>
  <c r="F177" i="29"/>
  <c r="K177" i="29"/>
  <c r="J177" i="29"/>
  <c r="H161" i="29"/>
  <c r="G161" i="29"/>
  <c r="F161" i="29"/>
  <c r="I161" i="29"/>
  <c r="K161" i="29"/>
  <c r="J161" i="29"/>
  <c r="K191" i="29"/>
  <c r="J191" i="29"/>
  <c r="I191" i="29"/>
  <c r="H191" i="29"/>
  <c r="G191" i="29"/>
  <c r="F191" i="29"/>
  <c r="J174" i="29"/>
  <c r="I174" i="29"/>
  <c r="K174" i="29"/>
  <c r="H174" i="29"/>
  <c r="G174" i="29"/>
  <c r="F174" i="29"/>
  <c r="F168" i="29"/>
  <c r="K168" i="29"/>
  <c r="J168" i="29"/>
  <c r="G168" i="29"/>
  <c r="I168" i="29"/>
  <c r="H168" i="29"/>
  <c r="K167" i="29"/>
  <c r="J167" i="29"/>
  <c r="I167" i="29"/>
  <c r="H167" i="29"/>
  <c r="G167" i="29"/>
  <c r="F167" i="29"/>
  <c r="K159" i="29"/>
  <c r="J159" i="29"/>
  <c r="I159" i="29"/>
  <c r="H159" i="29"/>
  <c r="G159" i="29"/>
  <c r="F159" i="29"/>
  <c r="J166" i="29"/>
  <c r="I166" i="29"/>
  <c r="H166" i="29"/>
  <c r="G166" i="29"/>
  <c r="F166" i="29"/>
  <c r="K166" i="29"/>
  <c r="F160" i="29"/>
  <c r="G160" i="29"/>
  <c r="K160" i="29"/>
  <c r="J160" i="29"/>
  <c r="I160" i="29"/>
  <c r="H160" i="29"/>
  <c r="J158" i="29"/>
  <c r="I158" i="29"/>
  <c r="H158" i="29"/>
  <c r="G158" i="29"/>
  <c r="F158" i="29"/>
  <c r="K158" i="29"/>
  <c r="K183" i="29"/>
  <c r="J183" i="29"/>
  <c r="I183" i="29"/>
  <c r="H183" i="29"/>
  <c r="G183" i="29"/>
  <c r="F183" i="29"/>
  <c r="J182" i="29"/>
  <c r="I182" i="29"/>
  <c r="H182" i="29"/>
  <c r="G182" i="29"/>
  <c r="F182" i="29"/>
  <c r="K182" i="29"/>
  <c r="F176" i="29"/>
  <c r="K176" i="29"/>
  <c r="G176" i="29"/>
  <c r="J176" i="29"/>
  <c r="I176" i="29"/>
  <c r="H176" i="29"/>
  <c r="K175" i="29"/>
  <c r="J175" i="29"/>
  <c r="I175" i="29"/>
  <c r="H175" i="29"/>
  <c r="G175" i="29"/>
  <c r="F175" i="29"/>
  <c r="H185" i="29"/>
  <c r="G185" i="29"/>
  <c r="F185" i="29"/>
  <c r="I185" i="29"/>
  <c r="K185" i="29"/>
  <c r="J185" i="29"/>
  <c r="H189" i="29"/>
  <c r="I189" i="29"/>
  <c r="G189" i="29"/>
  <c r="F189" i="29"/>
  <c r="K189" i="29"/>
  <c r="J189" i="29"/>
  <c r="H173" i="29"/>
  <c r="G173" i="29"/>
  <c r="F173" i="29"/>
  <c r="K173" i="29"/>
  <c r="I173" i="29"/>
  <c r="J173" i="29"/>
  <c r="J178" i="29"/>
  <c r="I178" i="29"/>
  <c r="H178" i="29"/>
  <c r="G178" i="29"/>
  <c r="F178" i="29"/>
  <c r="K178" i="29"/>
  <c r="F172" i="29"/>
  <c r="G172" i="29"/>
  <c r="K172" i="29"/>
  <c r="J172" i="29"/>
  <c r="I172" i="29"/>
  <c r="H172" i="29"/>
  <c r="K141" i="29"/>
  <c r="J141" i="29"/>
  <c r="I141" i="29"/>
  <c r="H141" i="29"/>
  <c r="G141" i="29"/>
  <c r="F141" i="29"/>
  <c r="K121" i="29"/>
  <c r="J121" i="29"/>
  <c r="I121" i="29"/>
  <c r="H121" i="29"/>
  <c r="F121" i="29"/>
  <c r="G121" i="29"/>
  <c r="H127" i="29"/>
  <c r="G127" i="29"/>
  <c r="F127" i="29"/>
  <c r="K127" i="29"/>
  <c r="J127" i="29"/>
  <c r="I127" i="29"/>
  <c r="F122" i="29"/>
  <c r="K122" i="29"/>
  <c r="I122" i="29"/>
  <c r="J122" i="29"/>
  <c r="H122" i="29"/>
  <c r="G122" i="29"/>
  <c r="H139" i="29"/>
  <c r="G139" i="29"/>
  <c r="F139" i="29"/>
  <c r="K139" i="29"/>
  <c r="J139" i="29"/>
  <c r="I139" i="29"/>
  <c r="F134" i="29"/>
  <c r="I134" i="29"/>
  <c r="K134" i="29"/>
  <c r="J134" i="29"/>
  <c r="H134" i="29"/>
  <c r="G134" i="29"/>
  <c r="K109" i="29"/>
  <c r="J109" i="29"/>
  <c r="I109" i="29"/>
  <c r="H109" i="29"/>
  <c r="F109" i="29"/>
  <c r="G109" i="29"/>
  <c r="K125" i="29"/>
  <c r="J125" i="29"/>
  <c r="I125" i="29"/>
  <c r="G125" i="29"/>
  <c r="H125" i="29"/>
  <c r="F125" i="29"/>
  <c r="H111" i="29"/>
  <c r="G111" i="29"/>
  <c r="F111" i="29"/>
  <c r="K111" i="29"/>
  <c r="J111" i="29"/>
  <c r="I111" i="29"/>
  <c r="F142" i="29"/>
  <c r="I142" i="29"/>
  <c r="K142" i="29"/>
  <c r="J142" i="29"/>
  <c r="H142" i="29"/>
  <c r="G142" i="29"/>
  <c r="H123" i="29"/>
  <c r="G123" i="29"/>
  <c r="F123" i="29"/>
  <c r="J123" i="29"/>
  <c r="K123" i="29"/>
  <c r="I123" i="29"/>
  <c r="F118" i="29"/>
  <c r="K118" i="29"/>
  <c r="J118" i="29"/>
  <c r="H118" i="29"/>
  <c r="I118" i="29"/>
  <c r="G118" i="29"/>
  <c r="K133" i="29"/>
  <c r="J133" i="29"/>
  <c r="G133" i="29"/>
  <c r="I133" i="29"/>
  <c r="H133" i="29"/>
  <c r="F133" i="29"/>
  <c r="K117" i="29"/>
  <c r="J117" i="29"/>
  <c r="I117" i="29"/>
  <c r="G117" i="29"/>
  <c r="H117" i="29"/>
  <c r="F117" i="29"/>
  <c r="K129" i="29"/>
  <c r="J129" i="29"/>
  <c r="I129" i="29"/>
  <c r="G129" i="29"/>
  <c r="H129" i="29"/>
  <c r="F129" i="29"/>
  <c r="H115" i="29"/>
  <c r="G115" i="29"/>
  <c r="F115" i="29"/>
  <c r="J115" i="29"/>
  <c r="K115" i="29"/>
  <c r="I115" i="29"/>
  <c r="F110" i="29"/>
  <c r="I110" i="29"/>
  <c r="K110" i="29"/>
  <c r="J110" i="29"/>
  <c r="H110" i="29"/>
  <c r="G110" i="29"/>
  <c r="H131" i="29"/>
  <c r="G131" i="29"/>
  <c r="F131" i="29"/>
  <c r="K131" i="29"/>
  <c r="J131" i="29"/>
  <c r="I131" i="29"/>
  <c r="F126" i="29"/>
  <c r="K126" i="29"/>
  <c r="I126" i="29"/>
  <c r="J126" i="29"/>
  <c r="H126" i="29"/>
  <c r="G126" i="29"/>
  <c r="F138" i="29"/>
  <c r="I138" i="29"/>
  <c r="K138" i="29"/>
  <c r="J138" i="29"/>
  <c r="H138" i="29"/>
  <c r="G138" i="29"/>
  <c r="K137" i="29"/>
  <c r="J137" i="29"/>
  <c r="I137" i="29"/>
  <c r="H137" i="29"/>
  <c r="G137" i="29"/>
  <c r="F137" i="29"/>
  <c r="K113" i="29"/>
  <c r="J113" i="29"/>
  <c r="I113" i="29"/>
  <c r="H113" i="29"/>
  <c r="F113" i="29"/>
  <c r="G113" i="29"/>
  <c r="H143" i="29"/>
  <c r="G143" i="29"/>
  <c r="F143" i="29"/>
  <c r="K143" i="29"/>
  <c r="J143" i="29"/>
  <c r="I143" i="29"/>
  <c r="H119" i="29"/>
  <c r="G119" i="29"/>
  <c r="F119" i="29"/>
  <c r="K119" i="29"/>
  <c r="J119" i="29"/>
  <c r="I119" i="29"/>
  <c r="F114" i="29"/>
  <c r="I114" i="29"/>
  <c r="K114" i="29"/>
  <c r="J114" i="29"/>
  <c r="H114" i="29"/>
  <c r="G114" i="29"/>
  <c r="H135" i="29"/>
  <c r="G135" i="29"/>
  <c r="F135" i="29"/>
  <c r="K135" i="29"/>
  <c r="J135" i="29"/>
  <c r="I135" i="29"/>
  <c r="F130" i="29"/>
  <c r="K130" i="29"/>
  <c r="I130" i="29"/>
  <c r="J130" i="29"/>
  <c r="H130" i="29"/>
  <c r="G130" i="29"/>
  <c r="K71" i="29"/>
  <c r="J71" i="29"/>
  <c r="I71" i="29"/>
  <c r="H71" i="29"/>
  <c r="G71" i="29"/>
  <c r="F71" i="29"/>
  <c r="H93" i="29"/>
  <c r="G93" i="29"/>
  <c r="F93" i="29"/>
  <c r="K93" i="29"/>
  <c r="J93" i="29"/>
  <c r="I93" i="29"/>
  <c r="H61" i="29"/>
  <c r="G61" i="29"/>
  <c r="I61" i="29"/>
  <c r="F61" i="29"/>
  <c r="K61" i="29"/>
  <c r="J61" i="29"/>
  <c r="F92" i="29"/>
  <c r="G92" i="29"/>
  <c r="K92" i="29"/>
  <c r="J92" i="29"/>
  <c r="I92" i="29"/>
  <c r="H92" i="29"/>
  <c r="F60" i="29"/>
  <c r="G60" i="29"/>
  <c r="K60" i="29"/>
  <c r="J60" i="29"/>
  <c r="I60" i="29"/>
  <c r="H60" i="29"/>
  <c r="K83" i="29"/>
  <c r="J83" i="29"/>
  <c r="I83" i="29"/>
  <c r="H83" i="29"/>
  <c r="G83" i="29"/>
  <c r="F83" i="29"/>
  <c r="K75" i="29"/>
  <c r="J75" i="29"/>
  <c r="I75" i="29"/>
  <c r="H75" i="29"/>
  <c r="G75" i="29"/>
  <c r="F75" i="29"/>
  <c r="J90" i="29"/>
  <c r="I90" i="29"/>
  <c r="H90" i="29"/>
  <c r="G90" i="29"/>
  <c r="K90" i="29"/>
  <c r="F90" i="29"/>
  <c r="H89" i="29"/>
  <c r="G89" i="29"/>
  <c r="I89" i="29"/>
  <c r="F89" i="29"/>
  <c r="K89" i="29"/>
  <c r="J89" i="29"/>
  <c r="F80" i="29"/>
  <c r="G80" i="29"/>
  <c r="K80" i="29"/>
  <c r="J80" i="29"/>
  <c r="I80" i="29"/>
  <c r="H80" i="29"/>
  <c r="H69" i="29"/>
  <c r="G69" i="29"/>
  <c r="F69" i="29"/>
  <c r="I69" i="29"/>
  <c r="K69" i="29"/>
  <c r="J69" i="29"/>
  <c r="F68" i="29"/>
  <c r="K68" i="29"/>
  <c r="G68" i="29"/>
  <c r="J68" i="29"/>
  <c r="I68" i="29"/>
  <c r="H68" i="29"/>
  <c r="J74" i="29"/>
  <c r="I74" i="29"/>
  <c r="H74" i="29"/>
  <c r="K74" i="29"/>
  <c r="G74" i="29"/>
  <c r="F74" i="29"/>
  <c r="H65" i="29"/>
  <c r="G65" i="29"/>
  <c r="I65" i="29"/>
  <c r="F65" i="29"/>
  <c r="K65" i="29"/>
  <c r="J65" i="29"/>
  <c r="K79" i="29"/>
  <c r="J79" i="29"/>
  <c r="I79" i="29"/>
  <c r="H79" i="29"/>
  <c r="G79" i="29"/>
  <c r="F79" i="29"/>
  <c r="J62" i="29"/>
  <c r="I62" i="29"/>
  <c r="H62" i="29"/>
  <c r="K62" i="29"/>
  <c r="G62" i="29"/>
  <c r="F62" i="29"/>
  <c r="F88" i="29"/>
  <c r="K88" i="29"/>
  <c r="J88" i="29"/>
  <c r="I88" i="29"/>
  <c r="H88" i="29"/>
  <c r="G88" i="29"/>
  <c r="K87" i="29"/>
  <c r="J87" i="29"/>
  <c r="I87" i="29"/>
  <c r="H87" i="29"/>
  <c r="G87" i="29"/>
  <c r="F87" i="29"/>
  <c r="J70" i="29"/>
  <c r="I70" i="29"/>
  <c r="H70" i="29"/>
  <c r="G70" i="29"/>
  <c r="K70" i="29"/>
  <c r="F70" i="29"/>
  <c r="K91" i="29"/>
  <c r="J91" i="29"/>
  <c r="I91" i="29"/>
  <c r="H91" i="29"/>
  <c r="G91" i="29"/>
  <c r="F91" i="29"/>
  <c r="H77" i="29"/>
  <c r="G77" i="29"/>
  <c r="F77" i="29"/>
  <c r="K77" i="29"/>
  <c r="I77" i="29"/>
  <c r="J77" i="29"/>
  <c r="F76" i="29"/>
  <c r="K76" i="29"/>
  <c r="J76" i="29"/>
  <c r="G76" i="29"/>
  <c r="I76" i="29"/>
  <c r="H76" i="29"/>
  <c r="J82" i="29"/>
  <c r="I82" i="29"/>
  <c r="K82" i="29"/>
  <c r="H82" i="29"/>
  <c r="G82" i="29"/>
  <c r="F82" i="29"/>
  <c r="K59" i="29"/>
  <c r="J59" i="29"/>
  <c r="I59" i="29"/>
  <c r="H59" i="29"/>
  <c r="G59" i="29"/>
  <c r="F59" i="29"/>
  <c r="J58" i="29"/>
  <c r="I58" i="29"/>
  <c r="H58" i="29"/>
  <c r="G58" i="29"/>
  <c r="F58" i="29"/>
  <c r="K58" i="29"/>
  <c r="H73" i="29"/>
  <c r="G73" i="29"/>
  <c r="F73" i="29"/>
  <c r="I73" i="29"/>
  <c r="K73" i="29"/>
  <c r="J73" i="29"/>
  <c r="J86" i="29"/>
  <c r="I86" i="29"/>
  <c r="H86" i="29"/>
  <c r="G86" i="29"/>
  <c r="F86" i="29"/>
  <c r="K86" i="29"/>
  <c r="F64" i="29"/>
  <c r="G64" i="29"/>
  <c r="K64" i="29"/>
  <c r="J64" i="29"/>
  <c r="I64" i="29"/>
  <c r="H64" i="29"/>
  <c r="J78" i="29"/>
  <c r="I78" i="29"/>
  <c r="H78" i="29"/>
  <c r="G78" i="29"/>
  <c r="F78" i="29"/>
  <c r="K78" i="29"/>
  <c r="K67" i="29"/>
  <c r="J67" i="29"/>
  <c r="I67" i="29"/>
  <c r="H67" i="29"/>
  <c r="G67" i="29"/>
  <c r="F67" i="29"/>
  <c r="H85" i="29"/>
  <c r="G85" i="29"/>
  <c r="I85" i="29"/>
  <c r="F85" i="29"/>
  <c r="K85" i="29"/>
  <c r="J85" i="29"/>
  <c r="F84" i="29"/>
  <c r="G84" i="29"/>
  <c r="K84" i="29"/>
  <c r="J84" i="29"/>
  <c r="I84" i="29"/>
  <c r="H84" i="29"/>
  <c r="J66" i="29"/>
  <c r="I66" i="29"/>
  <c r="H66" i="29"/>
  <c r="K66" i="29"/>
  <c r="G66" i="29"/>
  <c r="F66" i="29"/>
  <c r="H81" i="29"/>
  <c r="G81" i="29"/>
  <c r="I81" i="29"/>
  <c r="F81" i="29"/>
  <c r="K81" i="29"/>
  <c r="J81" i="29"/>
  <c r="F72" i="29"/>
  <c r="K72" i="29"/>
  <c r="J72" i="29"/>
  <c r="G72" i="29"/>
  <c r="I72" i="29"/>
  <c r="H72" i="29"/>
  <c r="K63" i="29"/>
  <c r="J63" i="29"/>
  <c r="I63" i="29"/>
  <c r="H63" i="29"/>
  <c r="G63" i="29"/>
  <c r="F63" i="29"/>
  <c r="O182" i="28"/>
  <c r="M216" i="28"/>
  <c r="H338" i="28"/>
  <c r="D490" i="28"/>
  <c r="D690" i="28"/>
  <c r="F690" i="28" s="1"/>
  <c r="D724" i="28"/>
  <c r="F724" i="28" s="1"/>
  <c r="N766" i="28"/>
  <c r="D770" i="28"/>
  <c r="J770" i="28" s="1"/>
  <c r="O809" i="28"/>
  <c r="R885" i="28"/>
  <c r="S875" i="28"/>
  <c r="R858" i="28"/>
  <c r="N881" i="28"/>
  <c r="S833" i="28"/>
  <c r="F43" i="29"/>
  <c r="K43" i="29"/>
  <c r="J43" i="29"/>
  <c r="I43" i="29"/>
  <c r="H43" i="29"/>
  <c r="G43" i="29"/>
  <c r="F39" i="29"/>
  <c r="K39" i="29"/>
  <c r="J39" i="29"/>
  <c r="I39" i="29"/>
  <c r="H39" i="29"/>
  <c r="G39" i="29"/>
  <c r="F19" i="29"/>
  <c r="K19" i="29"/>
  <c r="J19" i="29"/>
  <c r="I19" i="29"/>
  <c r="H19" i="29"/>
  <c r="G19" i="29"/>
  <c r="J33" i="29"/>
  <c r="I33" i="29"/>
  <c r="H33" i="29"/>
  <c r="G33" i="29"/>
  <c r="F33" i="29"/>
  <c r="K33" i="29"/>
  <c r="I30" i="28"/>
  <c r="D216" i="28"/>
  <c r="J216" i="28" s="1"/>
  <c r="I338" i="28"/>
  <c r="F338" i="28"/>
  <c r="N490" i="28"/>
  <c r="N690" i="28"/>
  <c r="N724" i="28"/>
  <c r="O766" i="28"/>
  <c r="N770" i="28"/>
  <c r="O833" i="28"/>
  <c r="M833" i="28"/>
  <c r="R869" i="28"/>
  <c r="N869" i="28"/>
  <c r="V875" i="28"/>
  <c r="M858" i="28"/>
  <c r="D876" i="28"/>
  <c r="F876" i="28" s="1"/>
  <c r="H36" i="29"/>
  <c r="G36" i="29"/>
  <c r="F36" i="29"/>
  <c r="K36" i="29"/>
  <c r="J36" i="29"/>
  <c r="I36" i="29"/>
  <c r="H20" i="29"/>
  <c r="G20" i="29"/>
  <c r="F20" i="29"/>
  <c r="K20" i="29"/>
  <c r="J20" i="29"/>
  <c r="I20" i="29"/>
  <c r="J29" i="29"/>
  <c r="I29" i="29"/>
  <c r="H29" i="29"/>
  <c r="G29" i="29"/>
  <c r="F29" i="29"/>
  <c r="K29" i="29"/>
  <c r="F11" i="29"/>
  <c r="K11" i="29"/>
  <c r="J11" i="29"/>
  <c r="I11" i="29"/>
  <c r="H11" i="29"/>
  <c r="G11" i="29"/>
  <c r="H24" i="29"/>
  <c r="G24" i="29"/>
  <c r="F24" i="29"/>
  <c r="K24" i="29"/>
  <c r="J24" i="29"/>
  <c r="I24" i="29"/>
  <c r="J13" i="29"/>
  <c r="I13" i="29"/>
  <c r="H13" i="29"/>
  <c r="G13" i="29"/>
  <c r="F13" i="29"/>
  <c r="K13" i="29"/>
  <c r="R182" i="28"/>
  <c r="N216" i="28"/>
  <c r="G338" i="28"/>
  <c r="S416" i="28"/>
  <c r="O490" i="28"/>
  <c r="H564" i="28"/>
  <c r="O690" i="28"/>
  <c r="S724" i="28"/>
  <c r="O770" i="28"/>
  <c r="O885" i="28"/>
  <c r="J21" i="29"/>
  <c r="I21" i="29"/>
  <c r="H21" i="29"/>
  <c r="G21" i="29"/>
  <c r="F21" i="29"/>
  <c r="K21" i="29"/>
  <c r="S182" i="28"/>
  <c r="O216" i="28"/>
  <c r="V416" i="28"/>
  <c r="J580" i="28"/>
  <c r="G580" i="28"/>
  <c r="G564" i="28"/>
  <c r="F580" i="28"/>
  <c r="O724" i="28"/>
  <c r="S766" i="28"/>
  <c r="R770" i="28"/>
  <c r="M809" i="28"/>
  <c r="D875" i="28"/>
  <c r="I875" i="28" s="1"/>
  <c r="R881" i="28"/>
  <c r="R876" i="28"/>
  <c r="H32" i="29"/>
  <c r="G32" i="29"/>
  <c r="F32" i="29"/>
  <c r="K32" i="29"/>
  <c r="J32" i="29"/>
  <c r="I32" i="29"/>
  <c r="H16" i="29"/>
  <c r="G16" i="29"/>
  <c r="F16" i="29"/>
  <c r="K16" i="29"/>
  <c r="J16" i="29"/>
  <c r="I16" i="29"/>
  <c r="F27" i="29"/>
  <c r="K27" i="29"/>
  <c r="J27" i="29"/>
  <c r="I27" i="29"/>
  <c r="H27" i="29"/>
  <c r="G27" i="29"/>
  <c r="J17" i="29"/>
  <c r="I17" i="29"/>
  <c r="H17" i="29"/>
  <c r="G17" i="29"/>
  <c r="F17" i="29"/>
  <c r="K17" i="29"/>
  <c r="F31" i="29"/>
  <c r="K31" i="29"/>
  <c r="J31" i="29"/>
  <c r="I31" i="29"/>
  <c r="H31" i="29"/>
  <c r="G31" i="29"/>
  <c r="M182" i="28"/>
  <c r="M416" i="28"/>
  <c r="S490" i="28"/>
  <c r="I564" i="28"/>
  <c r="H580" i="28"/>
  <c r="S690" i="28"/>
  <c r="V766" i="28"/>
  <c r="S770" i="28"/>
  <c r="N833" i="28"/>
  <c r="O416" i="28"/>
  <c r="S885" i="28"/>
  <c r="O869" i="28"/>
  <c r="N875" i="28"/>
  <c r="V881" i="28"/>
  <c r="S876" i="28"/>
  <c r="O863" i="28"/>
  <c r="V809" i="28"/>
  <c r="H44" i="29"/>
  <c r="G44" i="29"/>
  <c r="F44" i="29"/>
  <c r="K44" i="29"/>
  <c r="J44" i="29"/>
  <c r="I44" i="29"/>
  <c r="F15" i="29"/>
  <c r="K15" i="29"/>
  <c r="J15" i="29"/>
  <c r="I15" i="29"/>
  <c r="H15" i="29"/>
  <c r="G15" i="29"/>
  <c r="J37" i="29"/>
  <c r="I37" i="29"/>
  <c r="H37" i="29"/>
  <c r="G37" i="29"/>
  <c r="F37" i="29"/>
  <c r="K37" i="29"/>
  <c r="V182" i="28"/>
  <c r="S216" i="28"/>
  <c r="D416" i="28"/>
  <c r="V490" i="28"/>
  <c r="F564" i="28"/>
  <c r="V690" i="28"/>
  <c r="M766" i="28"/>
  <c r="D833" i="28"/>
  <c r="K833" i="28" s="1"/>
  <c r="R416" i="28"/>
  <c r="S869" i="28"/>
  <c r="H28" i="29"/>
  <c r="G28" i="29"/>
  <c r="F28" i="29"/>
  <c r="K28" i="29"/>
  <c r="J28" i="29"/>
  <c r="I28" i="29"/>
  <c r="H12" i="29"/>
  <c r="G12" i="29"/>
  <c r="F12" i="29"/>
  <c r="K12" i="29"/>
  <c r="J12" i="29"/>
  <c r="I12" i="29"/>
  <c r="F35" i="29"/>
  <c r="K35" i="29"/>
  <c r="J35" i="29"/>
  <c r="I35" i="29"/>
  <c r="H35" i="29"/>
  <c r="G35" i="29"/>
  <c r="J25" i="29"/>
  <c r="I25" i="29"/>
  <c r="H25" i="29"/>
  <c r="G25" i="29"/>
  <c r="F25" i="29"/>
  <c r="K25" i="29"/>
  <c r="H40" i="29"/>
  <c r="G40" i="29"/>
  <c r="F40" i="29"/>
  <c r="K40" i="29"/>
  <c r="J40" i="29"/>
  <c r="I40" i="29"/>
  <c r="G38" i="27"/>
  <c r="I580" i="28"/>
  <c r="V724" i="28"/>
  <c r="N809" i="28"/>
  <c r="S809" i="28"/>
  <c r="N885" i="28"/>
  <c r="J41" i="29"/>
  <c r="I41" i="29"/>
  <c r="H41" i="29"/>
  <c r="G41" i="29"/>
  <c r="F41" i="29"/>
  <c r="K41" i="29"/>
  <c r="J9" i="29"/>
  <c r="I9" i="29"/>
  <c r="H9" i="29"/>
  <c r="G9" i="29"/>
  <c r="F9" i="29"/>
  <c r="K9" i="29"/>
  <c r="F23" i="29"/>
  <c r="K23" i="29"/>
  <c r="J23" i="29"/>
  <c r="I23" i="29"/>
  <c r="H23" i="29"/>
  <c r="G23" i="29"/>
  <c r="D190" i="28"/>
  <c r="R224" i="28"/>
  <c r="G280" i="28"/>
  <c r="F280" i="28"/>
  <c r="S408" i="28"/>
  <c r="S424" i="28"/>
  <c r="M608" i="28"/>
  <c r="N793" i="28"/>
  <c r="S761" i="28"/>
  <c r="S774" i="28"/>
  <c r="N823" i="28"/>
  <c r="D893" i="28"/>
  <c r="H893" i="28" s="1"/>
  <c r="M893" i="28"/>
  <c r="D873" i="28"/>
  <c r="M882" i="28"/>
  <c r="V876" i="28"/>
  <c r="H126" i="28"/>
  <c r="F13" i="28"/>
  <c r="H13" i="28"/>
  <c r="N190" i="28"/>
  <c r="M224" i="28"/>
  <c r="V408" i="28"/>
  <c r="R424" i="28"/>
  <c r="D608" i="28"/>
  <c r="V732" i="28"/>
  <c r="O793" i="28"/>
  <c r="V761" i="28"/>
  <c r="V774" i="28"/>
  <c r="H838" i="28"/>
  <c r="N873" i="28"/>
  <c r="D882" i="28"/>
  <c r="K882" i="28" s="1"/>
  <c r="M876" i="28"/>
  <c r="V817" i="28"/>
  <c r="F14" i="28"/>
  <c r="V190" i="28"/>
  <c r="D224" i="28"/>
  <c r="F224" i="28" s="1"/>
  <c r="M408" i="28"/>
  <c r="V424" i="28"/>
  <c r="N608" i="28"/>
  <c r="M732" i="28"/>
  <c r="R793" i="28"/>
  <c r="M774" i="28"/>
  <c r="I838" i="28"/>
  <c r="O893" i="28"/>
  <c r="M817" i="28"/>
  <c r="K13" i="28"/>
  <c r="O190" i="28"/>
  <c r="N224" i="28"/>
  <c r="J280" i="28"/>
  <c r="D408" i="28"/>
  <c r="O424" i="28"/>
  <c r="M424" i="28"/>
  <c r="I509" i="28"/>
  <c r="O608" i="28"/>
  <c r="D732" i="28"/>
  <c r="F732" i="28" s="1"/>
  <c r="S793" i="28"/>
  <c r="M761" i="28"/>
  <c r="D774" i="28"/>
  <c r="K838" i="28"/>
  <c r="S823" i="28"/>
  <c r="S893" i="28"/>
  <c r="N871" i="28"/>
  <c r="V858" i="28"/>
  <c r="V833" i="28"/>
  <c r="G13" i="28"/>
  <c r="O224" i="28"/>
  <c r="H280" i="28"/>
  <c r="N408" i="28"/>
  <c r="D424" i="28"/>
  <c r="G424" i="28" s="1"/>
  <c r="N732" i="28"/>
  <c r="V793" i="28"/>
  <c r="D761" i="28"/>
  <c r="H761" i="28" s="1"/>
  <c r="N774" i="28"/>
  <c r="R823" i="28"/>
  <c r="D871" i="28"/>
  <c r="I13" i="28"/>
  <c r="R190" i="28"/>
  <c r="H522" i="28"/>
  <c r="V608" i="28"/>
  <c r="R732" i="28"/>
  <c r="S732" i="28"/>
  <c r="N761" i="28"/>
  <c r="R774" i="28"/>
  <c r="V823" i="28"/>
  <c r="S871" i="28"/>
  <c r="V873" i="28"/>
  <c r="M823" i="28"/>
  <c r="S873" i="28"/>
  <c r="N858" i="28"/>
  <c r="O877" i="28"/>
  <c r="O240" i="28"/>
  <c r="V274" i="28"/>
  <c r="J388" i="28"/>
  <c r="M658" i="28"/>
  <c r="N791" i="28"/>
  <c r="S790" i="28"/>
  <c r="O775" i="28"/>
  <c r="J838" i="28"/>
  <c r="V830" i="28"/>
  <c r="R574" i="28"/>
  <c r="D877" i="28"/>
  <c r="H877" i="28" s="1"/>
  <c r="N892" i="28"/>
  <c r="N878" i="28"/>
  <c r="N865" i="28"/>
  <c r="S859" i="28"/>
  <c r="N877" i="28"/>
  <c r="M877" i="28"/>
  <c r="M274" i="28"/>
  <c r="M316" i="28"/>
  <c r="S316" i="28"/>
  <c r="I464" i="28"/>
  <c r="H464" i="28"/>
  <c r="I514" i="28"/>
  <c r="F636" i="28"/>
  <c r="K636" i="28"/>
  <c r="D658" i="28"/>
  <c r="F658" i="28" s="1"/>
  <c r="O791" i="28"/>
  <c r="V790" i="28"/>
  <c r="S775" i="28"/>
  <c r="M830" i="28"/>
  <c r="S574" i="28"/>
  <c r="M878" i="28"/>
  <c r="V859" i="28"/>
  <c r="G14" i="28"/>
  <c r="D813" i="28"/>
  <c r="M813" i="28"/>
  <c r="R240" i="28"/>
  <c r="D274" i="28"/>
  <c r="F464" i="28"/>
  <c r="J680" i="28"/>
  <c r="N658" i="28"/>
  <c r="R791" i="28"/>
  <c r="M790" i="28"/>
  <c r="R775" i="28"/>
  <c r="O574" i="28"/>
  <c r="R877" i="28"/>
  <c r="O865" i="28"/>
  <c r="M859" i="28"/>
  <c r="S240" i="28"/>
  <c r="N274" i="28"/>
  <c r="F388" i="28"/>
  <c r="N574" i="28"/>
  <c r="G636" i="28"/>
  <c r="G680" i="28"/>
  <c r="O658" i="28"/>
  <c r="R790" i="28"/>
  <c r="R863" i="28"/>
  <c r="M862" i="28"/>
  <c r="S892" i="28"/>
  <c r="R878" i="28"/>
  <c r="R865" i="28"/>
  <c r="D859" i="28"/>
  <c r="I859" i="28" s="1"/>
  <c r="S814" i="28"/>
  <c r="V240" i="28"/>
  <c r="O274" i="28"/>
  <c r="D316" i="28"/>
  <c r="H316" i="28" s="1"/>
  <c r="H388" i="28"/>
  <c r="J514" i="28"/>
  <c r="D574" i="28"/>
  <c r="F574" i="28" s="1"/>
  <c r="V791" i="28"/>
  <c r="D790" i="28"/>
  <c r="J790" i="28" s="1"/>
  <c r="V775" i="28"/>
  <c r="F838" i="28"/>
  <c r="O316" i="28"/>
  <c r="N826" i="28"/>
  <c r="N863" i="28"/>
  <c r="D862" i="28"/>
  <c r="F862" i="28" s="1"/>
  <c r="D878" i="28"/>
  <c r="J878" i="28" s="1"/>
  <c r="V865" i="28"/>
  <c r="N859" i="28"/>
  <c r="V814" i="28"/>
  <c r="M240" i="28"/>
  <c r="G388" i="28"/>
  <c r="J464" i="28"/>
  <c r="G514" i="28"/>
  <c r="S658" i="28"/>
  <c r="M791" i="28"/>
  <c r="N790" i="28"/>
  <c r="M775" i="28"/>
  <c r="R830" i="28"/>
  <c r="R316" i="28"/>
  <c r="S877" i="28"/>
  <c r="D863" i="28"/>
  <c r="F863" i="28" s="1"/>
  <c r="V862" i="28"/>
  <c r="S865" i="28"/>
  <c r="O859" i="28"/>
  <c r="O814" i="28"/>
  <c r="H514" i="28"/>
  <c r="I636" i="28"/>
  <c r="H636" i="28"/>
  <c r="O830" i="28"/>
  <c r="D830" i="28"/>
  <c r="G830" i="28" s="1"/>
  <c r="K26" i="27"/>
  <c r="I26" i="27"/>
  <c r="K123" i="28"/>
  <c r="F372" i="28"/>
  <c r="I372" i="28"/>
  <c r="H688" i="28"/>
  <c r="J730" i="28"/>
  <c r="K830" i="28"/>
  <c r="S863" i="28"/>
  <c r="R871" i="28"/>
  <c r="O873" i="28"/>
  <c r="O858" i="28"/>
  <c r="N883" i="28"/>
  <c r="G38" i="28"/>
  <c r="F688" i="28"/>
  <c r="F730" i="28"/>
  <c r="M863" i="28"/>
  <c r="O883" i="28"/>
  <c r="J688" i="28"/>
  <c r="K834" i="28"/>
  <c r="F26" i="27"/>
  <c r="F628" i="28"/>
  <c r="I123" i="28"/>
  <c r="K18" i="27"/>
  <c r="G123" i="28"/>
  <c r="K628" i="28"/>
  <c r="H123" i="28"/>
  <c r="I628" i="28"/>
  <c r="G628" i="28"/>
  <c r="G688" i="28"/>
  <c r="I688" i="28"/>
  <c r="G264" i="28"/>
  <c r="F319" i="28"/>
  <c r="H439" i="28"/>
  <c r="H620" i="28"/>
  <c r="G620" i="28"/>
  <c r="F834" i="28"/>
  <c r="F818" i="28"/>
  <c r="K818" i="28"/>
  <c r="R861" i="28"/>
  <c r="O861" i="28"/>
  <c r="O862" i="28"/>
  <c r="S891" i="28"/>
  <c r="R883" i="28"/>
  <c r="K142" i="28"/>
  <c r="J264" i="28"/>
  <c r="I439" i="28"/>
  <c r="I472" i="28"/>
  <c r="H488" i="28"/>
  <c r="H472" i="28"/>
  <c r="F814" i="28"/>
  <c r="V816" i="28"/>
  <c r="R862" i="28"/>
  <c r="V891" i="28"/>
  <c r="K264" i="28"/>
  <c r="J364" i="28"/>
  <c r="I364" i="28"/>
  <c r="H364" i="28"/>
  <c r="J439" i="28"/>
  <c r="J488" i="28"/>
  <c r="J472" i="28"/>
  <c r="G472" i="28"/>
  <c r="G814" i="28"/>
  <c r="M891" i="28"/>
  <c r="S883" i="28"/>
  <c r="J142" i="28"/>
  <c r="J380" i="28"/>
  <c r="G364" i="28"/>
  <c r="K439" i="28"/>
  <c r="I488" i="28"/>
  <c r="G488" i="28"/>
  <c r="H814" i="28"/>
  <c r="M816" i="28"/>
  <c r="D891" i="28"/>
  <c r="K891" i="28" s="1"/>
  <c r="V883" i="28"/>
  <c r="K22" i="28"/>
  <c r="G22" i="28"/>
  <c r="F22" i="28"/>
  <c r="V871" i="28"/>
  <c r="O871" i="28"/>
  <c r="F142" i="28"/>
  <c r="I380" i="28"/>
  <c r="H380" i="28"/>
  <c r="F364" i="28"/>
  <c r="F488" i="28"/>
  <c r="I620" i="28"/>
  <c r="I814" i="28"/>
  <c r="N891" i="28"/>
  <c r="M883" i="28"/>
  <c r="V861" i="28"/>
  <c r="M861" i="28"/>
  <c r="F264" i="28"/>
  <c r="J814" i="28"/>
  <c r="O891" i="28"/>
  <c r="F380" i="28"/>
  <c r="F472" i="28"/>
  <c r="K30" i="28"/>
  <c r="G30" i="28"/>
  <c r="F30" i="28"/>
  <c r="I877" i="28"/>
  <c r="J886" i="28"/>
  <c r="I886" i="28"/>
  <c r="H886" i="28"/>
  <c r="G886" i="28"/>
  <c r="F886" i="28"/>
  <c r="K886" i="28"/>
  <c r="F890" i="28"/>
  <c r="I890" i="28"/>
  <c r="K890" i="28"/>
  <c r="J890" i="28"/>
  <c r="H890" i="28"/>
  <c r="G890" i="28"/>
  <c r="K881" i="28"/>
  <c r="J881" i="28"/>
  <c r="I881" i="28"/>
  <c r="H881" i="28"/>
  <c r="G881" i="28"/>
  <c r="F881" i="28"/>
  <c r="K865" i="28"/>
  <c r="J865" i="28"/>
  <c r="I865" i="28"/>
  <c r="G865" i="28"/>
  <c r="F865" i="28"/>
  <c r="H865" i="28"/>
  <c r="F858" i="28"/>
  <c r="I858" i="28"/>
  <c r="K858" i="28"/>
  <c r="J858" i="28"/>
  <c r="H858" i="28"/>
  <c r="G858" i="28"/>
  <c r="J870" i="28"/>
  <c r="I870" i="28"/>
  <c r="H870" i="28"/>
  <c r="G870" i="28"/>
  <c r="F870" i="28"/>
  <c r="K870" i="28"/>
  <c r="K879" i="28"/>
  <c r="J879" i="28"/>
  <c r="I879" i="28"/>
  <c r="F879" i="28"/>
  <c r="H879" i="28"/>
  <c r="G879" i="28"/>
  <c r="H868" i="28"/>
  <c r="G868" i="28"/>
  <c r="F868" i="28"/>
  <c r="K868" i="28"/>
  <c r="J868" i="28"/>
  <c r="I868" i="28"/>
  <c r="K880" i="28"/>
  <c r="J880" i="28"/>
  <c r="G880" i="28"/>
  <c r="I880" i="28"/>
  <c r="H880" i="28"/>
  <c r="F880" i="28"/>
  <c r="H884" i="28"/>
  <c r="G884" i="28"/>
  <c r="K884" i="28"/>
  <c r="F884" i="28"/>
  <c r="J884" i="28"/>
  <c r="I884" i="28"/>
  <c r="F866" i="28"/>
  <c r="I866" i="28"/>
  <c r="K866" i="28"/>
  <c r="J866" i="28"/>
  <c r="H866" i="28"/>
  <c r="G866" i="28"/>
  <c r="K887" i="28"/>
  <c r="J887" i="28"/>
  <c r="I887" i="28"/>
  <c r="H887" i="28"/>
  <c r="G887" i="28"/>
  <c r="F887" i="28"/>
  <c r="H860" i="28"/>
  <c r="G860" i="28"/>
  <c r="F860" i="28"/>
  <c r="K860" i="28"/>
  <c r="J860" i="28"/>
  <c r="I860" i="28"/>
  <c r="I869" i="28"/>
  <c r="H869" i="28"/>
  <c r="G869" i="28"/>
  <c r="F869" i="28"/>
  <c r="K869" i="28"/>
  <c r="J869" i="28"/>
  <c r="G862" i="28"/>
  <c r="G878" i="28"/>
  <c r="I882" i="28"/>
  <c r="K871" i="28"/>
  <c r="J871" i="28"/>
  <c r="F871" i="28"/>
  <c r="I871" i="28"/>
  <c r="H871" i="28"/>
  <c r="G871" i="28"/>
  <c r="K872" i="28"/>
  <c r="J872" i="28"/>
  <c r="I872" i="28"/>
  <c r="H872" i="28"/>
  <c r="F872" i="28"/>
  <c r="G872" i="28"/>
  <c r="G891" i="28"/>
  <c r="J891" i="28"/>
  <c r="H891" i="28"/>
  <c r="K888" i="28"/>
  <c r="J888" i="28"/>
  <c r="I888" i="28"/>
  <c r="H888" i="28"/>
  <c r="F888" i="28"/>
  <c r="G888" i="28"/>
  <c r="G876" i="28"/>
  <c r="I885" i="28"/>
  <c r="H885" i="28"/>
  <c r="G885" i="28"/>
  <c r="F885" i="28"/>
  <c r="K885" i="28"/>
  <c r="J885" i="28"/>
  <c r="H889" i="28"/>
  <c r="K889" i="28"/>
  <c r="J889" i="28"/>
  <c r="I889" i="28"/>
  <c r="G889" i="28"/>
  <c r="F889" i="28"/>
  <c r="I861" i="28"/>
  <c r="H861" i="28"/>
  <c r="G861" i="28"/>
  <c r="F861" i="28"/>
  <c r="K861" i="28"/>
  <c r="J861" i="28"/>
  <c r="I863" i="28"/>
  <c r="F874" i="28"/>
  <c r="K874" i="28"/>
  <c r="J874" i="28"/>
  <c r="I874" i="28"/>
  <c r="H874" i="28"/>
  <c r="G874" i="28"/>
  <c r="K873" i="28"/>
  <c r="J873" i="28"/>
  <c r="I873" i="28"/>
  <c r="G873" i="28"/>
  <c r="F873" i="28"/>
  <c r="H873" i="28"/>
  <c r="G867" i="28"/>
  <c r="F867" i="28"/>
  <c r="J867" i="28"/>
  <c r="K867" i="28"/>
  <c r="I867" i="28"/>
  <c r="H867" i="28"/>
  <c r="G883" i="28"/>
  <c r="F883" i="28"/>
  <c r="J883" i="28"/>
  <c r="K883" i="28"/>
  <c r="I883" i="28"/>
  <c r="H883" i="28"/>
  <c r="K864" i="28"/>
  <c r="J864" i="28"/>
  <c r="I864" i="28"/>
  <c r="H864" i="28"/>
  <c r="F864" i="28"/>
  <c r="G864" i="28"/>
  <c r="H818" i="28"/>
  <c r="I818" i="28"/>
  <c r="J818" i="28"/>
  <c r="H810" i="28"/>
  <c r="I810" i="28"/>
  <c r="J810" i="28"/>
  <c r="G810" i="28"/>
  <c r="K810" i="28"/>
  <c r="F810" i="28"/>
  <c r="H834" i="28"/>
  <c r="J834" i="28"/>
  <c r="I834" i="28"/>
  <c r="H826" i="28"/>
  <c r="J826" i="28"/>
  <c r="I826" i="28"/>
  <c r="K730" i="28"/>
  <c r="G730" i="28"/>
  <c r="H730" i="28"/>
  <c r="G664" i="28"/>
  <c r="F680" i="28"/>
  <c r="F664" i="28"/>
  <c r="I680" i="28"/>
  <c r="H664" i="28"/>
  <c r="I664" i="28"/>
  <c r="H680" i="28"/>
  <c r="G588" i="28"/>
  <c r="G522" i="28"/>
  <c r="G509" i="28"/>
  <c r="H509" i="28"/>
  <c r="F517" i="28"/>
  <c r="I522" i="28"/>
  <c r="K517" i="28"/>
  <c r="I517" i="28"/>
  <c r="F509" i="28"/>
  <c r="J522" i="28"/>
  <c r="F514" i="28"/>
  <c r="G517" i="28"/>
  <c r="H517" i="28"/>
  <c r="K509" i="28"/>
  <c r="F522" i="28"/>
  <c r="G330" i="28"/>
  <c r="I311" i="28"/>
  <c r="J311" i="28"/>
  <c r="I319" i="28"/>
  <c r="J319" i="28"/>
  <c r="F832" i="28"/>
  <c r="K832" i="28"/>
  <c r="J832" i="28"/>
  <c r="I832" i="28"/>
  <c r="H832" i="28"/>
  <c r="G832" i="28"/>
  <c r="F824" i="28"/>
  <c r="K824" i="28"/>
  <c r="J824" i="28"/>
  <c r="I824" i="28"/>
  <c r="H824" i="28"/>
  <c r="G824" i="28"/>
  <c r="F840" i="28"/>
  <c r="K840" i="28"/>
  <c r="J840" i="28"/>
  <c r="I840" i="28"/>
  <c r="H840" i="28"/>
  <c r="G840" i="28"/>
  <c r="J820" i="28"/>
  <c r="I820" i="28"/>
  <c r="H820" i="28"/>
  <c r="G820" i="28"/>
  <c r="F820" i="28"/>
  <c r="K820" i="28"/>
  <c r="J836" i="28"/>
  <c r="I836" i="28"/>
  <c r="H836" i="28"/>
  <c r="G836" i="28"/>
  <c r="F836" i="28"/>
  <c r="K836" i="28"/>
  <c r="J812" i="28"/>
  <c r="I812" i="28"/>
  <c r="H812" i="28"/>
  <c r="G812" i="28"/>
  <c r="F812" i="28"/>
  <c r="K812" i="28"/>
  <c r="G833" i="28"/>
  <c r="F833" i="28"/>
  <c r="J833" i="28"/>
  <c r="H833" i="28"/>
  <c r="G817" i="28"/>
  <c r="F817" i="28"/>
  <c r="K817" i="28"/>
  <c r="I817" i="28"/>
  <c r="J817" i="28"/>
  <c r="H817" i="28"/>
  <c r="K829" i="28"/>
  <c r="J829" i="28"/>
  <c r="I829" i="28"/>
  <c r="H829" i="28"/>
  <c r="G829" i="28"/>
  <c r="F829" i="28"/>
  <c r="K821" i="28"/>
  <c r="J821" i="28"/>
  <c r="I821" i="28"/>
  <c r="H821" i="28"/>
  <c r="G821" i="28"/>
  <c r="F821" i="28"/>
  <c r="K815" i="28"/>
  <c r="J815" i="28"/>
  <c r="I815" i="28"/>
  <c r="H815" i="28"/>
  <c r="G815" i="28"/>
  <c r="F815" i="28"/>
  <c r="I835" i="28"/>
  <c r="H835" i="28"/>
  <c r="G835" i="28"/>
  <c r="F835" i="28"/>
  <c r="K835" i="28"/>
  <c r="J835" i="28"/>
  <c r="J828" i="28"/>
  <c r="I828" i="28"/>
  <c r="H828" i="28"/>
  <c r="G828" i="28"/>
  <c r="F828" i="28"/>
  <c r="K828" i="28"/>
  <c r="H842" i="28"/>
  <c r="G842" i="28"/>
  <c r="F842" i="28"/>
  <c r="K842" i="28"/>
  <c r="J842" i="28"/>
  <c r="I842" i="28"/>
  <c r="K839" i="28"/>
  <c r="J839" i="28"/>
  <c r="I839" i="28"/>
  <c r="H839" i="28"/>
  <c r="G839" i="28"/>
  <c r="F839" i="28"/>
  <c r="I819" i="28"/>
  <c r="H819" i="28"/>
  <c r="G819" i="28"/>
  <c r="F819" i="28"/>
  <c r="K819" i="28"/>
  <c r="J819" i="28"/>
  <c r="I811" i="28"/>
  <c r="H811" i="28"/>
  <c r="G811" i="28"/>
  <c r="F811" i="28"/>
  <c r="K811" i="28"/>
  <c r="J811" i="28"/>
  <c r="K823" i="28"/>
  <c r="J823" i="28"/>
  <c r="I823" i="28"/>
  <c r="H823" i="28"/>
  <c r="F823" i="28"/>
  <c r="G823" i="28"/>
  <c r="F808" i="28"/>
  <c r="K808" i="28"/>
  <c r="J808" i="28"/>
  <c r="I808" i="28"/>
  <c r="H808" i="28"/>
  <c r="G808" i="28"/>
  <c r="K831" i="28"/>
  <c r="J831" i="28"/>
  <c r="I831" i="28"/>
  <c r="H831" i="28"/>
  <c r="G831" i="28"/>
  <c r="F831" i="28"/>
  <c r="I827" i="28"/>
  <c r="H827" i="28"/>
  <c r="G827" i="28"/>
  <c r="F827" i="28"/>
  <c r="K827" i="28"/>
  <c r="J827" i="28"/>
  <c r="G841" i="28"/>
  <c r="F841" i="28"/>
  <c r="K841" i="28"/>
  <c r="J841" i="28"/>
  <c r="I841" i="28"/>
  <c r="H841" i="28"/>
  <c r="G825" i="28"/>
  <c r="F825" i="28"/>
  <c r="K825" i="28"/>
  <c r="I825" i="28"/>
  <c r="J825" i="28"/>
  <c r="H825" i="28"/>
  <c r="G809" i="28"/>
  <c r="F809" i="28"/>
  <c r="K809" i="28"/>
  <c r="J809" i="28"/>
  <c r="H809" i="28"/>
  <c r="I809" i="28"/>
  <c r="I843" i="28"/>
  <c r="H843" i="28"/>
  <c r="G843" i="28"/>
  <c r="F843" i="28"/>
  <c r="K843" i="28"/>
  <c r="J843" i="28"/>
  <c r="K837" i="28"/>
  <c r="J837" i="28"/>
  <c r="I837" i="28"/>
  <c r="H837" i="28"/>
  <c r="G837" i="28"/>
  <c r="F837" i="28"/>
  <c r="F816" i="28"/>
  <c r="K816" i="28"/>
  <c r="J816" i="28"/>
  <c r="I816" i="28"/>
  <c r="H816" i="28"/>
  <c r="G816" i="28"/>
  <c r="K779" i="28"/>
  <c r="J779" i="28"/>
  <c r="I779" i="28"/>
  <c r="H779" i="28"/>
  <c r="G779" i="28"/>
  <c r="F779" i="28"/>
  <c r="F782" i="28"/>
  <c r="G782" i="28"/>
  <c r="K782" i="28"/>
  <c r="J782" i="28"/>
  <c r="I782" i="28"/>
  <c r="H782" i="28"/>
  <c r="H776" i="28"/>
  <c r="G776" i="28"/>
  <c r="F776" i="28"/>
  <c r="I776" i="28"/>
  <c r="K776" i="28"/>
  <c r="J776" i="28"/>
  <c r="I785" i="28"/>
  <c r="J785" i="28"/>
  <c r="H785" i="28"/>
  <c r="G785" i="28"/>
  <c r="F785" i="28"/>
  <c r="K785" i="28"/>
  <c r="F758" i="28"/>
  <c r="K758" i="28"/>
  <c r="G758" i="28"/>
  <c r="J758" i="28"/>
  <c r="I758" i="28"/>
  <c r="H758" i="28"/>
  <c r="K771" i="28"/>
  <c r="J771" i="28"/>
  <c r="I771" i="28"/>
  <c r="H771" i="28"/>
  <c r="G771" i="28"/>
  <c r="F771" i="28"/>
  <c r="K772" i="28"/>
  <c r="J772" i="28"/>
  <c r="I772" i="28"/>
  <c r="H772" i="28"/>
  <c r="G772" i="28"/>
  <c r="F772" i="28"/>
  <c r="I777" i="28"/>
  <c r="J777" i="28"/>
  <c r="H777" i="28"/>
  <c r="G777" i="28"/>
  <c r="F777" i="28"/>
  <c r="K777" i="28"/>
  <c r="K789" i="28"/>
  <c r="J789" i="28"/>
  <c r="F789" i="28"/>
  <c r="I789" i="28"/>
  <c r="H789" i="28"/>
  <c r="G789" i="28"/>
  <c r="J762" i="28"/>
  <c r="I762" i="28"/>
  <c r="K762" i="28"/>
  <c r="H762" i="28"/>
  <c r="G762" i="28"/>
  <c r="F762" i="28"/>
  <c r="J778" i="28"/>
  <c r="I778" i="28"/>
  <c r="K778" i="28"/>
  <c r="H778" i="28"/>
  <c r="G778" i="28"/>
  <c r="F778" i="28"/>
  <c r="K780" i="28"/>
  <c r="J780" i="28"/>
  <c r="I780" i="28"/>
  <c r="H780" i="28"/>
  <c r="G780" i="28"/>
  <c r="F780" i="28"/>
  <c r="I761" i="28"/>
  <c r="G761" i="28"/>
  <c r="F761" i="28"/>
  <c r="J761" i="28"/>
  <c r="H792" i="28"/>
  <c r="G792" i="28"/>
  <c r="F792" i="28"/>
  <c r="I792" i="28"/>
  <c r="K792" i="28"/>
  <c r="J792" i="28"/>
  <c r="H784" i="28"/>
  <c r="I784" i="28"/>
  <c r="G784" i="28"/>
  <c r="F784" i="28"/>
  <c r="K784" i="28"/>
  <c r="J784" i="28"/>
  <c r="F790" i="28"/>
  <c r="G790" i="28"/>
  <c r="K790" i="28"/>
  <c r="I790" i="28"/>
  <c r="H790" i="28"/>
  <c r="K765" i="28"/>
  <c r="J765" i="28"/>
  <c r="F765" i="28"/>
  <c r="I765" i="28"/>
  <c r="H765" i="28"/>
  <c r="G765" i="28"/>
  <c r="G759" i="28"/>
  <c r="F759" i="28"/>
  <c r="K759" i="28"/>
  <c r="H759" i="28"/>
  <c r="J759" i="28"/>
  <c r="I759" i="28"/>
  <c r="K773" i="28"/>
  <c r="J773" i="28"/>
  <c r="F773" i="28"/>
  <c r="I773" i="28"/>
  <c r="H773" i="28"/>
  <c r="G773" i="28"/>
  <c r="G767" i="28"/>
  <c r="F767" i="28"/>
  <c r="H767" i="28"/>
  <c r="K767" i="28"/>
  <c r="J767" i="28"/>
  <c r="I767" i="28"/>
  <c r="H768" i="28"/>
  <c r="G768" i="28"/>
  <c r="I768" i="28"/>
  <c r="F768" i="28"/>
  <c r="K768" i="28"/>
  <c r="J768" i="28"/>
  <c r="K763" i="28"/>
  <c r="J763" i="28"/>
  <c r="I763" i="28"/>
  <c r="H763" i="28"/>
  <c r="G763" i="28"/>
  <c r="F763" i="28"/>
  <c r="F766" i="28"/>
  <c r="K766" i="28"/>
  <c r="J766" i="28"/>
  <c r="I766" i="28"/>
  <c r="G766" i="28"/>
  <c r="H766" i="28"/>
  <c r="F770" i="28"/>
  <c r="K781" i="28"/>
  <c r="F781" i="28"/>
  <c r="J781" i="28"/>
  <c r="I781" i="28"/>
  <c r="H781" i="28"/>
  <c r="G781" i="28"/>
  <c r="J786" i="28"/>
  <c r="I786" i="28"/>
  <c r="H786" i="28"/>
  <c r="G786" i="28"/>
  <c r="F786" i="28"/>
  <c r="K786" i="28"/>
  <c r="G775" i="28"/>
  <c r="F775" i="28"/>
  <c r="K775" i="28"/>
  <c r="J775" i="28"/>
  <c r="H775" i="28"/>
  <c r="I775" i="28"/>
  <c r="F774" i="28"/>
  <c r="G774" i="28"/>
  <c r="K774" i="28"/>
  <c r="J774" i="28"/>
  <c r="I774" i="28"/>
  <c r="H774" i="28"/>
  <c r="K787" i="28"/>
  <c r="J787" i="28"/>
  <c r="I787" i="28"/>
  <c r="H787" i="28"/>
  <c r="G787" i="28"/>
  <c r="F787" i="28"/>
  <c r="I793" i="28"/>
  <c r="H793" i="28"/>
  <c r="G793" i="28"/>
  <c r="F793" i="28"/>
  <c r="J793" i="28"/>
  <c r="K793" i="28"/>
  <c r="G791" i="28"/>
  <c r="K764" i="28"/>
  <c r="J764" i="28"/>
  <c r="I764" i="28"/>
  <c r="H764" i="28"/>
  <c r="G764" i="28"/>
  <c r="F764" i="28"/>
  <c r="H760" i="28"/>
  <c r="G760" i="28"/>
  <c r="F760" i="28"/>
  <c r="I760" i="28"/>
  <c r="K760" i="28"/>
  <c r="J760" i="28"/>
  <c r="G783" i="28"/>
  <c r="F783" i="28"/>
  <c r="K783" i="28"/>
  <c r="J783" i="28"/>
  <c r="I783" i="28"/>
  <c r="H783" i="28"/>
  <c r="I769" i="28"/>
  <c r="H769" i="28"/>
  <c r="G769" i="28"/>
  <c r="F769" i="28"/>
  <c r="J769" i="28"/>
  <c r="K769" i="28"/>
  <c r="K715" i="28"/>
  <c r="G715" i="28"/>
  <c r="J715" i="28"/>
  <c r="I715" i="28"/>
  <c r="H715" i="28"/>
  <c r="F715" i="28"/>
  <c r="I743" i="28"/>
  <c r="H743" i="28"/>
  <c r="G743" i="28"/>
  <c r="F743" i="28"/>
  <c r="J743" i="28"/>
  <c r="K743" i="28"/>
  <c r="J720" i="28"/>
  <c r="I720" i="28"/>
  <c r="H720" i="28"/>
  <c r="G720" i="28"/>
  <c r="F720" i="28"/>
  <c r="K720" i="28"/>
  <c r="I719" i="28"/>
  <c r="H719" i="28"/>
  <c r="G719" i="28"/>
  <c r="F719" i="28"/>
  <c r="K719" i="28"/>
  <c r="J719" i="28"/>
  <c r="G717" i="28"/>
  <c r="F717" i="28"/>
  <c r="K717" i="28"/>
  <c r="J717" i="28"/>
  <c r="I717" i="28"/>
  <c r="H717" i="28"/>
  <c r="H710" i="28"/>
  <c r="G710" i="28"/>
  <c r="F710" i="28"/>
  <c r="J710" i="28"/>
  <c r="K710" i="28"/>
  <c r="I710" i="28"/>
  <c r="J712" i="28"/>
  <c r="I712" i="28"/>
  <c r="H712" i="28"/>
  <c r="G712" i="28"/>
  <c r="F712" i="28"/>
  <c r="K712" i="28"/>
  <c r="F708" i="28"/>
  <c r="H708" i="28"/>
  <c r="K708" i="28"/>
  <c r="J708" i="28"/>
  <c r="I708" i="28"/>
  <c r="G708" i="28"/>
  <c r="K739" i="28"/>
  <c r="J739" i="28"/>
  <c r="G739" i="28"/>
  <c r="I739" i="28"/>
  <c r="H739" i="28"/>
  <c r="F739" i="28"/>
  <c r="K731" i="28"/>
  <c r="J731" i="28"/>
  <c r="G731" i="28"/>
  <c r="I731" i="28"/>
  <c r="H731" i="28"/>
  <c r="F731" i="28"/>
  <c r="F738" i="28"/>
  <c r="K738" i="28"/>
  <c r="J738" i="28"/>
  <c r="I738" i="28"/>
  <c r="H738" i="28"/>
  <c r="G738" i="28"/>
  <c r="H718" i="28"/>
  <c r="J718" i="28"/>
  <c r="G718" i="28"/>
  <c r="F718" i="28"/>
  <c r="K718" i="28"/>
  <c r="I718" i="28"/>
  <c r="H742" i="28"/>
  <c r="G742" i="28"/>
  <c r="F742" i="28"/>
  <c r="J742" i="28"/>
  <c r="I742" i="28"/>
  <c r="K742" i="28"/>
  <c r="I735" i="28"/>
  <c r="H735" i="28"/>
  <c r="K735" i="28"/>
  <c r="G735" i="28"/>
  <c r="F735" i="28"/>
  <c r="J735" i="28"/>
  <c r="G732" i="28"/>
  <c r="G741" i="28"/>
  <c r="I741" i="28"/>
  <c r="F741" i="28"/>
  <c r="K741" i="28"/>
  <c r="J741" i="28"/>
  <c r="H741" i="28"/>
  <c r="K737" i="28"/>
  <c r="J737" i="28"/>
  <c r="I737" i="28"/>
  <c r="H737" i="28"/>
  <c r="G737" i="28"/>
  <c r="F737" i="28"/>
  <c r="F740" i="28"/>
  <c r="H740" i="28"/>
  <c r="K740" i="28"/>
  <c r="J740" i="28"/>
  <c r="G740" i="28"/>
  <c r="I740" i="28"/>
  <c r="K729" i="28"/>
  <c r="J729" i="28"/>
  <c r="I729" i="28"/>
  <c r="H729" i="28"/>
  <c r="G729" i="28"/>
  <c r="F729" i="28"/>
  <c r="G733" i="28"/>
  <c r="F733" i="28"/>
  <c r="I733" i="28"/>
  <c r="K733" i="28"/>
  <c r="J733" i="28"/>
  <c r="H733" i="28"/>
  <c r="I711" i="28"/>
  <c r="H711" i="28"/>
  <c r="G711" i="28"/>
  <c r="K711" i="28"/>
  <c r="F711" i="28"/>
  <c r="J711" i="28"/>
  <c r="J728" i="28"/>
  <c r="I728" i="28"/>
  <c r="H728" i="28"/>
  <c r="G728" i="28"/>
  <c r="F728" i="28"/>
  <c r="K728" i="28"/>
  <c r="G709" i="28"/>
  <c r="F709" i="28"/>
  <c r="K709" i="28"/>
  <c r="J709" i="28"/>
  <c r="I709" i="28"/>
  <c r="H709" i="28"/>
  <c r="I727" i="28"/>
  <c r="H727" i="28"/>
  <c r="G727" i="28"/>
  <c r="F727" i="28"/>
  <c r="K727" i="28"/>
  <c r="J727" i="28"/>
  <c r="F716" i="28"/>
  <c r="H716" i="28"/>
  <c r="K716" i="28"/>
  <c r="J716" i="28"/>
  <c r="I716" i="28"/>
  <c r="G716" i="28"/>
  <c r="H734" i="28"/>
  <c r="G734" i="28"/>
  <c r="F734" i="28"/>
  <c r="J734" i="28"/>
  <c r="K734" i="28"/>
  <c r="I734" i="28"/>
  <c r="G725" i="28"/>
  <c r="F725" i="28"/>
  <c r="K725" i="28"/>
  <c r="J725" i="28"/>
  <c r="I725" i="28"/>
  <c r="H725" i="28"/>
  <c r="K721" i="28"/>
  <c r="J721" i="28"/>
  <c r="I721" i="28"/>
  <c r="H721" i="28"/>
  <c r="G721" i="28"/>
  <c r="F721" i="28"/>
  <c r="K713" i="28"/>
  <c r="J713" i="28"/>
  <c r="I713" i="28"/>
  <c r="H713" i="28"/>
  <c r="G713" i="28"/>
  <c r="F713" i="28"/>
  <c r="H726" i="28"/>
  <c r="J726" i="28"/>
  <c r="G726" i="28"/>
  <c r="F726" i="28"/>
  <c r="K726" i="28"/>
  <c r="I726" i="28"/>
  <c r="K723" i="28"/>
  <c r="J723" i="28"/>
  <c r="G723" i="28"/>
  <c r="I723" i="28"/>
  <c r="H723" i="28"/>
  <c r="F723" i="28"/>
  <c r="J736" i="28"/>
  <c r="I736" i="28"/>
  <c r="H736" i="28"/>
  <c r="G736" i="28"/>
  <c r="F736" i="28"/>
  <c r="K736" i="28"/>
  <c r="H676" i="28"/>
  <c r="G676" i="28"/>
  <c r="F676" i="28"/>
  <c r="I676" i="28"/>
  <c r="K676" i="28"/>
  <c r="J676" i="28"/>
  <c r="I693" i="28"/>
  <c r="H693" i="28"/>
  <c r="G693" i="28"/>
  <c r="F693" i="28"/>
  <c r="K693" i="28"/>
  <c r="J693" i="28"/>
  <c r="G659" i="28"/>
  <c r="F659" i="28"/>
  <c r="K659" i="28"/>
  <c r="J659" i="28"/>
  <c r="I659" i="28"/>
  <c r="H659" i="28"/>
  <c r="F666" i="28"/>
  <c r="K666" i="28"/>
  <c r="J666" i="28"/>
  <c r="G666" i="28"/>
  <c r="I666" i="28"/>
  <c r="H666" i="28"/>
  <c r="I669" i="28"/>
  <c r="H669" i="28"/>
  <c r="G669" i="28"/>
  <c r="F669" i="28"/>
  <c r="J669" i="28"/>
  <c r="K669" i="28"/>
  <c r="G667" i="28"/>
  <c r="F667" i="28"/>
  <c r="K667" i="28"/>
  <c r="J667" i="28"/>
  <c r="H667" i="28"/>
  <c r="I667" i="28"/>
  <c r="I658" i="28"/>
  <c r="H658" i="28"/>
  <c r="F689" i="28"/>
  <c r="K689" i="28"/>
  <c r="J689" i="28"/>
  <c r="I689" i="28"/>
  <c r="H689" i="28"/>
  <c r="G689" i="28"/>
  <c r="I685" i="28"/>
  <c r="H685" i="28"/>
  <c r="J685" i="28"/>
  <c r="G685" i="28"/>
  <c r="F685" i="28"/>
  <c r="K685" i="28"/>
  <c r="J662" i="28"/>
  <c r="K662" i="28"/>
  <c r="I662" i="28"/>
  <c r="H662" i="28"/>
  <c r="G662" i="28"/>
  <c r="F662" i="28"/>
  <c r="G691" i="28"/>
  <c r="F691" i="28"/>
  <c r="H691" i="28"/>
  <c r="K691" i="28"/>
  <c r="J691" i="28"/>
  <c r="I691" i="28"/>
  <c r="F682" i="28"/>
  <c r="K682" i="28"/>
  <c r="J682" i="28"/>
  <c r="I682" i="28"/>
  <c r="H682" i="28"/>
  <c r="G682" i="28"/>
  <c r="K673" i="28"/>
  <c r="J673" i="28"/>
  <c r="I673" i="28"/>
  <c r="H673" i="28"/>
  <c r="F673" i="28"/>
  <c r="G673" i="28"/>
  <c r="J678" i="28"/>
  <c r="I678" i="28"/>
  <c r="H678" i="28"/>
  <c r="G678" i="28"/>
  <c r="F678" i="28"/>
  <c r="K678" i="28"/>
  <c r="G675" i="28"/>
  <c r="F675" i="28"/>
  <c r="K675" i="28"/>
  <c r="J675" i="28"/>
  <c r="I675" i="28"/>
  <c r="H675" i="28"/>
  <c r="I661" i="28"/>
  <c r="H661" i="28"/>
  <c r="G661" i="28"/>
  <c r="F661" i="28"/>
  <c r="J661" i="28"/>
  <c r="K661" i="28"/>
  <c r="H660" i="28"/>
  <c r="G660" i="28"/>
  <c r="F660" i="28"/>
  <c r="I660" i="28"/>
  <c r="K660" i="28"/>
  <c r="J660" i="28"/>
  <c r="K687" i="28"/>
  <c r="J687" i="28"/>
  <c r="I687" i="28"/>
  <c r="H687" i="28"/>
  <c r="G687" i="28"/>
  <c r="F687" i="28"/>
  <c r="K671" i="28"/>
  <c r="J671" i="28"/>
  <c r="I671" i="28"/>
  <c r="H671" i="28"/>
  <c r="G671" i="28"/>
  <c r="F671" i="28"/>
  <c r="I677" i="28"/>
  <c r="H677" i="28"/>
  <c r="G677" i="28"/>
  <c r="F677" i="28"/>
  <c r="K677" i="28"/>
  <c r="J677" i="28"/>
  <c r="H684" i="28"/>
  <c r="I684" i="28"/>
  <c r="G684" i="28"/>
  <c r="F684" i="28"/>
  <c r="K684" i="28"/>
  <c r="J684" i="28"/>
  <c r="J686" i="28"/>
  <c r="I686" i="28"/>
  <c r="K686" i="28"/>
  <c r="H686" i="28"/>
  <c r="G686" i="28"/>
  <c r="F686" i="28"/>
  <c r="J670" i="28"/>
  <c r="I670" i="28"/>
  <c r="K670" i="28"/>
  <c r="H670" i="28"/>
  <c r="G670" i="28"/>
  <c r="F670" i="28"/>
  <c r="H668" i="28"/>
  <c r="G668" i="28"/>
  <c r="F668" i="28"/>
  <c r="K668" i="28"/>
  <c r="I668" i="28"/>
  <c r="J668" i="28"/>
  <c r="G683" i="28"/>
  <c r="H683" i="28"/>
  <c r="F683" i="28"/>
  <c r="K683" i="28"/>
  <c r="J683" i="28"/>
  <c r="I683" i="28"/>
  <c r="H692" i="28"/>
  <c r="G692" i="28"/>
  <c r="F692" i="28"/>
  <c r="I692" i="28"/>
  <c r="K692" i="28"/>
  <c r="J692" i="28"/>
  <c r="K679" i="28"/>
  <c r="J679" i="28"/>
  <c r="I679" i="28"/>
  <c r="H679" i="28"/>
  <c r="G679" i="28"/>
  <c r="F679" i="28"/>
  <c r="K663" i="28"/>
  <c r="J663" i="28"/>
  <c r="I663" i="28"/>
  <c r="H663" i="28"/>
  <c r="G663" i="28"/>
  <c r="F663" i="28"/>
  <c r="F674" i="28"/>
  <c r="G674" i="28"/>
  <c r="K674" i="28"/>
  <c r="J674" i="28"/>
  <c r="I674" i="28"/>
  <c r="H674" i="28"/>
  <c r="K665" i="28"/>
  <c r="J665" i="28"/>
  <c r="I665" i="28"/>
  <c r="H665" i="28"/>
  <c r="F665" i="28"/>
  <c r="G665" i="28"/>
  <c r="I690" i="28"/>
  <c r="H690" i="28"/>
  <c r="F681" i="28"/>
  <c r="K681" i="28"/>
  <c r="J681" i="28"/>
  <c r="I681" i="28"/>
  <c r="H681" i="28"/>
  <c r="G681" i="28"/>
  <c r="H618" i="28"/>
  <c r="G618" i="28"/>
  <c r="F618" i="28"/>
  <c r="J618" i="28"/>
  <c r="I618" i="28"/>
  <c r="K618" i="28"/>
  <c r="I627" i="28"/>
  <c r="H627" i="28"/>
  <c r="G627" i="28"/>
  <c r="F627" i="28"/>
  <c r="K627" i="28"/>
  <c r="J627" i="28"/>
  <c r="H642" i="28"/>
  <c r="K642" i="28"/>
  <c r="G642" i="28"/>
  <c r="F642" i="28"/>
  <c r="J642" i="28"/>
  <c r="I642" i="28"/>
  <c r="H623" i="28"/>
  <c r="K623" i="28"/>
  <c r="J623" i="28"/>
  <c r="I623" i="28"/>
  <c r="G623" i="28"/>
  <c r="F623" i="28"/>
  <c r="G622" i="28"/>
  <c r="K622" i="28"/>
  <c r="J622" i="28"/>
  <c r="I622" i="28"/>
  <c r="H622" i="28"/>
  <c r="F622" i="28"/>
  <c r="G625" i="28"/>
  <c r="F625" i="28"/>
  <c r="K625" i="28"/>
  <c r="I625" i="28"/>
  <c r="J625" i="28"/>
  <c r="H625" i="28"/>
  <c r="G609" i="28"/>
  <c r="J609" i="28"/>
  <c r="F609" i="28"/>
  <c r="K609" i="28"/>
  <c r="I609" i="28"/>
  <c r="H609" i="28"/>
  <c r="K631" i="28"/>
  <c r="J631" i="28"/>
  <c r="I631" i="28"/>
  <c r="G631" i="28"/>
  <c r="F631" i="28"/>
  <c r="H631" i="28"/>
  <c r="I643" i="28"/>
  <c r="H643" i="28"/>
  <c r="G643" i="28"/>
  <c r="F643" i="28"/>
  <c r="K643" i="28"/>
  <c r="J643" i="28"/>
  <c r="G633" i="28"/>
  <c r="F633" i="28"/>
  <c r="K633" i="28"/>
  <c r="J633" i="28"/>
  <c r="I633" i="28"/>
  <c r="H633" i="28"/>
  <c r="G617" i="28"/>
  <c r="F617" i="28"/>
  <c r="K617" i="28"/>
  <c r="I617" i="28"/>
  <c r="H617" i="28"/>
  <c r="J617" i="28"/>
  <c r="K639" i="28"/>
  <c r="J639" i="28"/>
  <c r="I639" i="28"/>
  <c r="H639" i="28"/>
  <c r="G639" i="28"/>
  <c r="F639" i="28"/>
  <c r="G638" i="28"/>
  <c r="K638" i="28"/>
  <c r="J638" i="28"/>
  <c r="I638" i="28"/>
  <c r="H638" i="28"/>
  <c r="F638" i="28"/>
  <c r="K621" i="28"/>
  <c r="J621" i="28"/>
  <c r="I621" i="28"/>
  <c r="H621" i="28"/>
  <c r="G621" i="28"/>
  <c r="F621" i="28"/>
  <c r="G641" i="28"/>
  <c r="F641" i="28"/>
  <c r="J641" i="28"/>
  <c r="K641" i="28"/>
  <c r="I641" i="28"/>
  <c r="H641" i="28"/>
  <c r="F624" i="28"/>
  <c r="I624" i="28"/>
  <c r="K624" i="28"/>
  <c r="J624" i="28"/>
  <c r="H624" i="28"/>
  <c r="G624" i="28"/>
  <c r="K614" i="28"/>
  <c r="J614" i="28"/>
  <c r="G614" i="28"/>
  <c r="I614" i="28"/>
  <c r="H614" i="28"/>
  <c r="F614" i="28"/>
  <c r="K629" i="28"/>
  <c r="J629" i="28"/>
  <c r="I629" i="28"/>
  <c r="H629" i="28"/>
  <c r="G629" i="28"/>
  <c r="F629" i="28"/>
  <c r="H626" i="28"/>
  <c r="G626" i="28"/>
  <c r="F626" i="28"/>
  <c r="K626" i="28"/>
  <c r="J626" i="28"/>
  <c r="I626" i="28"/>
  <c r="F632" i="28"/>
  <c r="K632" i="28"/>
  <c r="J632" i="28"/>
  <c r="I632" i="28"/>
  <c r="H632" i="28"/>
  <c r="G632" i="28"/>
  <c r="I635" i="28"/>
  <c r="H635" i="28"/>
  <c r="G635" i="28"/>
  <c r="F635" i="28"/>
  <c r="K635" i="28"/>
  <c r="J635" i="28"/>
  <c r="K613" i="28"/>
  <c r="F613" i="28"/>
  <c r="J613" i="28"/>
  <c r="I613" i="28"/>
  <c r="H613" i="28"/>
  <c r="G613" i="28"/>
  <c r="H610" i="28"/>
  <c r="K610" i="28"/>
  <c r="G610" i="28"/>
  <c r="F610" i="28"/>
  <c r="J610" i="28"/>
  <c r="I610" i="28"/>
  <c r="F608" i="28"/>
  <c r="I608" i="28"/>
  <c r="K608" i="28"/>
  <c r="J608" i="28"/>
  <c r="H608" i="28"/>
  <c r="G608" i="28"/>
  <c r="K615" i="28"/>
  <c r="J615" i="28"/>
  <c r="I615" i="28"/>
  <c r="G615" i="28"/>
  <c r="H615" i="28"/>
  <c r="F615" i="28"/>
  <c r="I619" i="28"/>
  <c r="H619" i="28"/>
  <c r="G619" i="28"/>
  <c r="F619" i="28"/>
  <c r="K619" i="28"/>
  <c r="J619" i="28"/>
  <c r="I611" i="28"/>
  <c r="H611" i="28"/>
  <c r="G611" i="28"/>
  <c r="F611" i="28"/>
  <c r="K611" i="28"/>
  <c r="J611" i="28"/>
  <c r="K630" i="28"/>
  <c r="J630" i="28"/>
  <c r="I630" i="28"/>
  <c r="H630" i="28"/>
  <c r="G630" i="28"/>
  <c r="F630" i="28"/>
  <c r="K637" i="28"/>
  <c r="J637" i="28"/>
  <c r="F637" i="28"/>
  <c r="I637" i="28"/>
  <c r="H637" i="28"/>
  <c r="G637" i="28"/>
  <c r="H634" i="28"/>
  <c r="G634" i="28"/>
  <c r="F634" i="28"/>
  <c r="J634" i="28"/>
  <c r="K634" i="28"/>
  <c r="I634" i="28"/>
  <c r="F640" i="28"/>
  <c r="K640" i="28"/>
  <c r="J640" i="28"/>
  <c r="H640" i="28"/>
  <c r="G640" i="28"/>
  <c r="I640" i="28"/>
  <c r="F616" i="28"/>
  <c r="I616" i="28"/>
  <c r="K616" i="28"/>
  <c r="J616" i="28"/>
  <c r="H616" i="28"/>
  <c r="G616" i="28"/>
  <c r="G583" i="28"/>
  <c r="F583" i="28"/>
  <c r="K583" i="28"/>
  <c r="J583" i="28"/>
  <c r="I583" i="28"/>
  <c r="H583" i="28"/>
  <c r="K573" i="28"/>
  <c r="J573" i="28"/>
  <c r="I573" i="28"/>
  <c r="F573" i="28"/>
  <c r="H573" i="28"/>
  <c r="G573" i="28"/>
  <c r="J562" i="28"/>
  <c r="I562" i="28"/>
  <c r="H562" i="28"/>
  <c r="G562" i="28"/>
  <c r="K562" i="28"/>
  <c r="F562" i="28"/>
  <c r="I593" i="28"/>
  <c r="H593" i="28"/>
  <c r="G593" i="28"/>
  <c r="J593" i="28"/>
  <c r="F593" i="28"/>
  <c r="K593" i="28"/>
  <c r="G575" i="28"/>
  <c r="F575" i="28"/>
  <c r="H575" i="28"/>
  <c r="K575" i="28"/>
  <c r="J575" i="28"/>
  <c r="I575" i="28"/>
  <c r="H568" i="28"/>
  <c r="G568" i="28"/>
  <c r="F568" i="28"/>
  <c r="I568" i="28"/>
  <c r="K568" i="28"/>
  <c r="J568" i="28"/>
  <c r="K579" i="28"/>
  <c r="J579" i="28"/>
  <c r="I579" i="28"/>
  <c r="H579" i="28"/>
  <c r="G579" i="28"/>
  <c r="F579" i="28"/>
  <c r="G559" i="28"/>
  <c r="F559" i="28"/>
  <c r="H559" i="28"/>
  <c r="K559" i="28"/>
  <c r="J559" i="28"/>
  <c r="I559" i="28"/>
  <c r="K581" i="28"/>
  <c r="J581" i="28"/>
  <c r="I581" i="28"/>
  <c r="H581" i="28"/>
  <c r="G581" i="28"/>
  <c r="F581" i="28"/>
  <c r="H576" i="28"/>
  <c r="G576" i="28"/>
  <c r="F576" i="28"/>
  <c r="I576" i="28"/>
  <c r="K576" i="28"/>
  <c r="J576" i="28"/>
  <c r="K587" i="28"/>
  <c r="J587" i="28"/>
  <c r="I587" i="28"/>
  <c r="H587" i="28"/>
  <c r="G587" i="28"/>
  <c r="F587" i="28"/>
  <c r="J586" i="28"/>
  <c r="I586" i="28"/>
  <c r="H586" i="28"/>
  <c r="G586" i="28"/>
  <c r="F586" i="28"/>
  <c r="K586" i="28"/>
  <c r="F558" i="28"/>
  <c r="K558" i="28"/>
  <c r="H558" i="28"/>
  <c r="G558" i="28"/>
  <c r="J558" i="28"/>
  <c r="I558" i="28"/>
  <c r="K563" i="28"/>
  <c r="J563" i="28"/>
  <c r="I563" i="28"/>
  <c r="H563" i="28"/>
  <c r="G563" i="28"/>
  <c r="F563" i="28"/>
  <c r="H560" i="28"/>
  <c r="G560" i="28"/>
  <c r="F560" i="28"/>
  <c r="I560" i="28"/>
  <c r="K560" i="28"/>
  <c r="J560" i="28"/>
  <c r="J570" i="28"/>
  <c r="I570" i="28"/>
  <c r="H570" i="28"/>
  <c r="G570" i="28"/>
  <c r="F570" i="28"/>
  <c r="K570" i="28"/>
  <c r="H584" i="28"/>
  <c r="G584" i="28"/>
  <c r="F584" i="28"/>
  <c r="K584" i="28"/>
  <c r="J584" i="28"/>
  <c r="I584" i="28"/>
  <c r="I585" i="28"/>
  <c r="H585" i="28"/>
  <c r="J585" i="28"/>
  <c r="G585" i="28"/>
  <c r="F585" i="28"/>
  <c r="K585" i="28"/>
  <c r="F582" i="28"/>
  <c r="G582" i="28"/>
  <c r="K582" i="28"/>
  <c r="J582" i="28"/>
  <c r="I582" i="28"/>
  <c r="H582" i="28"/>
  <c r="K571" i="28"/>
  <c r="J571" i="28"/>
  <c r="I571" i="28"/>
  <c r="H571" i="28"/>
  <c r="G571" i="28"/>
  <c r="F571" i="28"/>
  <c r="G567" i="28"/>
  <c r="H567" i="28"/>
  <c r="F567" i="28"/>
  <c r="K567" i="28"/>
  <c r="I567" i="28"/>
  <c r="J567" i="28"/>
  <c r="F590" i="28"/>
  <c r="K590" i="28"/>
  <c r="G590" i="28"/>
  <c r="J590" i="28"/>
  <c r="I590" i="28"/>
  <c r="H590" i="28"/>
  <c r="K589" i="28"/>
  <c r="J589" i="28"/>
  <c r="I589" i="28"/>
  <c r="H589" i="28"/>
  <c r="G589" i="28"/>
  <c r="F589" i="28"/>
  <c r="I561" i="28"/>
  <c r="H561" i="28"/>
  <c r="G561" i="28"/>
  <c r="F561" i="28"/>
  <c r="J561" i="28"/>
  <c r="K561" i="28"/>
  <c r="J578" i="28"/>
  <c r="I578" i="28"/>
  <c r="H578" i="28"/>
  <c r="G578" i="28"/>
  <c r="K578" i="28"/>
  <c r="F578" i="28"/>
  <c r="I569" i="28"/>
  <c r="H569" i="28"/>
  <c r="G569" i="28"/>
  <c r="F569" i="28"/>
  <c r="K569" i="28"/>
  <c r="J569" i="28"/>
  <c r="H592" i="28"/>
  <c r="G592" i="28"/>
  <c r="I592" i="28"/>
  <c r="F592" i="28"/>
  <c r="K592" i="28"/>
  <c r="J592" i="28"/>
  <c r="G591" i="28"/>
  <c r="F591" i="28"/>
  <c r="K591" i="28"/>
  <c r="H591" i="28"/>
  <c r="J591" i="28"/>
  <c r="I591" i="28"/>
  <c r="K565" i="28"/>
  <c r="J565" i="28"/>
  <c r="F565" i="28"/>
  <c r="I565" i="28"/>
  <c r="G565" i="28"/>
  <c r="H565" i="28"/>
  <c r="I577" i="28"/>
  <c r="H577" i="28"/>
  <c r="G577" i="28"/>
  <c r="F577" i="28"/>
  <c r="K577" i="28"/>
  <c r="J577" i="28"/>
  <c r="F532" i="28"/>
  <c r="K532" i="28"/>
  <c r="J532" i="28"/>
  <c r="I532" i="28"/>
  <c r="G532" i="28"/>
  <c r="H532" i="28"/>
  <c r="F508" i="28"/>
  <c r="G508" i="28"/>
  <c r="K508" i="28"/>
  <c r="J508" i="28"/>
  <c r="I508" i="28"/>
  <c r="H508" i="28"/>
  <c r="K537" i="28"/>
  <c r="J537" i="28"/>
  <c r="I537" i="28"/>
  <c r="H537" i="28"/>
  <c r="G537" i="28"/>
  <c r="F537" i="28"/>
  <c r="K513" i="28"/>
  <c r="J513" i="28"/>
  <c r="I513" i="28"/>
  <c r="H513" i="28"/>
  <c r="G513" i="28"/>
  <c r="F513" i="28"/>
  <c r="J520" i="28"/>
  <c r="I520" i="28"/>
  <c r="H520" i="28"/>
  <c r="K520" i="28"/>
  <c r="G520" i="28"/>
  <c r="F520" i="28"/>
  <c r="G541" i="28"/>
  <c r="F541" i="28"/>
  <c r="H541" i="28"/>
  <c r="K541" i="28"/>
  <c r="J541" i="28"/>
  <c r="I541" i="28"/>
  <c r="J512" i="28"/>
  <c r="I512" i="28"/>
  <c r="H512" i="28"/>
  <c r="K512" i="28"/>
  <c r="G512" i="28"/>
  <c r="F512" i="28"/>
  <c r="I511" i="28"/>
  <c r="H511" i="28"/>
  <c r="G511" i="28"/>
  <c r="J511" i="28"/>
  <c r="F511" i="28"/>
  <c r="K511" i="28"/>
  <c r="F524" i="28"/>
  <c r="G524" i="28"/>
  <c r="K524" i="28"/>
  <c r="J524" i="28"/>
  <c r="I524" i="28"/>
  <c r="H524" i="28"/>
  <c r="K521" i="28"/>
  <c r="J521" i="28"/>
  <c r="I521" i="28"/>
  <c r="H521" i="28"/>
  <c r="G521" i="28"/>
  <c r="F521" i="28"/>
  <c r="H542" i="28"/>
  <c r="G542" i="28"/>
  <c r="F542" i="28"/>
  <c r="K542" i="28"/>
  <c r="I542" i="28"/>
  <c r="J542" i="28"/>
  <c r="K523" i="28"/>
  <c r="J523" i="28"/>
  <c r="I523" i="28"/>
  <c r="H523" i="28"/>
  <c r="F523" i="28"/>
  <c r="G523" i="28"/>
  <c r="H534" i="28"/>
  <c r="I534" i="28"/>
  <c r="G534" i="28"/>
  <c r="F534" i="28"/>
  <c r="K534" i="28"/>
  <c r="J534" i="28"/>
  <c r="J528" i="28"/>
  <c r="I528" i="28"/>
  <c r="K528" i="28"/>
  <c r="H528" i="28"/>
  <c r="G528" i="28"/>
  <c r="F528" i="28"/>
  <c r="H518" i="28"/>
  <c r="G518" i="28"/>
  <c r="I518" i="28"/>
  <c r="F518" i="28"/>
  <c r="K518" i="28"/>
  <c r="J518" i="28"/>
  <c r="K531" i="28"/>
  <c r="J531" i="28"/>
  <c r="I531" i="28"/>
  <c r="H531" i="28"/>
  <c r="F531" i="28"/>
  <c r="G531" i="28"/>
  <c r="H526" i="28"/>
  <c r="G526" i="28"/>
  <c r="I526" i="28"/>
  <c r="F526" i="28"/>
  <c r="K526" i="28"/>
  <c r="J526" i="28"/>
  <c r="H510" i="28"/>
  <c r="G510" i="28"/>
  <c r="F510" i="28"/>
  <c r="I510" i="28"/>
  <c r="K510" i="28"/>
  <c r="J510" i="28"/>
  <c r="K515" i="28"/>
  <c r="J515" i="28"/>
  <c r="I515" i="28"/>
  <c r="H515" i="28"/>
  <c r="F515" i="28"/>
  <c r="G515" i="28"/>
  <c r="J536" i="28"/>
  <c r="I536" i="28"/>
  <c r="H536" i="28"/>
  <c r="G536" i="28"/>
  <c r="F536" i="28"/>
  <c r="K536" i="28"/>
  <c r="F516" i="28"/>
  <c r="K516" i="28"/>
  <c r="J516" i="28"/>
  <c r="I516" i="28"/>
  <c r="G516" i="28"/>
  <c r="H516" i="28"/>
  <c r="K529" i="28"/>
  <c r="J529" i="28"/>
  <c r="I529" i="28"/>
  <c r="H529" i="28"/>
  <c r="G529" i="28"/>
  <c r="F529" i="28"/>
  <c r="I543" i="28"/>
  <c r="H543" i="28"/>
  <c r="G543" i="28"/>
  <c r="F543" i="28"/>
  <c r="K543" i="28"/>
  <c r="J543" i="28"/>
  <c r="I519" i="28"/>
  <c r="J519" i="28"/>
  <c r="H519" i="28"/>
  <c r="G519" i="28"/>
  <c r="F519" i="28"/>
  <c r="K519" i="28"/>
  <c r="G525" i="28"/>
  <c r="F525" i="28"/>
  <c r="H525" i="28"/>
  <c r="K525" i="28"/>
  <c r="J525" i="28"/>
  <c r="I525" i="28"/>
  <c r="I535" i="28"/>
  <c r="J535" i="28"/>
  <c r="H535" i="28"/>
  <c r="G535" i="28"/>
  <c r="F535" i="28"/>
  <c r="K535" i="28"/>
  <c r="F540" i="28"/>
  <c r="G540" i="28"/>
  <c r="K540" i="28"/>
  <c r="J540" i="28"/>
  <c r="I540" i="28"/>
  <c r="H540" i="28"/>
  <c r="G533" i="28"/>
  <c r="F533" i="28"/>
  <c r="K533" i="28"/>
  <c r="J533" i="28"/>
  <c r="H533" i="28"/>
  <c r="I533" i="28"/>
  <c r="I527" i="28"/>
  <c r="J527" i="28"/>
  <c r="H527" i="28"/>
  <c r="G527" i="28"/>
  <c r="F527" i="28"/>
  <c r="K527" i="28"/>
  <c r="F539" i="28"/>
  <c r="K539" i="28"/>
  <c r="J539" i="28"/>
  <c r="I539" i="28"/>
  <c r="H539" i="28"/>
  <c r="G539" i="28"/>
  <c r="G483" i="28"/>
  <c r="F483" i="28"/>
  <c r="K483" i="28"/>
  <c r="J483" i="28"/>
  <c r="H483" i="28"/>
  <c r="I483" i="28"/>
  <c r="G467" i="28"/>
  <c r="F467" i="28"/>
  <c r="K467" i="28"/>
  <c r="J467" i="28"/>
  <c r="I467" i="28"/>
  <c r="H467" i="28"/>
  <c r="K463" i="28"/>
  <c r="J463" i="28"/>
  <c r="I463" i="28"/>
  <c r="H463" i="28"/>
  <c r="G463" i="28"/>
  <c r="F463" i="28"/>
  <c r="F458" i="28"/>
  <c r="K458" i="28"/>
  <c r="J458" i="28"/>
  <c r="I458" i="28"/>
  <c r="G458" i="28"/>
  <c r="H458" i="28"/>
  <c r="J478" i="28"/>
  <c r="I478" i="28"/>
  <c r="H478" i="28"/>
  <c r="G478" i="28"/>
  <c r="F478" i="28"/>
  <c r="K478" i="28"/>
  <c r="F474" i="28"/>
  <c r="G474" i="28"/>
  <c r="K474" i="28"/>
  <c r="J474" i="28"/>
  <c r="I474" i="28"/>
  <c r="H474" i="28"/>
  <c r="H476" i="28"/>
  <c r="G476" i="28"/>
  <c r="F476" i="28"/>
  <c r="K476" i="28"/>
  <c r="J476" i="28"/>
  <c r="I476" i="28"/>
  <c r="K487" i="28"/>
  <c r="J487" i="28"/>
  <c r="I487" i="28"/>
  <c r="H487" i="28"/>
  <c r="G487" i="28"/>
  <c r="F487" i="28"/>
  <c r="J470" i="28"/>
  <c r="I470" i="28"/>
  <c r="K470" i="28"/>
  <c r="H470" i="28"/>
  <c r="G470" i="28"/>
  <c r="F470" i="28"/>
  <c r="I469" i="28"/>
  <c r="H469" i="28"/>
  <c r="G469" i="28"/>
  <c r="F469" i="28"/>
  <c r="K469" i="28"/>
  <c r="J469" i="28"/>
  <c r="J462" i="28"/>
  <c r="I462" i="28"/>
  <c r="H462" i="28"/>
  <c r="K462" i="28"/>
  <c r="G462" i="28"/>
  <c r="F462" i="28"/>
  <c r="F482" i="28"/>
  <c r="K482" i="28"/>
  <c r="J482" i="28"/>
  <c r="I482" i="28"/>
  <c r="H482" i="28"/>
  <c r="G482" i="28"/>
  <c r="I477" i="28"/>
  <c r="H477" i="28"/>
  <c r="G477" i="28"/>
  <c r="F477" i="28"/>
  <c r="J477" i="28"/>
  <c r="K477" i="28"/>
  <c r="H492" i="28"/>
  <c r="G492" i="28"/>
  <c r="F492" i="28"/>
  <c r="I492" i="28"/>
  <c r="K492" i="28"/>
  <c r="J492" i="28"/>
  <c r="K471" i="28"/>
  <c r="J471" i="28"/>
  <c r="I471" i="28"/>
  <c r="H471" i="28"/>
  <c r="G471" i="28"/>
  <c r="F471" i="28"/>
  <c r="K489" i="28"/>
  <c r="J489" i="28"/>
  <c r="I489" i="28"/>
  <c r="H489" i="28"/>
  <c r="F489" i="28"/>
  <c r="G489" i="28"/>
  <c r="I485" i="28"/>
  <c r="H485" i="28"/>
  <c r="G485" i="28"/>
  <c r="F485" i="28"/>
  <c r="J485" i="28"/>
  <c r="K485" i="28"/>
  <c r="G491" i="28"/>
  <c r="F491" i="28"/>
  <c r="H491" i="28"/>
  <c r="K491" i="28"/>
  <c r="J491" i="28"/>
  <c r="I491" i="28"/>
  <c r="G475" i="28"/>
  <c r="F475" i="28"/>
  <c r="H475" i="28"/>
  <c r="K475" i="28"/>
  <c r="J475" i="28"/>
  <c r="I475" i="28"/>
  <c r="G459" i="28"/>
  <c r="F459" i="28"/>
  <c r="H459" i="28"/>
  <c r="K459" i="28"/>
  <c r="J459" i="28"/>
  <c r="I459" i="28"/>
  <c r="I461" i="28"/>
  <c r="H461" i="28"/>
  <c r="G461" i="28"/>
  <c r="F461" i="28"/>
  <c r="K461" i="28"/>
  <c r="J461" i="28"/>
  <c r="I493" i="28"/>
  <c r="H493" i="28"/>
  <c r="G493" i="28"/>
  <c r="F493" i="28"/>
  <c r="K493" i="28"/>
  <c r="J493" i="28"/>
  <c r="H484" i="28"/>
  <c r="I484" i="28"/>
  <c r="G484" i="28"/>
  <c r="F484" i="28"/>
  <c r="K484" i="28"/>
  <c r="J484" i="28"/>
  <c r="F465" i="28"/>
  <c r="K465" i="28"/>
  <c r="J465" i="28"/>
  <c r="I465" i="28"/>
  <c r="H465" i="28"/>
  <c r="G465" i="28"/>
  <c r="H468" i="28"/>
  <c r="G468" i="28"/>
  <c r="F468" i="28"/>
  <c r="I468" i="28"/>
  <c r="K468" i="28"/>
  <c r="J468" i="28"/>
  <c r="H460" i="28"/>
  <c r="G460" i="28"/>
  <c r="F460" i="28"/>
  <c r="I460" i="28"/>
  <c r="K460" i="28"/>
  <c r="J460" i="28"/>
  <c r="F466" i="28"/>
  <c r="K466" i="28"/>
  <c r="G466" i="28"/>
  <c r="J466" i="28"/>
  <c r="I466" i="28"/>
  <c r="H466" i="28"/>
  <c r="F490" i="28"/>
  <c r="G490" i="28"/>
  <c r="K490" i="28"/>
  <c r="J490" i="28"/>
  <c r="I490" i="28"/>
  <c r="H490" i="28"/>
  <c r="K481" i="28"/>
  <c r="J481" i="28"/>
  <c r="I481" i="28"/>
  <c r="H481" i="28"/>
  <c r="F481" i="28"/>
  <c r="G481" i="28"/>
  <c r="K479" i="28"/>
  <c r="J479" i="28"/>
  <c r="I479" i="28"/>
  <c r="H479" i="28"/>
  <c r="G479" i="28"/>
  <c r="F479" i="28"/>
  <c r="J486" i="28"/>
  <c r="I486" i="28"/>
  <c r="K486" i="28"/>
  <c r="H486" i="28"/>
  <c r="G486" i="28"/>
  <c r="F486" i="28"/>
  <c r="K473" i="28"/>
  <c r="J473" i="28"/>
  <c r="I473" i="28"/>
  <c r="H473" i="28"/>
  <c r="G473" i="28"/>
  <c r="F473" i="28"/>
  <c r="K430" i="28"/>
  <c r="J430" i="28"/>
  <c r="I430" i="28"/>
  <c r="H430" i="28"/>
  <c r="G430" i="28"/>
  <c r="F430" i="28"/>
  <c r="K414" i="28"/>
  <c r="H414" i="28"/>
  <c r="J414" i="28"/>
  <c r="I414" i="28"/>
  <c r="G414" i="28"/>
  <c r="F414" i="28"/>
  <c r="J437" i="28"/>
  <c r="I437" i="28"/>
  <c r="H437" i="28"/>
  <c r="G437" i="28"/>
  <c r="F437" i="28"/>
  <c r="K437" i="28"/>
  <c r="G426" i="28"/>
  <c r="F426" i="28"/>
  <c r="K426" i="28"/>
  <c r="I426" i="28"/>
  <c r="J426" i="28"/>
  <c r="H426" i="28"/>
  <c r="G418" i="28"/>
  <c r="F418" i="28"/>
  <c r="K418" i="28"/>
  <c r="J418" i="28"/>
  <c r="I418" i="28"/>
  <c r="H418" i="28"/>
  <c r="K415" i="28"/>
  <c r="J415" i="28"/>
  <c r="I415" i="28"/>
  <c r="H415" i="28"/>
  <c r="G415" i="28"/>
  <c r="F415" i="28"/>
  <c r="H443" i="28"/>
  <c r="G443" i="28"/>
  <c r="F443" i="28"/>
  <c r="K443" i="28"/>
  <c r="J443" i="28"/>
  <c r="I443" i="28"/>
  <c r="F441" i="28"/>
  <c r="K441" i="28"/>
  <c r="J441" i="28"/>
  <c r="I441" i="28"/>
  <c r="H441" i="28"/>
  <c r="G441" i="28"/>
  <c r="K422" i="28"/>
  <c r="J422" i="28"/>
  <c r="I422" i="28"/>
  <c r="H422" i="28"/>
  <c r="G422" i="28"/>
  <c r="F422" i="28"/>
  <c r="J421" i="28"/>
  <c r="I421" i="28"/>
  <c r="H421" i="28"/>
  <c r="G421" i="28"/>
  <c r="F421" i="28"/>
  <c r="K421" i="28"/>
  <c r="I423" i="28"/>
  <c r="K423" i="28"/>
  <c r="J423" i="28"/>
  <c r="H423" i="28"/>
  <c r="G423" i="28"/>
  <c r="F423" i="28"/>
  <c r="K432" i="28"/>
  <c r="J432" i="28"/>
  <c r="I432" i="28"/>
  <c r="G432" i="28"/>
  <c r="H432" i="28"/>
  <c r="F432" i="28"/>
  <c r="G442" i="28"/>
  <c r="F442" i="28"/>
  <c r="K442" i="28"/>
  <c r="J442" i="28"/>
  <c r="I442" i="28"/>
  <c r="H442" i="28"/>
  <c r="G410" i="28"/>
  <c r="F410" i="28"/>
  <c r="K410" i="28"/>
  <c r="J410" i="28"/>
  <c r="I410" i="28"/>
  <c r="H410" i="28"/>
  <c r="H435" i="28"/>
  <c r="G435" i="28"/>
  <c r="F435" i="28"/>
  <c r="J435" i="28"/>
  <c r="K435" i="28"/>
  <c r="I435" i="28"/>
  <c r="F433" i="28"/>
  <c r="K433" i="28"/>
  <c r="J433" i="28"/>
  <c r="H433" i="28"/>
  <c r="I433" i="28"/>
  <c r="G433" i="28"/>
  <c r="F409" i="28"/>
  <c r="K409" i="28"/>
  <c r="J409" i="28"/>
  <c r="I409" i="28"/>
  <c r="H409" i="28"/>
  <c r="G409" i="28"/>
  <c r="H411" i="28"/>
  <c r="G411" i="28"/>
  <c r="F411" i="28"/>
  <c r="K411" i="28"/>
  <c r="J411" i="28"/>
  <c r="I411" i="28"/>
  <c r="K438" i="28"/>
  <c r="J438" i="28"/>
  <c r="I438" i="28"/>
  <c r="H438" i="28"/>
  <c r="G438" i="28"/>
  <c r="F438" i="28"/>
  <c r="F417" i="28"/>
  <c r="K417" i="28"/>
  <c r="J417" i="28"/>
  <c r="I417" i="28"/>
  <c r="H417" i="28"/>
  <c r="G417" i="28"/>
  <c r="I436" i="28"/>
  <c r="H436" i="28"/>
  <c r="G436" i="28"/>
  <c r="F436" i="28"/>
  <c r="K436" i="28"/>
  <c r="J436" i="28"/>
  <c r="G434" i="28"/>
  <c r="F434" i="28"/>
  <c r="K434" i="28"/>
  <c r="J434" i="28"/>
  <c r="I434" i="28"/>
  <c r="H434" i="28"/>
  <c r="I428" i="28"/>
  <c r="H428" i="28"/>
  <c r="G428" i="28"/>
  <c r="F428" i="28"/>
  <c r="K428" i="28"/>
  <c r="J428" i="28"/>
  <c r="H427" i="28"/>
  <c r="G427" i="28"/>
  <c r="F427" i="28"/>
  <c r="K427" i="28"/>
  <c r="J427" i="28"/>
  <c r="I427" i="28"/>
  <c r="F425" i="28"/>
  <c r="K425" i="28"/>
  <c r="J425" i="28"/>
  <c r="I425" i="28"/>
  <c r="H425" i="28"/>
  <c r="G425" i="28"/>
  <c r="H419" i="28"/>
  <c r="G419" i="28"/>
  <c r="F419" i="28"/>
  <c r="K419" i="28"/>
  <c r="J419" i="28"/>
  <c r="I419" i="28"/>
  <c r="K440" i="28"/>
  <c r="J440" i="28"/>
  <c r="I440" i="28"/>
  <c r="H440" i="28"/>
  <c r="G440" i="28"/>
  <c r="F440" i="28"/>
  <c r="J429" i="28"/>
  <c r="I429" i="28"/>
  <c r="H429" i="28"/>
  <c r="G429" i="28"/>
  <c r="F429" i="28"/>
  <c r="K429" i="28"/>
  <c r="I420" i="28"/>
  <c r="H420" i="28"/>
  <c r="G420" i="28"/>
  <c r="F420" i="28"/>
  <c r="K420" i="28"/>
  <c r="J420" i="28"/>
  <c r="K408" i="28"/>
  <c r="J408" i="28"/>
  <c r="I408" i="28"/>
  <c r="H408" i="28"/>
  <c r="G408" i="28"/>
  <c r="F408" i="28"/>
  <c r="J416" i="28"/>
  <c r="K416" i="28"/>
  <c r="I416" i="28"/>
  <c r="H416" i="28"/>
  <c r="G416" i="28"/>
  <c r="F416" i="28"/>
  <c r="J413" i="28"/>
  <c r="I413" i="28"/>
  <c r="G413" i="28"/>
  <c r="H413" i="28"/>
  <c r="F413" i="28"/>
  <c r="K413" i="28"/>
  <c r="I412" i="28"/>
  <c r="H412" i="28"/>
  <c r="F412" i="28"/>
  <c r="G412" i="28"/>
  <c r="K412" i="28"/>
  <c r="J412" i="28"/>
  <c r="J362" i="28"/>
  <c r="I362" i="28"/>
  <c r="H362" i="28"/>
  <c r="G362" i="28"/>
  <c r="F362" i="28"/>
  <c r="K362" i="28"/>
  <c r="G383" i="28"/>
  <c r="F383" i="28"/>
  <c r="K383" i="28"/>
  <c r="J383" i="28"/>
  <c r="I383" i="28"/>
  <c r="H383" i="28"/>
  <c r="I393" i="28"/>
  <c r="H393" i="28"/>
  <c r="G393" i="28"/>
  <c r="F393" i="28"/>
  <c r="J393" i="28"/>
  <c r="K393" i="28"/>
  <c r="H360" i="28"/>
  <c r="G360" i="28"/>
  <c r="F360" i="28"/>
  <c r="J360" i="28"/>
  <c r="K360" i="28"/>
  <c r="I360" i="28"/>
  <c r="I377" i="28"/>
  <c r="K377" i="28"/>
  <c r="H377" i="28"/>
  <c r="G377" i="28"/>
  <c r="F377" i="28"/>
  <c r="J377" i="28"/>
  <c r="F365" i="28"/>
  <c r="K365" i="28"/>
  <c r="G365" i="28"/>
  <c r="J365" i="28"/>
  <c r="I365" i="28"/>
  <c r="H365" i="28"/>
  <c r="K387" i="28"/>
  <c r="J387" i="28"/>
  <c r="I387" i="28"/>
  <c r="H387" i="28"/>
  <c r="G387" i="28"/>
  <c r="F387" i="28"/>
  <c r="K373" i="28"/>
  <c r="J373" i="28"/>
  <c r="G373" i="28"/>
  <c r="F373" i="28"/>
  <c r="I373" i="28"/>
  <c r="H373" i="28"/>
  <c r="I361" i="28"/>
  <c r="J361" i="28"/>
  <c r="H361" i="28"/>
  <c r="G361" i="28"/>
  <c r="F361" i="28"/>
  <c r="K361" i="28"/>
  <c r="F390" i="28"/>
  <c r="H390" i="28"/>
  <c r="G390" i="28"/>
  <c r="K390" i="28"/>
  <c r="J390" i="28"/>
  <c r="I390" i="28"/>
  <c r="F382" i="28"/>
  <c r="K382" i="28"/>
  <c r="G382" i="28"/>
  <c r="J382" i="28"/>
  <c r="I382" i="28"/>
  <c r="H382" i="28"/>
  <c r="J386" i="28"/>
  <c r="I386" i="28"/>
  <c r="K386" i="28"/>
  <c r="H386" i="28"/>
  <c r="G386" i="28"/>
  <c r="F386" i="28"/>
  <c r="I385" i="28"/>
  <c r="H385" i="28"/>
  <c r="K385" i="28"/>
  <c r="G385" i="28"/>
  <c r="F385" i="28"/>
  <c r="J385" i="28"/>
  <c r="F366" i="28"/>
  <c r="K366" i="28"/>
  <c r="J366" i="28"/>
  <c r="G366" i="28"/>
  <c r="I366" i="28"/>
  <c r="H366" i="28"/>
  <c r="G359" i="28"/>
  <c r="F359" i="28"/>
  <c r="K359" i="28"/>
  <c r="I359" i="28"/>
  <c r="H359" i="28"/>
  <c r="J359" i="28"/>
  <c r="H368" i="28"/>
  <c r="G368" i="28"/>
  <c r="I368" i="28"/>
  <c r="F368" i="28"/>
  <c r="J368" i="28"/>
  <c r="K368" i="28"/>
  <c r="F374" i="28"/>
  <c r="G374" i="28"/>
  <c r="K374" i="28"/>
  <c r="H374" i="28"/>
  <c r="J374" i="28"/>
  <c r="I374" i="28"/>
  <c r="I369" i="28"/>
  <c r="H369" i="28"/>
  <c r="G369" i="28"/>
  <c r="F369" i="28"/>
  <c r="K369" i="28"/>
  <c r="J369" i="28"/>
  <c r="K381" i="28"/>
  <c r="J381" i="28"/>
  <c r="I381" i="28"/>
  <c r="H381" i="28"/>
  <c r="G381" i="28"/>
  <c r="F381" i="28"/>
  <c r="H376" i="28"/>
  <c r="G376" i="28"/>
  <c r="F376" i="28"/>
  <c r="J376" i="28"/>
  <c r="I376" i="28"/>
  <c r="K376" i="28"/>
  <c r="G391" i="28"/>
  <c r="F391" i="28"/>
  <c r="I391" i="28"/>
  <c r="K391" i="28"/>
  <c r="J391" i="28"/>
  <c r="H391" i="28"/>
  <c r="G375" i="28"/>
  <c r="H375" i="28"/>
  <c r="F375" i="28"/>
  <c r="I375" i="28"/>
  <c r="K375" i="28"/>
  <c r="J375" i="28"/>
  <c r="K371" i="28"/>
  <c r="J371" i="28"/>
  <c r="I371" i="28"/>
  <c r="H371" i="28"/>
  <c r="G371" i="28"/>
  <c r="F371" i="28"/>
  <c r="H392" i="28"/>
  <c r="G392" i="28"/>
  <c r="I392" i="28"/>
  <c r="F392" i="28"/>
  <c r="J392" i="28"/>
  <c r="K392" i="28"/>
  <c r="J370" i="28"/>
  <c r="I370" i="28"/>
  <c r="H370" i="28"/>
  <c r="K370" i="28"/>
  <c r="G370" i="28"/>
  <c r="F370" i="28"/>
  <c r="G367" i="28"/>
  <c r="F367" i="28"/>
  <c r="K367" i="28"/>
  <c r="I367" i="28"/>
  <c r="H367" i="28"/>
  <c r="J367" i="28"/>
  <c r="K363" i="28"/>
  <c r="J363" i="28"/>
  <c r="I363" i="28"/>
  <c r="H363" i="28"/>
  <c r="G363" i="28"/>
  <c r="F363" i="28"/>
  <c r="H384" i="28"/>
  <c r="G384" i="28"/>
  <c r="F384" i="28"/>
  <c r="I384" i="28"/>
  <c r="K384" i="28"/>
  <c r="J384" i="28"/>
  <c r="J378" i="28"/>
  <c r="I378" i="28"/>
  <c r="H378" i="28"/>
  <c r="G378" i="28"/>
  <c r="K378" i="28"/>
  <c r="F378" i="28"/>
  <c r="F358" i="28"/>
  <c r="G358" i="28"/>
  <c r="K358" i="28"/>
  <c r="J358" i="28"/>
  <c r="I358" i="28"/>
  <c r="H358" i="28"/>
  <c r="F389" i="28"/>
  <c r="G389" i="28"/>
  <c r="K389" i="28"/>
  <c r="J389" i="28"/>
  <c r="I389" i="28"/>
  <c r="H389" i="28"/>
  <c r="K337" i="28"/>
  <c r="J337" i="28"/>
  <c r="I337" i="28"/>
  <c r="H337" i="28"/>
  <c r="G337" i="28"/>
  <c r="F337" i="28"/>
  <c r="K321" i="28"/>
  <c r="J321" i="28"/>
  <c r="I321" i="28"/>
  <c r="H321" i="28"/>
  <c r="G321" i="28"/>
  <c r="F321" i="28"/>
  <c r="G341" i="28"/>
  <c r="F341" i="28"/>
  <c r="K341" i="28"/>
  <c r="J341" i="28"/>
  <c r="I341" i="28"/>
  <c r="H341" i="28"/>
  <c r="F332" i="28"/>
  <c r="K332" i="28"/>
  <c r="J332" i="28"/>
  <c r="I332" i="28"/>
  <c r="H332" i="28"/>
  <c r="G332" i="28"/>
  <c r="F323" i="28"/>
  <c r="K323" i="28"/>
  <c r="J323" i="28"/>
  <c r="I323" i="28"/>
  <c r="H323" i="28"/>
  <c r="G323" i="28"/>
  <c r="J312" i="28"/>
  <c r="I312" i="28"/>
  <c r="H312" i="28"/>
  <c r="G312" i="28"/>
  <c r="F312" i="28"/>
  <c r="K312" i="28"/>
  <c r="K339" i="28"/>
  <c r="J339" i="28"/>
  <c r="I339" i="28"/>
  <c r="H339" i="28"/>
  <c r="F339" i="28"/>
  <c r="G339" i="28"/>
  <c r="K316" i="28"/>
  <c r="I316" i="28"/>
  <c r="H342" i="28"/>
  <c r="G342" i="28"/>
  <c r="F342" i="28"/>
  <c r="K342" i="28"/>
  <c r="J342" i="28"/>
  <c r="I342" i="28"/>
  <c r="H310" i="28"/>
  <c r="G310" i="28"/>
  <c r="F310" i="28"/>
  <c r="K310" i="28"/>
  <c r="J310" i="28"/>
  <c r="I310" i="28"/>
  <c r="H318" i="28"/>
  <c r="G318" i="28"/>
  <c r="F318" i="28"/>
  <c r="I318" i="28"/>
  <c r="K318" i="28"/>
  <c r="J318" i="28"/>
  <c r="I343" i="28"/>
  <c r="H343" i="28"/>
  <c r="G343" i="28"/>
  <c r="F343" i="28"/>
  <c r="K343" i="28"/>
  <c r="J343" i="28"/>
  <c r="G333" i="28"/>
  <c r="F333" i="28"/>
  <c r="K333" i="28"/>
  <c r="J333" i="28"/>
  <c r="H333" i="28"/>
  <c r="I333" i="28"/>
  <c r="F324" i="28"/>
  <c r="K324" i="28"/>
  <c r="J324" i="28"/>
  <c r="I324" i="28"/>
  <c r="H324" i="28"/>
  <c r="G324" i="28"/>
  <c r="J320" i="28"/>
  <c r="I320" i="28"/>
  <c r="H320" i="28"/>
  <c r="G320" i="28"/>
  <c r="K320" i="28"/>
  <c r="F320" i="28"/>
  <c r="F340" i="28"/>
  <c r="K340" i="28"/>
  <c r="J340" i="28"/>
  <c r="I340" i="28"/>
  <c r="G340" i="28"/>
  <c r="H340" i="28"/>
  <c r="K331" i="28"/>
  <c r="J331" i="28"/>
  <c r="I331" i="28"/>
  <c r="H331" i="28"/>
  <c r="F331" i="28"/>
  <c r="G331" i="28"/>
  <c r="I327" i="28"/>
  <c r="H327" i="28"/>
  <c r="J327" i="28"/>
  <c r="G327" i="28"/>
  <c r="F327" i="28"/>
  <c r="K327" i="28"/>
  <c r="G309" i="28"/>
  <c r="F309" i="28"/>
  <c r="H309" i="28"/>
  <c r="K309" i="28"/>
  <c r="J309" i="28"/>
  <c r="I309" i="28"/>
  <c r="H326" i="28"/>
  <c r="G326" i="28"/>
  <c r="F326" i="28"/>
  <c r="K326" i="28"/>
  <c r="I326" i="28"/>
  <c r="J326" i="28"/>
  <c r="K329" i="28"/>
  <c r="J329" i="28"/>
  <c r="I329" i="28"/>
  <c r="H329" i="28"/>
  <c r="G329" i="28"/>
  <c r="F329" i="28"/>
  <c r="G325" i="28"/>
  <c r="F325" i="28"/>
  <c r="K325" i="28"/>
  <c r="J325" i="28"/>
  <c r="H325" i="28"/>
  <c r="I325" i="28"/>
  <c r="J336" i="28"/>
  <c r="I336" i="28"/>
  <c r="H336" i="28"/>
  <c r="G336" i="28"/>
  <c r="F336" i="28"/>
  <c r="K336" i="28"/>
  <c r="G317" i="28"/>
  <c r="F317" i="28"/>
  <c r="K317" i="28"/>
  <c r="H317" i="28"/>
  <c r="J317" i="28"/>
  <c r="I317" i="28"/>
  <c r="H334" i="28"/>
  <c r="G334" i="28"/>
  <c r="F334" i="28"/>
  <c r="K334" i="28"/>
  <c r="J334" i="28"/>
  <c r="I334" i="28"/>
  <c r="F308" i="28"/>
  <c r="K308" i="28"/>
  <c r="J308" i="28"/>
  <c r="I308" i="28"/>
  <c r="H308" i="28"/>
  <c r="G308" i="28"/>
  <c r="I335" i="28"/>
  <c r="H335" i="28"/>
  <c r="G335" i="28"/>
  <c r="F335" i="28"/>
  <c r="K335" i="28"/>
  <c r="J335" i="28"/>
  <c r="K313" i="28"/>
  <c r="J313" i="28"/>
  <c r="I313" i="28"/>
  <c r="H313" i="28"/>
  <c r="G313" i="28"/>
  <c r="F313" i="28"/>
  <c r="K315" i="28"/>
  <c r="J315" i="28"/>
  <c r="I315" i="28"/>
  <c r="H315" i="28"/>
  <c r="F315" i="28"/>
  <c r="G315" i="28"/>
  <c r="J328" i="28"/>
  <c r="I328" i="28"/>
  <c r="H328" i="28"/>
  <c r="G328" i="28"/>
  <c r="F328" i="28"/>
  <c r="K328" i="28"/>
  <c r="H292" i="28"/>
  <c r="G292" i="28"/>
  <c r="F292" i="28"/>
  <c r="K292" i="28"/>
  <c r="J292" i="28"/>
  <c r="I292" i="28"/>
  <c r="G283" i="28"/>
  <c r="F283" i="28"/>
  <c r="J283" i="28"/>
  <c r="K283" i="28"/>
  <c r="I283" i="28"/>
  <c r="H283" i="28"/>
  <c r="K273" i="28"/>
  <c r="J273" i="28"/>
  <c r="I273" i="28"/>
  <c r="H273" i="28"/>
  <c r="G273" i="28"/>
  <c r="F273" i="28"/>
  <c r="K289" i="28"/>
  <c r="J289" i="28"/>
  <c r="I289" i="28"/>
  <c r="H289" i="28"/>
  <c r="G289" i="28"/>
  <c r="F289" i="28"/>
  <c r="I269" i="28"/>
  <c r="H269" i="28"/>
  <c r="G269" i="28"/>
  <c r="F269" i="28"/>
  <c r="K269" i="28"/>
  <c r="J269" i="28"/>
  <c r="H284" i="28"/>
  <c r="G284" i="28"/>
  <c r="F284" i="28"/>
  <c r="K284" i="28"/>
  <c r="J284" i="28"/>
  <c r="I284" i="28"/>
  <c r="I258" i="28"/>
  <c r="K258" i="28"/>
  <c r="J258" i="28"/>
  <c r="H258" i="28"/>
  <c r="G258" i="28"/>
  <c r="F258" i="28"/>
  <c r="G291" i="28"/>
  <c r="F291" i="28"/>
  <c r="K291" i="28"/>
  <c r="J291" i="28"/>
  <c r="I291" i="28"/>
  <c r="H291" i="28"/>
  <c r="F282" i="28"/>
  <c r="K282" i="28"/>
  <c r="I282" i="28"/>
  <c r="J282" i="28"/>
  <c r="H282" i="28"/>
  <c r="G282" i="28"/>
  <c r="G260" i="28"/>
  <c r="K260" i="28"/>
  <c r="F260" i="28"/>
  <c r="J260" i="28"/>
  <c r="I260" i="28"/>
  <c r="H260" i="28"/>
  <c r="F290" i="28"/>
  <c r="K290" i="28"/>
  <c r="J290" i="28"/>
  <c r="I290" i="28"/>
  <c r="H290" i="28"/>
  <c r="G290" i="28"/>
  <c r="K281" i="28"/>
  <c r="J281" i="28"/>
  <c r="I281" i="28"/>
  <c r="H281" i="28"/>
  <c r="G281" i="28"/>
  <c r="F281" i="28"/>
  <c r="K279" i="28"/>
  <c r="J279" i="28"/>
  <c r="I279" i="28"/>
  <c r="H279" i="28"/>
  <c r="G279" i="28"/>
  <c r="F279" i="28"/>
  <c r="K271" i="28"/>
  <c r="J271" i="28"/>
  <c r="I271" i="28"/>
  <c r="F271" i="28"/>
  <c r="H271" i="28"/>
  <c r="G271" i="28"/>
  <c r="I285" i="28"/>
  <c r="H285" i="28"/>
  <c r="G285" i="28"/>
  <c r="F285" i="28"/>
  <c r="K285" i="28"/>
  <c r="J285" i="28"/>
  <c r="H261" i="28"/>
  <c r="G261" i="28"/>
  <c r="F261" i="28"/>
  <c r="K261" i="28"/>
  <c r="J261" i="28"/>
  <c r="I261" i="28"/>
  <c r="F259" i="28"/>
  <c r="J259" i="28"/>
  <c r="K259" i="28"/>
  <c r="I259" i="28"/>
  <c r="H259" i="28"/>
  <c r="G259" i="28"/>
  <c r="K263" i="28"/>
  <c r="J263" i="28"/>
  <c r="I263" i="28"/>
  <c r="F263" i="28"/>
  <c r="H263" i="28"/>
  <c r="G263" i="28"/>
  <c r="J278" i="28"/>
  <c r="I278" i="28"/>
  <c r="H278" i="28"/>
  <c r="G278" i="28"/>
  <c r="F278" i="28"/>
  <c r="K278" i="28"/>
  <c r="G275" i="28"/>
  <c r="F275" i="28"/>
  <c r="K275" i="28"/>
  <c r="J275" i="28"/>
  <c r="I275" i="28"/>
  <c r="H275" i="28"/>
  <c r="H265" i="28"/>
  <c r="K265" i="28"/>
  <c r="J265" i="28"/>
  <c r="I265" i="28"/>
  <c r="G265" i="28"/>
  <c r="F265" i="28"/>
  <c r="H268" i="28"/>
  <c r="G268" i="28"/>
  <c r="K268" i="28"/>
  <c r="F268" i="28"/>
  <c r="J268" i="28"/>
  <c r="I268" i="28"/>
  <c r="I262" i="28"/>
  <c r="H262" i="28"/>
  <c r="G262" i="28"/>
  <c r="F262" i="28"/>
  <c r="K262" i="28"/>
  <c r="J262" i="28"/>
  <c r="G267" i="28"/>
  <c r="F267" i="28"/>
  <c r="J267" i="28"/>
  <c r="K267" i="28"/>
  <c r="I267" i="28"/>
  <c r="H267" i="28"/>
  <c r="H276" i="28"/>
  <c r="G276" i="28"/>
  <c r="F276" i="28"/>
  <c r="K276" i="28"/>
  <c r="J276" i="28"/>
  <c r="I276" i="28"/>
  <c r="K287" i="28"/>
  <c r="J287" i="28"/>
  <c r="I287" i="28"/>
  <c r="H287" i="28"/>
  <c r="G287" i="28"/>
  <c r="F287" i="28"/>
  <c r="F274" i="28"/>
  <c r="K274" i="28"/>
  <c r="J274" i="28"/>
  <c r="I274" i="28"/>
  <c r="H274" i="28"/>
  <c r="G274" i="28"/>
  <c r="I293" i="28"/>
  <c r="H293" i="28"/>
  <c r="G293" i="28"/>
  <c r="F293" i="28"/>
  <c r="K293" i="28"/>
  <c r="J293" i="28"/>
  <c r="I277" i="28"/>
  <c r="H277" i="28"/>
  <c r="G277" i="28"/>
  <c r="F277" i="28"/>
  <c r="K277" i="28"/>
  <c r="J277" i="28"/>
  <c r="F266" i="28"/>
  <c r="I266" i="28"/>
  <c r="K266" i="28"/>
  <c r="J266" i="28"/>
  <c r="H266" i="28"/>
  <c r="G266" i="28"/>
  <c r="J286" i="28"/>
  <c r="I286" i="28"/>
  <c r="H286" i="28"/>
  <c r="G286" i="28"/>
  <c r="F286" i="28"/>
  <c r="K286" i="28"/>
  <c r="J270" i="28"/>
  <c r="I270" i="28"/>
  <c r="H270" i="28"/>
  <c r="G270" i="28"/>
  <c r="F270" i="28"/>
  <c r="K270" i="28"/>
  <c r="G241" i="28"/>
  <c r="F241" i="28"/>
  <c r="K241" i="28"/>
  <c r="J241" i="28"/>
  <c r="I241" i="28"/>
  <c r="H241" i="28"/>
  <c r="K237" i="28"/>
  <c r="J237" i="28"/>
  <c r="I237" i="28"/>
  <c r="H237" i="28"/>
  <c r="G237" i="28"/>
  <c r="F237" i="28"/>
  <c r="K221" i="28"/>
  <c r="J221" i="28"/>
  <c r="I221" i="28"/>
  <c r="H221" i="28"/>
  <c r="G221" i="28"/>
  <c r="F221" i="28"/>
  <c r="I243" i="28"/>
  <c r="H243" i="28"/>
  <c r="G243" i="28"/>
  <c r="F243" i="28"/>
  <c r="K243" i="28"/>
  <c r="J243" i="28"/>
  <c r="H218" i="28"/>
  <c r="G218" i="28"/>
  <c r="F218" i="28"/>
  <c r="K218" i="28"/>
  <c r="I218" i="28"/>
  <c r="J218" i="28"/>
  <c r="I227" i="28"/>
  <c r="H227" i="28"/>
  <c r="G227" i="28"/>
  <c r="F227" i="28"/>
  <c r="J227" i="28"/>
  <c r="K227" i="28"/>
  <c r="I211" i="28"/>
  <c r="H211" i="28"/>
  <c r="G211" i="28"/>
  <c r="F211" i="28"/>
  <c r="K211" i="28"/>
  <c r="J211" i="28"/>
  <c r="G209" i="28"/>
  <c r="F209" i="28"/>
  <c r="H209" i="28"/>
  <c r="K209" i="28"/>
  <c r="J209" i="28"/>
  <c r="I209" i="28"/>
  <c r="H210" i="28"/>
  <c r="G210" i="28"/>
  <c r="F210" i="28"/>
  <c r="K210" i="28"/>
  <c r="J210" i="28"/>
  <c r="I210" i="28"/>
  <c r="K214" i="28"/>
  <c r="J214" i="28"/>
  <c r="I214" i="28"/>
  <c r="H214" i="28"/>
  <c r="G214" i="28"/>
  <c r="F214" i="28"/>
  <c r="I219" i="28"/>
  <c r="H219" i="28"/>
  <c r="G219" i="28"/>
  <c r="F219" i="28"/>
  <c r="J219" i="28"/>
  <c r="K219" i="28"/>
  <c r="K231" i="28"/>
  <c r="J231" i="28"/>
  <c r="I231" i="28"/>
  <c r="H231" i="28"/>
  <c r="G231" i="28"/>
  <c r="F231" i="28"/>
  <c r="J228" i="28"/>
  <c r="I228" i="28"/>
  <c r="H228" i="28"/>
  <c r="G228" i="28"/>
  <c r="F228" i="28"/>
  <c r="K228" i="28"/>
  <c r="K239" i="28"/>
  <c r="J239" i="28"/>
  <c r="I239" i="28"/>
  <c r="H239" i="28"/>
  <c r="F239" i="28"/>
  <c r="G239" i="28"/>
  <c r="G233" i="28"/>
  <c r="F233" i="28"/>
  <c r="K233" i="28"/>
  <c r="H233" i="28"/>
  <c r="J233" i="28"/>
  <c r="I233" i="28"/>
  <c r="J236" i="28"/>
  <c r="I236" i="28"/>
  <c r="H236" i="28"/>
  <c r="G236" i="28"/>
  <c r="F236" i="28"/>
  <c r="K236" i="28"/>
  <c r="K223" i="28"/>
  <c r="J223" i="28"/>
  <c r="I223" i="28"/>
  <c r="H223" i="28"/>
  <c r="F223" i="28"/>
  <c r="G223" i="28"/>
  <c r="G225" i="28"/>
  <c r="F225" i="28"/>
  <c r="K225" i="28"/>
  <c r="J225" i="28"/>
  <c r="I225" i="28"/>
  <c r="H225" i="28"/>
  <c r="K229" i="28"/>
  <c r="J229" i="28"/>
  <c r="I229" i="28"/>
  <c r="H229" i="28"/>
  <c r="G229" i="28"/>
  <c r="F229" i="28"/>
  <c r="K213" i="28"/>
  <c r="J213" i="28"/>
  <c r="I213" i="28"/>
  <c r="H213" i="28"/>
  <c r="G213" i="28"/>
  <c r="F213" i="28"/>
  <c r="K238" i="28"/>
  <c r="J238" i="28"/>
  <c r="I238" i="28"/>
  <c r="H238" i="28"/>
  <c r="G238" i="28"/>
  <c r="F238" i="28"/>
  <c r="J212" i="28"/>
  <c r="I212" i="28"/>
  <c r="H212" i="28"/>
  <c r="G212" i="28"/>
  <c r="F212" i="28"/>
  <c r="K212" i="28"/>
  <c r="K216" i="28"/>
  <c r="J220" i="28"/>
  <c r="I220" i="28"/>
  <c r="K220" i="28"/>
  <c r="H220" i="28"/>
  <c r="G220" i="28"/>
  <c r="F220" i="28"/>
  <c r="K230" i="28"/>
  <c r="J230" i="28"/>
  <c r="I230" i="28"/>
  <c r="H230" i="28"/>
  <c r="G230" i="28"/>
  <c r="F230" i="28"/>
  <c r="K215" i="28"/>
  <c r="J215" i="28"/>
  <c r="I215" i="28"/>
  <c r="F215" i="28"/>
  <c r="H215" i="28"/>
  <c r="G215" i="28"/>
  <c r="G217" i="28"/>
  <c r="F217" i="28"/>
  <c r="K217" i="28"/>
  <c r="J217" i="28"/>
  <c r="H217" i="28"/>
  <c r="I217" i="28"/>
  <c r="H242" i="28"/>
  <c r="G242" i="28"/>
  <c r="F242" i="28"/>
  <c r="I242" i="28"/>
  <c r="K242" i="28"/>
  <c r="J242" i="28"/>
  <c r="F208" i="28"/>
  <c r="G208" i="28"/>
  <c r="K208" i="28"/>
  <c r="J208" i="28"/>
  <c r="I208" i="28"/>
  <c r="H208" i="28"/>
  <c r="K222" i="28"/>
  <c r="J222" i="28"/>
  <c r="I222" i="28"/>
  <c r="H222" i="28"/>
  <c r="G222" i="28"/>
  <c r="F222" i="28"/>
  <c r="F240" i="28"/>
  <c r="K240" i="28"/>
  <c r="J240" i="28"/>
  <c r="I240" i="28"/>
  <c r="G240" i="28"/>
  <c r="H240" i="28"/>
  <c r="G224" i="28"/>
  <c r="H226" i="28"/>
  <c r="G226" i="28"/>
  <c r="F226" i="28"/>
  <c r="I226" i="28"/>
  <c r="K226" i="28"/>
  <c r="J226" i="28"/>
  <c r="I235" i="28"/>
  <c r="H235" i="28"/>
  <c r="G235" i="28"/>
  <c r="F235" i="28"/>
  <c r="J235" i="28"/>
  <c r="K235" i="28"/>
  <c r="H234" i="28"/>
  <c r="G234" i="28"/>
  <c r="F234" i="28"/>
  <c r="I234" i="28"/>
  <c r="K234" i="28"/>
  <c r="J234" i="28"/>
  <c r="K179" i="28"/>
  <c r="J179" i="28"/>
  <c r="F179" i="28"/>
  <c r="I179" i="28"/>
  <c r="H179" i="28"/>
  <c r="G179" i="28"/>
  <c r="I169" i="28"/>
  <c r="H169" i="28"/>
  <c r="G169" i="28"/>
  <c r="F169" i="28"/>
  <c r="K169" i="28"/>
  <c r="J169" i="28"/>
  <c r="H192" i="28"/>
  <c r="K192" i="28"/>
  <c r="G192" i="28"/>
  <c r="F192" i="28"/>
  <c r="J192" i="28"/>
  <c r="I192" i="28"/>
  <c r="H184" i="28"/>
  <c r="G184" i="28"/>
  <c r="K184" i="28"/>
  <c r="F184" i="28"/>
  <c r="J184" i="28"/>
  <c r="I184" i="28"/>
  <c r="H176" i="28"/>
  <c r="G176" i="28"/>
  <c r="F176" i="28"/>
  <c r="K176" i="28"/>
  <c r="J176" i="28"/>
  <c r="I176" i="28"/>
  <c r="H168" i="28"/>
  <c r="G168" i="28"/>
  <c r="K168" i="28"/>
  <c r="F168" i="28"/>
  <c r="J168" i="28"/>
  <c r="I168" i="28"/>
  <c r="K165" i="28"/>
  <c r="J165" i="28"/>
  <c r="I165" i="28"/>
  <c r="H165" i="28"/>
  <c r="G165" i="28"/>
  <c r="F165" i="28"/>
  <c r="I193" i="28"/>
  <c r="H193" i="28"/>
  <c r="G193" i="28"/>
  <c r="F193" i="28"/>
  <c r="K193" i="28"/>
  <c r="J193" i="28"/>
  <c r="J170" i="28"/>
  <c r="I170" i="28"/>
  <c r="H170" i="28"/>
  <c r="G170" i="28"/>
  <c r="F170" i="28"/>
  <c r="K170" i="28"/>
  <c r="J186" i="28"/>
  <c r="I186" i="28"/>
  <c r="H186" i="28"/>
  <c r="G186" i="28"/>
  <c r="F186" i="28"/>
  <c r="K186" i="28"/>
  <c r="F174" i="28"/>
  <c r="I174" i="28"/>
  <c r="K174" i="28"/>
  <c r="J174" i="28"/>
  <c r="H174" i="28"/>
  <c r="G174" i="28"/>
  <c r="F190" i="28"/>
  <c r="K190" i="28"/>
  <c r="J190" i="28"/>
  <c r="I190" i="28"/>
  <c r="H190" i="28"/>
  <c r="G190" i="28"/>
  <c r="K163" i="28"/>
  <c r="J163" i="28"/>
  <c r="I163" i="28"/>
  <c r="H163" i="28"/>
  <c r="G163" i="28"/>
  <c r="F163" i="28"/>
  <c r="H189" i="28"/>
  <c r="K189" i="28"/>
  <c r="J189" i="28"/>
  <c r="I189" i="28"/>
  <c r="G189" i="28"/>
  <c r="F189" i="28"/>
  <c r="F166" i="28"/>
  <c r="I166" i="28"/>
  <c r="K166" i="28"/>
  <c r="J166" i="28"/>
  <c r="H166" i="28"/>
  <c r="G166" i="28"/>
  <c r="F158" i="28"/>
  <c r="K158" i="28"/>
  <c r="J158" i="28"/>
  <c r="H158" i="28"/>
  <c r="I158" i="28"/>
  <c r="G158" i="28"/>
  <c r="G191" i="28"/>
  <c r="F191" i="28"/>
  <c r="J191" i="28"/>
  <c r="K191" i="28"/>
  <c r="I191" i="28"/>
  <c r="H191" i="28"/>
  <c r="G183" i="28"/>
  <c r="F183" i="28"/>
  <c r="J183" i="28"/>
  <c r="K183" i="28"/>
  <c r="I183" i="28"/>
  <c r="H183" i="28"/>
  <c r="G167" i="28"/>
  <c r="F167" i="28"/>
  <c r="J167" i="28"/>
  <c r="K167" i="28"/>
  <c r="I167" i="28"/>
  <c r="H167" i="28"/>
  <c r="F182" i="28"/>
  <c r="I182" i="28"/>
  <c r="K182" i="28"/>
  <c r="J182" i="28"/>
  <c r="H182" i="28"/>
  <c r="G182" i="28"/>
  <c r="I185" i="28"/>
  <c r="H185" i="28"/>
  <c r="G185" i="28"/>
  <c r="F185" i="28"/>
  <c r="K185" i="28"/>
  <c r="J185" i="28"/>
  <c r="K187" i="28"/>
  <c r="J187" i="28"/>
  <c r="I187" i="28"/>
  <c r="H187" i="28"/>
  <c r="G187" i="28"/>
  <c r="F187" i="28"/>
  <c r="I161" i="28"/>
  <c r="H161" i="28"/>
  <c r="G161" i="28"/>
  <c r="F161" i="28"/>
  <c r="K161" i="28"/>
  <c r="J161" i="28"/>
  <c r="H173" i="28"/>
  <c r="K173" i="28"/>
  <c r="J173" i="28"/>
  <c r="I173" i="28"/>
  <c r="G173" i="28"/>
  <c r="F173" i="28"/>
  <c r="K188" i="28"/>
  <c r="J188" i="28"/>
  <c r="I188" i="28"/>
  <c r="H188" i="28"/>
  <c r="G188" i="28"/>
  <c r="F188" i="28"/>
  <c r="G175" i="28"/>
  <c r="F175" i="28"/>
  <c r="J175" i="28"/>
  <c r="K175" i="28"/>
  <c r="I175" i="28"/>
  <c r="H175" i="28"/>
  <c r="I177" i="28"/>
  <c r="H177" i="28"/>
  <c r="G177" i="28"/>
  <c r="F177" i="28"/>
  <c r="K177" i="28"/>
  <c r="J177" i="28"/>
  <c r="G159" i="28"/>
  <c r="F159" i="28"/>
  <c r="K159" i="28"/>
  <c r="I159" i="28"/>
  <c r="J159" i="28"/>
  <c r="H159" i="28"/>
  <c r="J162" i="28"/>
  <c r="I162" i="28"/>
  <c r="H162" i="28"/>
  <c r="G162" i="28"/>
  <c r="F162" i="28"/>
  <c r="K162" i="28"/>
  <c r="H181" i="28"/>
  <c r="K181" i="28"/>
  <c r="J181" i="28"/>
  <c r="I181" i="28"/>
  <c r="G181" i="28"/>
  <c r="F181" i="28"/>
  <c r="J178" i="28"/>
  <c r="I178" i="28"/>
  <c r="H178" i="28"/>
  <c r="G178" i="28"/>
  <c r="F178" i="28"/>
  <c r="K178" i="28"/>
  <c r="K171" i="28"/>
  <c r="J171" i="28"/>
  <c r="I171" i="28"/>
  <c r="H171" i="28"/>
  <c r="F171" i="28"/>
  <c r="G171" i="28"/>
  <c r="H160" i="28"/>
  <c r="G160" i="28"/>
  <c r="F160" i="28"/>
  <c r="J160" i="28"/>
  <c r="K160" i="28"/>
  <c r="I160" i="28"/>
  <c r="I118" i="28"/>
  <c r="H118" i="28"/>
  <c r="G118" i="28"/>
  <c r="G142" i="28"/>
  <c r="H142" i="28"/>
  <c r="J118" i="28"/>
  <c r="K118" i="28"/>
  <c r="J121" i="28"/>
  <c r="I121" i="28"/>
  <c r="G121" i="28"/>
  <c r="F121" i="28"/>
  <c r="K121" i="28"/>
  <c r="H121" i="28"/>
  <c r="K115" i="28"/>
  <c r="I115" i="28"/>
  <c r="H115" i="28"/>
  <c r="G115" i="28"/>
  <c r="J115" i="28"/>
  <c r="F115" i="28"/>
  <c r="I128" i="28"/>
  <c r="H128" i="28"/>
  <c r="G128" i="28"/>
  <c r="F128" i="28"/>
  <c r="K128" i="28"/>
  <c r="J128" i="28"/>
  <c r="F133" i="28"/>
  <c r="K133" i="28"/>
  <c r="J133" i="28"/>
  <c r="I133" i="28"/>
  <c r="H133" i="28"/>
  <c r="G133" i="28"/>
  <c r="K114" i="28"/>
  <c r="J114" i="28"/>
  <c r="H114" i="28"/>
  <c r="G114" i="28"/>
  <c r="F114" i="28"/>
  <c r="I114" i="28"/>
  <c r="F117" i="28"/>
  <c r="K117" i="28"/>
  <c r="J117" i="28"/>
  <c r="I117" i="28"/>
  <c r="H117" i="28"/>
  <c r="G117" i="28"/>
  <c r="I120" i="28"/>
  <c r="H120" i="28"/>
  <c r="F120" i="28"/>
  <c r="K120" i="28"/>
  <c r="J120" i="28"/>
  <c r="G120" i="28"/>
  <c r="I112" i="28"/>
  <c r="H112" i="28"/>
  <c r="F112" i="28"/>
  <c r="K112" i="28"/>
  <c r="J112" i="28"/>
  <c r="G112" i="28"/>
  <c r="K122" i="28"/>
  <c r="J122" i="28"/>
  <c r="H122" i="28"/>
  <c r="G122" i="28"/>
  <c r="F122" i="28"/>
  <c r="I122" i="28"/>
  <c r="J108" i="28"/>
  <c r="I108" i="28"/>
  <c r="H108" i="28"/>
  <c r="K108" i="28"/>
  <c r="G108" i="28"/>
  <c r="F108" i="28"/>
  <c r="J113" i="28"/>
  <c r="I113" i="28"/>
  <c r="G113" i="28"/>
  <c r="F113" i="28"/>
  <c r="K113" i="28"/>
  <c r="H113" i="28"/>
  <c r="K138" i="28"/>
  <c r="J138" i="28"/>
  <c r="I138" i="28"/>
  <c r="H138" i="28"/>
  <c r="G138" i="28"/>
  <c r="F138" i="28"/>
  <c r="I136" i="28"/>
  <c r="G136" i="28"/>
  <c r="H136" i="28"/>
  <c r="F136" i="28"/>
  <c r="K136" i="28"/>
  <c r="J136" i="28"/>
  <c r="K132" i="28"/>
  <c r="J132" i="28"/>
  <c r="I132" i="28"/>
  <c r="H132" i="28"/>
  <c r="G132" i="28"/>
  <c r="F132" i="28"/>
  <c r="H135" i="28"/>
  <c r="G135" i="28"/>
  <c r="F135" i="28"/>
  <c r="J135" i="28"/>
  <c r="K135" i="28"/>
  <c r="I135" i="28"/>
  <c r="H127" i="28"/>
  <c r="F127" i="28"/>
  <c r="G127" i="28"/>
  <c r="J127" i="28"/>
  <c r="K127" i="28"/>
  <c r="I127" i="28"/>
  <c r="H119" i="28"/>
  <c r="G119" i="28"/>
  <c r="K119" i="28"/>
  <c r="J119" i="28"/>
  <c r="I119" i="28"/>
  <c r="F119" i="28"/>
  <c r="F140" i="28"/>
  <c r="K140" i="28"/>
  <c r="J140" i="28"/>
  <c r="I140" i="28"/>
  <c r="G140" i="28"/>
  <c r="H140" i="28"/>
  <c r="K130" i="28"/>
  <c r="J130" i="28"/>
  <c r="I130" i="28"/>
  <c r="H130" i="28"/>
  <c r="G130" i="28"/>
  <c r="F130" i="28"/>
  <c r="I143" i="28"/>
  <c r="H143" i="28"/>
  <c r="F143" i="28"/>
  <c r="G143" i="28"/>
  <c r="J143" i="28"/>
  <c r="K143" i="28"/>
  <c r="G141" i="28"/>
  <c r="F141" i="28"/>
  <c r="K141" i="28"/>
  <c r="J141" i="28"/>
  <c r="H141" i="28"/>
  <c r="I141" i="28"/>
  <c r="F125" i="28"/>
  <c r="K125" i="28"/>
  <c r="J125" i="28"/>
  <c r="H125" i="28"/>
  <c r="I125" i="28"/>
  <c r="G125" i="28"/>
  <c r="J129" i="28"/>
  <c r="I129" i="28"/>
  <c r="H129" i="28"/>
  <c r="G129" i="28"/>
  <c r="F129" i="28"/>
  <c r="K129" i="28"/>
  <c r="H111" i="28"/>
  <c r="G111" i="28"/>
  <c r="K111" i="28"/>
  <c r="F111" i="28"/>
  <c r="J111" i="28"/>
  <c r="I111" i="28"/>
  <c r="K124" i="28"/>
  <c r="J124" i="28"/>
  <c r="I124" i="28"/>
  <c r="H124" i="28"/>
  <c r="G124" i="28"/>
  <c r="F124" i="28"/>
  <c r="F109" i="28"/>
  <c r="K109" i="28"/>
  <c r="J109" i="28"/>
  <c r="I109" i="28"/>
  <c r="H109" i="28"/>
  <c r="G109" i="28"/>
  <c r="K139" i="28"/>
  <c r="J139" i="28"/>
  <c r="I139" i="28"/>
  <c r="H139" i="28"/>
  <c r="F139" i="28"/>
  <c r="G139" i="28"/>
  <c r="J116" i="28"/>
  <c r="I116" i="28"/>
  <c r="H116" i="28"/>
  <c r="K116" i="28"/>
  <c r="G116" i="28"/>
  <c r="F116" i="28"/>
  <c r="K137" i="28"/>
  <c r="J137" i="28"/>
  <c r="H137" i="28"/>
  <c r="I137" i="28"/>
  <c r="G137" i="28"/>
  <c r="F137" i="28"/>
  <c r="J86" i="28"/>
  <c r="I86" i="28"/>
  <c r="K86" i="28"/>
  <c r="H86" i="28"/>
  <c r="G86" i="28"/>
  <c r="F86" i="28"/>
  <c r="K64" i="28"/>
  <c r="J64" i="28"/>
  <c r="I64" i="28"/>
  <c r="H64" i="28"/>
  <c r="G64" i="28"/>
  <c r="F64" i="28"/>
  <c r="G75" i="28"/>
  <c r="F75" i="28"/>
  <c r="H75" i="28"/>
  <c r="K75" i="28"/>
  <c r="J75" i="28"/>
  <c r="I75" i="28"/>
  <c r="K71" i="28"/>
  <c r="J71" i="28"/>
  <c r="I71" i="28"/>
  <c r="H71" i="28"/>
  <c r="G71" i="28"/>
  <c r="F71" i="28"/>
  <c r="I77" i="28"/>
  <c r="H77" i="28"/>
  <c r="J77" i="28"/>
  <c r="G77" i="28"/>
  <c r="F77" i="28"/>
  <c r="K77" i="28"/>
  <c r="J62" i="28"/>
  <c r="I62" i="28"/>
  <c r="H62" i="28"/>
  <c r="G62" i="28"/>
  <c r="F62" i="28"/>
  <c r="K62" i="28"/>
  <c r="G67" i="28"/>
  <c r="F67" i="28"/>
  <c r="H67" i="28"/>
  <c r="K67" i="28"/>
  <c r="J67" i="28"/>
  <c r="I67" i="28"/>
  <c r="I93" i="28"/>
  <c r="H93" i="28"/>
  <c r="G93" i="28"/>
  <c r="F93" i="28"/>
  <c r="K93" i="28"/>
  <c r="J93" i="28"/>
  <c r="K79" i="28"/>
  <c r="J79" i="28"/>
  <c r="I79" i="28"/>
  <c r="H79" i="28"/>
  <c r="G79" i="28"/>
  <c r="F79" i="28"/>
  <c r="H92" i="28"/>
  <c r="G92" i="28"/>
  <c r="F92" i="28"/>
  <c r="I92" i="28"/>
  <c r="K92" i="28"/>
  <c r="J92" i="28"/>
  <c r="J70" i="28"/>
  <c r="I70" i="28"/>
  <c r="K70" i="28"/>
  <c r="H70" i="28"/>
  <c r="G70" i="28"/>
  <c r="F70" i="28"/>
  <c r="I69" i="28"/>
  <c r="H69" i="28"/>
  <c r="G69" i="28"/>
  <c r="J69" i="28"/>
  <c r="F69" i="28"/>
  <c r="K69" i="28"/>
  <c r="F82" i="28"/>
  <c r="G82" i="28"/>
  <c r="K82" i="28"/>
  <c r="J82" i="28"/>
  <c r="I82" i="28"/>
  <c r="H82" i="28"/>
  <c r="F58" i="28"/>
  <c r="K58" i="28"/>
  <c r="G58" i="28"/>
  <c r="J58" i="28"/>
  <c r="I58" i="28"/>
  <c r="H58" i="28"/>
  <c r="F90" i="28"/>
  <c r="G90" i="28"/>
  <c r="K90" i="28"/>
  <c r="J90" i="28"/>
  <c r="I90" i="28"/>
  <c r="H90" i="28"/>
  <c r="G59" i="28"/>
  <c r="F59" i="28"/>
  <c r="H59" i="28"/>
  <c r="K59" i="28"/>
  <c r="J59" i="28"/>
  <c r="I59" i="28"/>
  <c r="K63" i="28"/>
  <c r="J63" i="28"/>
  <c r="I63" i="28"/>
  <c r="H63" i="28"/>
  <c r="G63" i="28"/>
  <c r="F63" i="28"/>
  <c r="H84" i="28"/>
  <c r="G84" i="28"/>
  <c r="F84" i="28"/>
  <c r="K84" i="28"/>
  <c r="J84" i="28"/>
  <c r="I84" i="28"/>
  <c r="K65" i="28"/>
  <c r="F65" i="28"/>
  <c r="J65" i="28"/>
  <c r="I65" i="28"/>
  <c r="H65" i="28"/>
  <c r="G65" i="28"/>
  <c r="F74" i="28"/>
  <c r="K74" i="28"/>
  <c r="J74" i="28"/>
  <c r="I74" i="28"/>
  <c r="H74" i="28"/>
  <c r="G74" i="28"/>
  <c r="H60" i="28"/>
  <c r="G60" i="28"/>
  <c r="F60" i="28"/>
  <c r="K60" i="28"/>
  <c r="I60" i="28"/>
  <c r="J60" i="28"/>
  <c r="G91" i="28"/>
  <c r="F91" i="28"/>
  <c r="H91" i="28"/>
  <c r="K91" i="28"/>
  <c r="J91" i="28"/>
  <c r="I91" i="28"/>
  <c r="H76" i="28"/>
  <c r="G76" i="28"/>
  <c r="F76" i="28"/>
  <c r="I76" i="28"/>
  <c r="K76" i="28"/>
  <c r="J76" i="28"/>
  <c r="K89" i="28"/>
  <c r="F89" i="28"/>
  <c r="J89" i="28"/>
  <c r="I89" i="28"/>
  <c r="H89" i="28"/>
  <c r="G89" i="28"/>
  <c r="I61" i="28"/>
  <c r="H61" i="28"/>
  <c r="J61" i="28"/>
  <c r="G61" i="28"/>
  <c r="F61" i="28"/>
  <c r="K61" i="28"/>
  <c r="K80" i="28"/>
  <c r="J80" i="28"/>
  <c r="I80" i="28"/>
  <c r="H80" i="28"/>
  <c r="G80" i="28"/>
  <c r="F80" i="28"/>
  <c r="I85" i="28"/>
  <c r="H85" i="28"/>
  <c r="G85" i="28"/>
  <c r="F85" i="28"/>
  <c r="K85" i="28"/>
  <c r="J85" i="28"/>
  <c r="K88" i="28"/>
  <c r="J88" i="28"/>
  <c r="I88" i="28"/>
  <c r="H88" i="28"/>
  <c r="G88" i="28"/>
  <c r="F88" i="28"/>
  <c r="K73" i="28"/>
  <c r="J73" i="28"/>
  <c r="I73" i="28"/>
  <c r="H73" i="28"/>
  <c r="F73" i="28"/>
  <c r="G73" i="28"/>
  <c r="K87" i="28"/>
  <c r="J87" i="28"/>
  <c r="I87" i="28"/>
  <c r="H87" i="28"/>
  <c r="G87" i="28"/>
  <c r="F87" i="28"/>
  <c r="J78" i="28"/>
  <c r="I78" i="28"/>
  <c r="K78" i="28"/>
  <c r="H78" i="28"/>
  <c r="G78" i="28"/>
  <c r="F78" i="28"/>
  <c r="G83" i="28"/>
  <c r="F83" i="28"/>
  <c r="K83" i="28"/>
  <c r="J83" i="28"/>
  <c r="I83" i="28"/>
  <c r="H83" i="28"/>
  <c r="H68" i="28"/>
  <c r="G68" i="28"/>
  <c r="F68" i="28"/>
  <c r="I68" i="28"/>
  <c r="K68" i="28"/>
  <c r="J68" i="28"/>
  <c r="K81" i="28"/>
  <c r="J81" i="28"/>
  <c r="I81" i="28"/>
  <c r="H81" i="28"/>
  <c r="G81" i="28"/>
  <c r="F81" i="28"/>
  <c r="K72" i="28"/>
  <c r="J72" i="28"/>
  <c r="I72" i="28"/>
  <c r="H72" i="28"/>
  <c r="G72" i="28"/>
  <c r="F72" i="28"/>
  <c r="F66" i="28"/>
  <c r="K66" i="28"/>
  <c r="G66" i="28"/>
  <c r="J66" i="28"/>
  <c r="I66" i="28"/>
  <c r="H66" i="28"/>
  <c r="F34" i="27"/>
  <c r="K34" i="27"/>
  <c r="K10" i="27"/>
  <c r="J26" i="27"/>
  <c r="I34" i="27"/>
  <c r="I18" i="27"/>
  <c r="F18" i="27"/>
  <c r="J34" i="27"/>
  <c r="J18" i="27"/>
  <c r="K38" i="27"/>
  <c r="J38" i="27"/>
  <c r="I38" i="27"/>
  <c r="K27" i="27"/>
  <c r="J27" i="27"/>
  <c r="H27" i="27"/>
  <c r="G27" i="27"/>
  <c r="F27" i="27"/>
  <c r="H19" i="28"/>
  <c r="K19" i="28"/>
  <c r="G19" i="28"/>
  <c r="F19" i="28"/>
  <c r="J19" i="28"/>
  <c r="I19" i="28"/>
  <c r="G18" i="28"/>
  <c r="K18" i="28"/>
  <c r="J18" i="28"/>
  <c r="F18" i="28"/>
  <c r="I18" i="28"/>
  <c r="H18" i="28"/>
  <c r="F10" i="27"/>
  <c r="H34" i="27"/>
  <c r="H43" i="28"/>
  <c r="G43" i="28"/>
  <c r="F43" i="28"/>
  <c r="K43" i="28"/>
  <c r="J43" i="28"/>
  <c r="I43" i="28"/>
  <c r="H23" i="28"/>
  <c r="K23" i="28"/>
  <c r="J23" i="28"/>
  <c r="I23" i="28"/>
  <c r="F23" i="28"/>
  <c r="G23" i="28"/>
  <c r="F25" i="28"/>
  <c r="J25" i="28"/>
  <c r="I25" i="28"/>
  <c r="K25" i="28"/>
  <c r="H25" i="28"/>
  <c r="G25" i="28"/>
  <c r="G42" i="28"/>
  <c r="F42" i="28"/>
  <c r="K42" i="28"/>
  <c r="J42" i="28"/>
  <c r="I42" i="28"/>
  <c r="H42" i="28"/>
  <c r="G10" i="28"/>
  <c r="F10" i="28"/>
  <c r="K10" i="28"/>
  <c r="J10" i="28"/>
  <c r="I10" i="28"/>
  <c r="H10" i="28"/>
  <c r="H27" i="28"/>
  <c r="G27" i="28"/>
  <c r="F27" i="28"/>
  <c r="K27" i="28"/>
  <c r="J27" i="28"/>
  <c r="I27" i="28"/>
  <c r="I19" i="27"/>
  <c r="H10" i="27"/>
  <c r="I40" i="28"/>
  <c r="K40" i="28"/>
  <c r="J40" i="28"/>
  <c r="H40" i="28"/>
  <c r="G40" i="28"/>
  <c r="F40" i="28"/>
  <c r="I12" i="28"/>
  <c r="H12" i="28"/>
  <c r="G12" i="28"/>
  <c r="F12" i="28"/>
  <c r="K12" i="28"/>
  <c r="J12" i="28"/>
  <c r="J10" i="27"/>
  <c r="K32" i="28"/>
  <c r="J32" i="28"/>
  <c r="I32" i="28"/>
  <c r="H32" i="28"/>
  <c r="G32" i="28"/>
  <c r="F32" i="28"/>
  <c r="F9" i="28"/>
  <c r="I9" i="28"/>
  <c r="K9" i="28"/>
  <c r="J9" i="28"/>
  <c r="H9" i="28"/>
  <c r="G9" i="28"/>
  <c r="I10" i="27"/>
  <c r="G26" i="28"/>
  <c r="F26" i="28"/>
  <c r="J26" i="28"/>
  <c r="I26" i="28"/>
  <c r="H26" i="28"/>
  <c r="K26" i="28"/>
  <c r="F17" i="28"/>
  <c r="J17" i="28"/>
  <c r="I17" i="28"/>
  <c r="K17" i="28"/>
  <c r="H17" i="28"/>
  <c r="G17" i="28"/>
  <c r="I27" i="27"/>
  <c r="H18" i="27"/>
  <c r="K24" i="28"/>
  <c r="J24" i="28"/>
  <c r="I24" i="28"/>
  <c r="G24" i="28"/>
  <c r="F24" i="28"/>
  <c r="H24" i="28"/>
  <c r="I20" i="28"/>
  <c r="H20" i="28"/>
  <c r="G20" i="28"/>
  <c r="F20" i="28"/>
  <c r="K20" i="28"/>
  <c r="J20" i="28"/>
  <c r="H11" i="28"/>
  <c r="G11" i="28"/>
  <c r="F11" i="28"/>
  <c r="K11" i="28"/>
  <c r="J11" i="28"/>
  <c r="I11" i="28"/>
  <c r="G34" i="28"/>
  <c r="F34" i="28"/>
  <c r="K34" i="28"/>
  <c r="J34" i="28"/>
  <c r="I34" i="28"/>
  <c r="H34" i="28"/>
  <c r="F33" i="28"/>
  <c r="J33" i="28"/>
  <c r="K33" i="28"/>
  <c r="I33" i="28"/>
  <c r="H33" i="28"/>
  <c r="G33" i="28"/>
  <c r="K39" i="28"/>
  <c r="H39" i="28"/>
  <c r="J39" i="28"/>
  <c r="I39" i="28"/>
  <c r="G39" i="28"/>
  <c r="F39" i="28"/>
  <c r="H16" i="28"/>
  <c r="K16" i="28"/>
  <c r="I16" i="28"/>
  <c r="J16" i="28"/>
  <c r="G16" i="28"/>
  <c r="F16" i="28"/>
  <c r="G15" i="28"/>
  <c r="K15" i="28"/>
  <c r="H15" i="28"/>
  <c r="J15" i="28"/>
  <c r="I15" i="28"/>
  <c r="F15" i="28"/>
  <c r="H35" i="28"/>
  <c r="G35" i="28"/>
  <c r="F35" i="28"/>
  <c r="K35" i="28"/>
  <c r="J35" i="28"/>
  <c r="I35" i="28"/>
  <c r="F41" i="28"/>
  <c r="K41" i="28"/>
  <c r="J41" i="28"/>
  <c r="I41" i="28"/>
  <c r="H41" i="28"/>
  <c r="G41" i="28"/>
  <c r="I28" i="28"/>
  <c r="H28" i="28"/>
  <c r="G28" i="28"/>
  <c r="F28" i="28"/>
  <c r="K28" i="28"/>
  <c r="J28" i="28"/>
  <c r="I36" i="28"/>
  <c r="H36" i="28"/>
  <c r="G36" i="28"/>
  <c r="F36" i="28"/>
  <c r="K36" i="28"/>
  <c r="J36" i="28"/>
  <c r="K31" i="28"/>
  <c r="J31" i="28"/>
  <c r="H31" i="28"/>
  <c r="I31" i="28"/>
  <c r="G31" i="28"/>
  <c r="F31" i="28"/>
  <c r="H43" i="27"/>
  <c r="I43" i="27"/>
  <c r="G43" i="27"/>
  <c r="F43" i="27"/>
  <c r="J43" i="27"/>
  <c r="K35" i="27"/>
  <c r="J35" i="27"/>
  <c r="H35" i="27"/>
  <c r="G35" i="27"/>
  <c r="F35" i="27"/>
  <c r="K19" i="27"/>
  <c r="H19" i="27"/>
  <c r="G19" i="27"/>
  <c r="F19" i="27"/>
  <c r="K11" i="27"/>
  <c r="G11" i="27"/>
  <c r="H11" i="27"/>
  <c r="F11" i="27"/>
  <c r="J11" i="27"/>
  <c r="I44" i="27"/>
  <c r="H44" i="27"/>
  <c r="G44" i="27"/>
  <c r="F44" i="27"/>
  <c r="K44" i="27"/>
  <c r="J44" i="27"/>
  <c r="K30" i="27"/>
  <c r="J30" i="27"/>
  <c r="H30" i="27"/>
  <c r="G30" i="27"/>
  <c r="F30" i="27"/>
  <c r="I30" i="27"/>
  <c r="G42" i="27"/>
  <c r="F42" i="27"/>
  <c r="K42" i="27"/>
  <c r="J42" i="27"/>
  <c r="I42" i="27"/>
  <c r="H42" i="27"/>
  <c r="J16" i="27"/>
  <c r="I16" i="27"/>
  <c r="H16" i="27"/>
  <c r="G16" i="27"/>
  <c r="K16" i="27"/>
  <c r="F16" i="27"/>
  <c r="F25" i="27"/>
  <c r="K25" i="27"/>
  <c r="J25" i="27"/>
  <c r="I25" i="27"/>
  <c r="H25" i="27"/>
  <c r="G25" i="27"/>
  <c r="J21" i="27"/>
  <c r="I21" i="27"/>
  <c r="G21" i="27"/>
  <c r="F21" i="27"/>
  <c r="H21" i="27"/>
  <c r="K21" i="27"/>
  <c r="K15" i="27"/>
  <c r="I15" i="27"/>
  <c r="J15" i="27"/>
  <c r="H15" i="27"/>
  <c r="G15" i="27"/>
  <c r="F15" i="27"/>
  <c r="J24" i="27"/>
  <c r="I24" i="27"/>
  <c r="H24" i="27"/>
  <c r="G24" i="27"/>
  <c r="F24" i="27"/>
  <c r="K24" i="27"/>
  <c r="K22" i="27"/>
  <c r="J22" i="27"/>
  <c r="H22" i="27"/>
  <c r="I22" i="27"/>
  <c r="G22" i="27"/>
  <c r="F22" i="27"/>
  <c r="F41" i="27"/>
  <c r="K41" i="27"/>
  <c r="J41" i="27"/>
  <c r="I41" i="27"/>
  <c r="H41" i="27"/>
  <c r="G41" i="27"/>
  <c r="K23" i="27"/>
  <c r="I23" i="27"/>
  <c r="H23" i="27"/>
  <c r="G23" i="27"/>
  <c r="J23" i="27"/>
  <c r="F23" i="27"/>
  <c r="I28" i="27"/>
  <c r="H28" i="27"/>
  <c r="F28" i="27"/>
  <c r="G28" i="27"/>
  <c r="K28" i="27"/>
  <c r="J28" i="27"/>
  <c r="F17" i="27"/>
  <c r="K17" i="27"/>
  <c r="J17" i="27"/>
  <c r="I17" i="27"/>
  <c r="H17" i="27"/>
  <c r="G17" i="27"/>
  <c r="J29" i="27"/>
  <c r="I29" i="27"/>
  <c r="G29" i="27"/>
  <c r="F29" i="27"/>
  <c r="K29" i="27"/>
  <c r="H29" i="27"/>
  <c r="I36" i="27"/>
  <c r="H36" i="27"/>
  <c r="F36" i="27"/>
  <c r="K36" i="27"/>
  <c r="J36" i="27"/>
  <c r="G36" i="27"/>
  <c r="K31" i="27"/>
  <c r="I31" i="27"/>
  <c r="H31" i="27"/>
  <c r="G31" i="27"/>
  <c r="J31" i="27"/>
  <c r="F31" i="27"/>
  <c r="K39" i="27"/>
  <c r="I39" i="27"/>
  <c r="H39" i="27"/>
  <c r="G39" i="27"/>
  <c r="F39" i="27"/>
  <c r="J39" i="27"/>
  <c r="I20" i="27"/>
  <c r="H20" i="27"/>
  <c r="F20" i="27"/>
  <c r="G20" i="27"/>
  <c r="K20" i="27"/>
  <c r="J20" i="27"/>
  <c r="K14" i="27"/>
  <c r="I14" i="27"/>
  <c r="J14" i="27"/>
  <c r="H14" i="27"/>
  <c r="G14" i="27"/>
  <c r="F14" i="27"/>
  <c r="F33" i="27"/>
  <c r="K33" i="27"/>
  <c r="J33" i="27"/>
  <c r="I33" i="27"/>
  <c r="H33" i="27"/>
  <c r="G33" i="27"/>
  <c r="J13" i="27"/>
  <c r="I13" i="27"/>
  <c r="G13" i="27"/>
  <c r="F13" i="27"/>
  <c r="H13" i="27"/>
  <c r="K13" i="27"/>
  <c r="K40" i="27"/>
  <c r="J40" i="27"/>
  <c r="I40" i="27"/>
  <c r="H40" i="27"/>
  <c r="G40" i="27"/>
  <c r="F40" i="27"/>
  <c r="F9" i="27"/>
  <c r="K9" i="27"/>
  <c r="J9" i="27"/>
  <c r="I9" i="27"/>
  <c r="H9" i="27"/>
  <c r="G9" i="27"/>
  <c r="J37" i="27"/>
  <c r="I37" i="27"/>
  <c r="G37" i="27"/>
  <c r="F37" i="27"/>
  <c r="K37" i="27"/>
  <c r="H37" i="27"/>
  <c r="J32" i="27"/>
  <c r="I32" i="27"/>
  <c r="H32" i="27"/>
  <c r="G32" i="27"/>
  <c r="F32" i="27"/>
  <c r="K32" i="27"/>
  <c r="I12" i="27"/>
  <c r="H12" i="27"/>
  <c r="F12" i="27"/>
  <c r="K12" i="27"/>
  <c r="G12" i="27"/>
  <c r="J12" i="27"/>
  <c r="O10" i="2"/>
  <c r="AJ37" i="31" l="1"/>
  <c r="AM37" i="31"/>
  <c r="AD19" i="31"/>
  <c r="AF19" i="31"/>
  <c r="AD30" i="31"/>
  <c r="AF30" i="31"/>
  <c r="AP26" i="31"/>
  <c r="AY26" i="31"/>
  <c r="AX26" i="31"/>
  <c r="AR26" i="31"/>
  <c r="AG26" i="31"/>
  <c r="AQ26" i="31"/>
  <c r="AD33" i="31"/>
  <c r="AF33" i="31"/>
  <c r="AD36" i="31"/>
  <c r="AF36" i="31"/>
  <c r="AD29" i="31"/>
  <c r="AF29" i="31"/>
  <c r="AD25" i="31"/>
  <c r="AF25" i="31"/>
  <c r="AD24" i="31"/>
  <c r="AF24" i="31"/>
  <c r="AD17" i="31"/>
  <c r="AF17" i="31"/>
  <c r="K761" i="28"/>
  <c r="I833" i="28"/>
  <c r="AQ18" i="31"/>
  <c r="AG18" i="31"/>
  <c r="AP18" i="31"/>
  <c r="AX18" i="31"/>
  <c r="AY18" i="31"/>
  <c r="AR18" i="31"/>
  <c r="AR32" i="31"/>
  <c r="AY32" i="31"/>
  <c r="AG32" i="31"/>
  <c r="AQ32" i="31"/>
  <c r="AP32" i="31"/>
  <c r="AX32" i="31"/>
  <c r="H424" i="28"/>
  <c r="AD42" i="31"/>
  <c r="AF42" i="31"/>
  <c r="AD31" i="31"/>
  <c r="AF31" i="31"/>
  <c r="AD40" i="31"/>
  <c r="AF40" i="31"/>
  <c r="AY21" i="31"/>
  <c r="AX21" i="31"/>
  <c r="AR21" i="31"/>
  <c r="AQ21" i="31"/>
  <c r="AG21" i="31"/>
  <c r="AP21" i="31"/>
  <c r="G232" i="28"/>
  <c r="G566" i="28"/>
  <c r="AD28" i="31"/>
  <c r="AF28" i="31"/>
  <c r="AD23" i="31"/>
  <c r="AF23" i="31"/>
  <c r="AD50" i="31"/>
  <c r="AF50" i="31"/>
  <c r="AY27" i="31"/>
  <c r="AX27" i="31"/>
  <c r="AR27" i="31"/>
  <c r="AQ27" i="31"/>
  <c r="AP27" i="31"/>
  <c r="AG27" i="31"/>
  <c r="AD34" i="31"/>
  <c r="AF34" i="31"/>
  <c r="AD46" i="31"/>
  <c r="AF46" i="31"/>
  <c r="AD38" i="31"/>
  <c r="AF38" i="31"/>
  <c r="AD49" i="31"/>
  <c r="AF49" i="31"/>
  <c r="AY43" i="31"/>
  <c r="AP43" i="31"/>
  <c r="AQ43" i="31"/>
  <c r="AX43" i="31"/>
  <c r="AR43" i="31"/>
  <c r="AG43" i="31"/>
  <c r="H859" i="28"/>
  <c r="H830" i="28"/>
  <c r="AD48" i="31"/>
  <c r="AF48" i="31"/>
  <c r="AD22" i="31"/>
  <c r="AF22" i="31"/>
  <c r="AD39" i="31"/>
  <c r="AF39" i="31"/>
  <c r="AY35" i="31"/>
  <c r="AP35" i="31"/>
  <c r="AX35" i="31"/>
  <c r="AQ35" i="31"/>
  <c r="AR35" i="31"/>
  <c r="AG35" i="31"/>
  <c r="AY45" i="31"/>
  <c r="AX45" i="31"/>
  <c r="AR45" i="31"/>
  <c r="AQ45" i="31"/>
  <c r="AP45" i="31"/>
  <c r="AG45" i="31"/>
  <c r="AD44" i="31"/>
  <c r="AF44" i="31"/>
  <c r="F859" i="28"/>
  <c r="K875" i="28"/>
  <c r="AD41" i="31"/>
  <c r="AF41" i="31"/>
  <c r="AD47" i="31"/>
  <c r="AF47" i="31"/>
  <c r="AX20" i="31"/>
  <c r="AY20" i="31"/>
  <c r="AR20" i="31"/>
  <c r="AG20" i="31"/>
  <c r="AP20" i="31"/>
  <c r="AQ20" i="31"/>
  <c r="AD16" i="31"/>
  <c r="AF16" i="31"/>
  <c r="H876" i="28"/>
  <c r="F875" i="28"/>
  <c r="AD42" i="30"/>
  <c r="AF42" i="30"/>
  <c r="AY51" i="30"/>
  <c r="AX51" i="30"/>
  <c r="AR51" i="30"/>
  <c r="AQ51" i="30"/>
  <c r="AG51" i="30"/>
  <c r="BC51" i="30"/>
  <c r="AP51" i="30"/>
  <c r="AD23" i="30"/>
  <c r="AF23" i="30"/>
  <c r="AD49" i="30"/>
  <c r="AF49" i="30"/>
  <c r="I424" i="28"/>
  <c r="G724" i="28"/>
  <c r="J316" i="28"/>
  <c r="J424" i="28"/>
  <c r="J690" i="28"/>
  <c r="J658" i="28"/>
  <c r="I724" i="28"/>
  <c r="G788" i="28"/>
  <c r="I892" i="28"/>
  <c r="J893" i="28"/>
  <c r="G875" i="28"/>
  <c r="BC40" i="30"/>
  <c r="AP40" i="30"/>
  <c r="AY40" i="30"/>
  <c r="AX40" i="30"/>
  <c r="AR40" i="30"/>
  <c r="AQ40" i="30"/>
  <c r="AG40" i="30"/>
  <c r="AD18" i="30"/>
  <c r="AF18" i="30"/>
  <c r="AD33" i="30"/>
  <c r="AF33" i="30"/>
  <c r="AD44" i="30"/>
  <c r="AF44" i="30"/>
  <c r="F826" i="28"/>
  <c r="G826" i="28"/>
  <c r="K826" i="28"/>
  <c r="F788" i="28"/>
  <c r="K232" i="28"/>
  <c r="I224" i="28"/>
  <c r="F232" i="28"/>
  <c r="F316" i="28"/>
  <c r="K424" i="28"/>
  <c r="K690" i="28"/>
  <c r="K658" i="28"/>
  <c r="H724" i="28"/>
  <c r="I791" i="28"/>
  <c r="H788" i="28"/>
  <c r="J892" i="28"/>
  <c r="K893" i="28"/>
  <c r="J877" i="28"/>
  <c r="AN17" i="30"/>
  <c r="AL17" i="30"/>
  <c r="AK17" i="30"/>
  <c r="AM17" i="30"/>
  <c r="AJ17" i="30"/>
  <c r="AI17" i="30"/>
  <c r="AD38" i="30"/>
  <c r="AF38" i="30"/>
  <c r="AD22" i="30"/>
  <c r="AF22" i="30"/>
  <c r="AD28" i="30"/>
  <c r="AF28" i="30"/>
  <c r="AR36" i="30"/>
  <c r="AQ36" i="30"/>
  <c r="AG36" i="30"/>
  <c r="BC36" i="30"/>
  <c r="AP36" i="30"/>
  <c r="AY36" i="30"/>
  <c r="AX36" i="30"/>
  <c r="AD46" i="30"/>
  <c r="AF46" i="30"/>
  <c r="AD31" i="30"/>
  <c r="AF31" i="30"/>
  <c r="AD25" i="30"/>
  <c r="AF25" i="30"/>
  <c r="J224" i="28"/>
  <c r="I566" i="28"/>
  <c r="G690" i="28"/>
  <c r="G658" i="28"/>
  <c r="J724" i="28"/>
  <c r="J791" i="28"/>
  <c r="I788" i="28"/>
  <c r="F892" i="28"/>
  <c r="I876" i="28"/>
  <c r="F893" i="28"/>
  <c r="K877" i="28"/>
  <c r="AY20" i="30"/>
  <c r="AR20" i="30"/>
  <c r="AP20" i="30"/>
  <c r="AQ20" i="30"/>
  <c r="AG20" i="30"/>
  <c r="BC20" i="30"/>
  <c r="AX20" i="30"/>
  <c r="AQ37" i="30"/>
  <c r="AG37" i="30"/>
  <c r="AY37" i="30"/>
  <c r="AX37" i="30"/>
  <c r="BC37" i="30"/>
  <c r="AR37" i="30"/>
  <c r="AP37" i="30"/>
  <c r="AD48" i="30"/>
  <c r="AF48" i="30"/>
  <c r="BC30" i="30"/>
  <c r="AP30" i="30"/>
  <c r="AY30" i="30"/>
  <c r="AR30" i="30"/>
  <c r="AQ30" i="30"/>
  <c r="AX30" i="30"/>
  <c r="AG30" i="30"/>
  <c r="AD39" i="30"/>
  <c r="AF39" i="30"/>
  <c r="F566" i="28"/>
  <c r="H224" i="28"/>
  <c r="K224" i="28"/>
  <c r="H566" i="28"/>
  <c r="K724" i="28"/>
  <c r="H791" i="28"/>
  <c r="J788" i="28"/>
  <c r="K892" i="28"/>
  <c r="J876" i="28"/>
  <c r="G893" i="28"/>
  <c r="J875" i="28"/>
  <c r="F877" i="28"/>
  <c r="AD34" i="30"/>
  <c r="AF34" i="30"/>
  <c r="AD16" i="30"/>
  <c r="AF16" i="30"/>
  <c r="J232" i="28"/>
  <c r="H232" i="28"/>
  <c r="G316" i="28"/>
  <c r="F424" i="28"/>
  <c r="J566" i="28"/>
  <c r="K791" i="28"/>
  <c r="G892" i="28"/>
  <c r="K876" i="28"/>
  <c r="I893" i="28"/>
  <c r="H875" i="28"/>
  <c r="G877" i="28"/>
  <c r="AD32" i="30"/>
  <c r="AF32" i="30"/>
  <c r="AD24" i="30"/>
  <c r="AF24" i="30"/>
  <c r="AD43" i="30"/>
  <c r="AF43" i="30"/>
  <c r="AD29" i="30"/>
  <c r="AF29" i="30"/>
  <c r="AD50" i="30"/>
  <c r="AF50" i="30"/>
  <c r="AD21" i="30"/>
  <c r="AF21" i="30"/>
  <c r="AD27" i="30"/>
  <c r="AF27" i="30"/>
  <c r="AD26" i="30"/>
  <c r="AF26" i="30"/>
  <c r="AD35" i="30"/>
  <c r="AF35" i="30"/>
  <c r="AD47" i="30"/>
  <c r="AF47" i="30"/>
  <c r="AQ19" i="30"/>
  <c r="AG19" i="30"/>
  <c r="AY19" i="30"/>
  <c r="AX19" i="30"/>
  <c r="AR19" i="30"/>
  <c r="AP19" i="30"/>
  <c r="BC19" i="30"/>
  <c r="AD41" i="30"/>
  <c r="AF41" i="30"/>
  <c r="F216" i="28"/>
  <c r="I732" i="28"/>
  <c r="G770" i="28"/>
  <c r="J863" i="28"/>
  <c r="I891" i="28"/>
  <c r="K859" i="28"/>
  <c r="F882" i="28"/>
  <c r="H862" i="28"/>
  <c r="G574" i="28"/>
  <c r="J732" i="28"/>
  <c r="H770" i="28"/>
  <c r="K863" i="28"/>
  <c r="F891" i="28"/>
  <c r="J859" i="28"/>
  <c r="K878" i="28"/>
  <c r="I862" i="28"/>
  <c r="H574" i="28"/>
  <c r="H732" i="28"/>
  <c r="K770" i="28"/>
  <c r="J862" i="28"/>
  <c r="H216" i="28"/>
  <c r="I574" i="28"/>
  <c r="K732" i="28"/>
  <c r="I770" i="28"/>
  <c r="G882" i="28"/>
  <c r="H878" i="28"/>
  <c r="G216" i="28"/>
  <c r="J574" i="28"/>
  <c r="G863" i="28"/>
  <c r="H882" i="28"/>
  <c r="I878" i="28"/>
  <c r="I216" i="28"/>
  <c r="K574" i="28"/>
  <c r="H863" i="28"/>
  <c r="J882" i="28"/>
  <c r="K862" i="28"/>
  <c r="I830" i="28"/>
  <c r="J830" i="28"/>
  <c r="G859" i="28"/>
  <c r="F878" i="28"/>
  <c r="F830" i="28"/>
  <c r="K813" i="28"/>
  <c r="J813" i="28"/>
  <c r="F813" i="28"/>
  <c r="I813" i="28"/>
  <c r="H813" i="28"/>
  <c r="G813" i="28"/>
  <c r="O41" i="2"/>
  <c r="O37" i="2"/>
  <c r="O33" i="2"/>
  <c r="AK45" i="31" l="1"/>
  <c r="AM45" i="31"/>
  <c r="AL45" i="31"/>
  <c r="AN45" i="31"/>
  <c r="AJ45" i="31"/>
  <c r="AI45" i="31"/>
  <c r="AQ34" i="31"/>
  <c r="AG34" i="31"/>
  <c r="AX34" i="31"/>
  <c r="AP34" i="31"/>
  <c r="AR34" i="31"/>
  <c r="AY34" i="31"/>
  <c r="AM21" i="31"/>
  <c r="AL21" i="31"/>
  <c r="AK21" i="31"/>
  <c r="AI21" i="31"/>
  <c r="AJ21" i="31"/>
  <c r="AN21" i="31"/>
  <c r="AX29" i="31"/>
  <c r="AQ29" i="31"/>
  <c r="AG29" i="31"/>
  <c r="AR29" i="31"/>
  <c r="AP29" i="31"/>
  <c r="AY29" i="31"/>
  <c r="AP41" i="31"/>
  <c r="AR41" i="31"/>
  <c r="AQ41" i="31"/>
  <c r="AG41" i="31"/>
  <c r="AX41" i="31"/>
  <c r="AY41" i="31"/>
  <c r="AP49" i="31"/>
  <c r="AR49" i="31"/>
  <c r="AQ49" i="31"/>
  <c r="AG49" i="31"/>
  <c r="AY49" i="31"/>
  <c r="AX49" i="31"/>
  <c r="AN27" i="31"/>
  <c r="AM27" i="31"/>
  <c r="AL27" i="31"/>
  <c r="AK27" i="31"/>
  <c r="AJ27" i="31"/>
  <c r="AI27" i="31"/>
  <c r="AR23" i="31"/>
  <c r="AQ23" i="31"/>
  <c r="AG23" i="31"/>
  <c r="AP23" i="31"/>
  <c r="AY23" i="31"/>
  <c r="AX23" i="31"/>
  <c r="AQ42" i="31"/>
  <c r="AG42" i="31"/>
  <c r="AP42" i="31"/>
  <c r="AY42" i="31"/>
  <c r="AR42" i="31"/>
  <c r="AX42" i="31"/>
  <c r="AR47" i="31"/>
  <c r="AG47" i="31"/>
  <c r="AQ47" i="31"/>
  <c r="AY47" i="31"/>
  <c r="AX47" i="31"/>
  <c r="AP47" i="31"/>
  <c r="AR17" i="31"/>
  <c r="AQ17" i="31"/>
  <c r="AG17" i="31"/>
  <c r="AY17" i="31"/>
  <c r="AP17" i="31"/>
  <c r="AX17" i="31"/>
  <c r="AX36" i="31"/>
  <c r="AR36" i="31"/>
  <c r="AQ36" i="31"/>
  <c r="AP36" i="31"/>
  <c r="AY36" i="31"/>
  <c r="AG36" i="31"/>
  <c r="AI32" i="31"/>
  <c r="AM32" i="31"/>
  <c r="AN32" i="31"/>
  <c r="AL32" i="31"/>
  <c r="AK32" i="31"/>
  <c r="AJ32" i="31"/>
  <c r="AR39" i="31"/>
  <c r="AX39" i="31"/>
  <c r="AG39" i="31"/>
  <c r="AY39" i="31"/>
  <c r="AQ39" i="31"/>
  <c r="AP39" i="31"/>
  <c r="AM43" i="31"/>
  <c r="AN43" i="31"/>
  <c r="AL43" i="31"/>
  <c r="AI43" i="31"/>
  <c r="AK43" i="31"/>
  <c r="AJ43" i="31"/>
  <c r="AX38" i="31"/>
  <c r="AG38" i="31"/>
  <c r="AY38" i="31"/>
  <c r="AR38" i="31"/>
  <c r="AQ38" i="31"/>
  <c r="AP38" i="31"/>
  <c r="AY28" i="31"/>
  <c r="AX28" i="31"/>
  <c r="AR28" i="31"/>
  <c r="AQ28" i="31"/>
  <c r="AG28" i="31"/>
  <c r="AP28" i="31"/>
  <c r="AQ48" i="31"/>
  <c r="AG48" i="31"/>
  <c r="AR48" i="31"/>
  <c r="AX48" i="31"/>
  <c r="AY48" i="31"/>
  <c r="AP48" i="31"/>
  <c r="AN26" i="31"/>
  <c r="AM26" i="31"/>
  <c r="AL26" i="31"/>
  <c r="AK26" i="31"/>
  <c r="AJ26" i="31"/>
  <c r="AI26" i="31"/>
  <c r="AN20" i="31"/>
  <c r="AM20" i="31"/>
  <c r="AL20" i="31"/>
  <c r="AJ20" i="31"/>
  <c r="AI20" i="31"/>
  <c r="AK20" i="31"/>
  <c r="AR24" i="31"/>
  <c r="AQ24" i="31"/>
  <c r="AG24" i="31"/>
  <c r="AP24" i="31"/>
  <c r="AY24" i="31"/>
  <c r="AX24" i="31"/>
  <c r="AQ33" i="31"/>
  <c r="AG33" i="31"/>
  <c r="AX33" i="31"/>
  <c r="AY33" i="31"/>
  <c r="AR33" i="31"/>
  <c r="AP33" i="31"/>
  <c r="AP30" i="31"/>
  <c r="AG30" i="31"/>
  <c r="AR30" i="31"/>
  <c r="AQ30" i="31"/>
  <c r="AY30" i="31"/>
  <c r="AX30" i="31"/>
  <c r="AX44" i="31"/>
  <c r="AY44" i="31"/>
  <c r="AR44" i="31"/>
  <c r="AQ44" i="31"/>
  <c r="AP44" i="31"/>
  <c r="AG44" i="31"/>
  <c r="AM35" i="31"/>
  <c r="AJ35" i="31"/>
  <c r="AN35" i="31"/>
  <c r="AL35" i="31"/>
  <c r="AK35" i="31"/>
  <c r="AI35" i="31"/>
  <c r="AX22" i="31"/>
  <c r="AQ22" i="31"/>
  <c r="AG22" i="31"/>
  <c r="AP22" i="31"/>
  <c r="AY22" i="31"/>
  <c r="AR22" i="31"/>
  <c r="AX46" i="31"/>
  <c r="AQ46" i="31"/>
  <c r="AP46" i="31"/>
  <c r="AG46" i="31"/>
  <c r="AY46" i="31"/>
  <c r="AR46" i="31"/>
  <c r="AQ40" i="31"/>
  <c r="AG40" i="31"/>
  <c r="AR40" i="31"/>
  <c r="AP40" i="31"/>
  <c r="AY40" i="31"/>
  <c r="AX40" i="31"/>
  <c r="AR50" i="31"/>
  <c r="AQ50" i="31"/>
  <c r="AG50" i="31"/>
  <c r="AP50" i="31"/>
  <c r="AX50" i="31"/>
  <c r="AY50" i="31"/>
  <c r="AX31" i="31"/>
  <c r="AG31" i="31"/>
  <c r="AR31" i="31"/>
  <c r="AQ31" i="31"/>
  <c r="AP31" i="31"/>
  <c r="AY31" i="31"/>
  <c r="AL18" i="31"/>
  <c r="AM18" i="31"/>
  <c r="AK18" i="31"/>
  <c r="AJ18" i="31"/>
  <c r="AI18" i="31"/>
  <c r="AN18" i="31"/>
  <c r="AQ25" i="31"/>
  <c r="AG25" i="31"/>
  <c r="AP25" i="31"/>
  <c r="AY25" i="31"/>
  <c r="AX25" i="31"/>
  <c r="AR25" i="31"/>
  <c r="AP19" i="31"/>
  <c r="AY19" i="31"/>
  <c r="AX19" i="31"/>
  <c r="AG19" i="31"/>
  <c r="AR19" i="31"/>
  <c r="AQ19" i="31"/>
  <c r="AR16" i="31"/>
  <c r="AY16" i="31"/>
  <c r="AG16" i="31"/>
  <c r="AX16" i="31"/>
  <c r="AQ16" i="31"/>
  <c r="AP16" i="31"/>
  <c r="AR29" i="30"/>
  <c r="AQ29" i="30"/>
  <c r="AG29" i="30"/>
  <c r="AY29" i="30"/>
  <c r="BC29" i="30"/>
  <c r="AX29" i="30"/>
  <c r="AP29" i="30"/>
  <c r="AR26" i="30"/>
  <c r="BC26" i="30"/>
  <c r="AP26" i="30"/>
  <c r="AY26" i="30"/>
  <c r="AX26" i="30"/>
  <c r="AQ26" i="30"/>
  <c r="AG26" i="30"/>
  <c r="AX31" i="30"/>
  <c r="AQ31" i="30"/>
  <c r="AG31" i="30"/>
  <c r="BC31" i="30"/>
  <c r="AP31" i="30"/>
  <c r="AY31" i="30"/>
  <c r="AR31" i="30"/>
  <c r="AK36" i="30"/>
  <c r="AI36" i="30"/>
  <c r="AJ36" i="30"/>
  <c r="AN36" i="30"/>
  <c r="AM36" i="30"/>
  <c r="AL36" i="30"/>
  <c r="AR44" i="30"/>
  <c r="AQ44" i="30"/>
  <c r="AG44" i="30"/>
  <c r="BC44" i="30"/>
  <c r="AP44" i="30"/>
  <c r="AY44" i="30"/>
  <c r="AX44" i="30"/>
  <c r="AX49" i="30"/>
  <c r="AR49" i="30"/>
  <c r="AQ49" i="30"/>
  <c r="AG49" i="30"/>
  <c r="BC49" i="30"/>
  <c r="AP49" i="30"/>
  <c r="AY49" i="30"/>
  <c r="AN19" i="30"/>
  <c r="AM19" i="30"/>
  <c r="AL19" i="30"/>
  <c r="AK19" i="30"/>
  <c r="AJ19" i="30"/>
  <c r="AI19" i="30"/>
  <c r="AQ27" i="30"/>
  <c r="AG27" i="30"/>
  <c r="BC27" i="30"/>
  <c r="AP27" i="30"/>
  <c r="AX27" i="30"/>
  <c r="AR27" i="30"/>
  <c r="AY27" i="30"/>
  <c r="AX43" i="30"/>
  <c r="AR43" i="30"/>
  <c r="AG43" i="30"/>
  <c r="BC43" i="30"/>
  <c r="AY43" i="30"/>
  <c r="AQ43" i="30"/>
  <c r="AP43" i="30"/>
  <c r="AN37" i="30"/>
  <c r="AM37" i="30"/>
  <c r="AL37" i="30"/>
  <c r="AK37" i="30"/>
  <c r="AJ37" i="30"/>
  <c r="AI37" i="30"/>
  <c r="AX41" i="30"/>
  <c r="AR41" i="30"/>
  <c r="AQ41" i="30"/>
  <c r="AG41" i="30"/>
  <c r="BC41" i="30"/>
  <c r="AP41" i="30"/>
  <c r="AY41" i="30"/>
  <c r="AX23" i="30"/>
  <c r="AQ23" i="30"/>
  <c r="AG23" i="30"/>
  <c r="AR23" i="30"/>
  <c r="AY23" i="30"/>
  <c r="BC23" i="30"/>
  <c r="AP23" i="30"/>
  <c r="AQ47" i="30"/>
  <c r="AG47" i="30"/>
  <c r="BC47" i="30"/>
  <c r="AP47" i="30"/>
  <c r="AY47" i="30"/>
  <c r="AX47" i="30"/>
  <c r="AR47" i="30"/>
  <c r="AQ21" i="30"/>
  <c r="AG21" i="30"/>
  <c r="BC21" i="30"/>
  <c r="AP21" i="30"/>
  <c r="AX21" i="30"/>
  <c r="AR21" i="30"/>
  <c r="AY21" i="30"/>
  <c r="AR24" i="30"/>
  <c r="AQ24" i="30"/>
  <c r="AG24" i="30"/>
  <c r="BC24" i="30"/>
  <c r="AP24" i="30"/>
  <c r="AY24" i="30"/>
  <c r="AX24" i="30"/>
  <c r="BC48" i="30"/>
  <c r="AP48" i="30"/>
  <c r="AY48" i="30"/>
  <c r="AX48" i="30"/>
  <c r="AR48" i="30"/>
  <c r="AQ48" i="30"/>
  <c r="AG48" i="30"/>
  <c r="AY28" i="30"/>
  <c r="AX28" i="30"/>
  <c r="AR28" i="30"/>
  <c r="AQ28" i="30"/>
  <c r="AG28" i="30"/>
  <c r="AP28" i="30"/>
  <c r="BC28" i="30"/>
  <c r="AR42" i="30"/>
  <c r="BC42" i="30"/>
  <c r="AP42" i="30"/>
  <c r="AY42" i="30"/>
  <c r="AX42" i="30"/>
  <c r="AG42" i="30"/>
  <c r="AQ42" i="30"/>
  <c r="AY33" i="30"/>
  <c r="AX33" i="30"/>
  <c r="AR33" i="30"/>
  <c r="AG33" i="30"/>
  <c r="BC33" i="30"/>
  <c r="AP33" i="30"/>
  <c r="AQ33" i="30"/>
  <c r="AR34" i="30"/>
  <c r="BC34" i="30"/>
  <c r="AP34" i="30"/>
  <c r="AX34" i="30"/>
  <c r="AQ34" i="30"/>
  <c r="AY34" i="30"/>
  <c r="AG34" i="30"/>
  <c r="AN30" i="30"/>
  <c r="AM30" i="30"/>
  <c r="AK30" i="30"/>
  <c r="AJ30" i="30"/>
  <c r="AL30" i="30"/>
  <c r="AI30" i="30"/>
  <c r="AR18" i="30"/>
  <c r="AP18" i="30"/>
  <c r="AQ18" i="30"/>
  <c r="AG18" i="30"/>
  <c r="BC18" i="30"/>
  <c r="AY18" i="30"/>
  <c r="AX18" i="30"/>
  <c r="AY38" i="30"/>
  <c r="AR38" i="30"/>
  <c r="AQ38" i="30"/>
  <c r="AG38" i="30"/>
  <c r="BC38" i="30"/>
  <c r="AX38" i="30"/>
  <c r="AP38" i="30"/>
  <c r="AR16" i="30"/>
  <c r="BC16" i="30"/>
  <c r="AP16" i="30"/>
  <c r="AX16" i="30"/>
  <c r="AG16" i="30"/>
  <c r="AQ16" i="30"/>
  <c r="AY16" i="30"/>
  <c r="AQ39" i="30"/>
  <c r="AG39" i="30"/>
  <c r="BC39" i="30"/>
  <c r="AP39" i="30"/>
  <c r="AY39" i="30"/>
  <c r="AX39" i="30"/>
  <c r="AR39" i="30"/>
  <c r="AY46" i="30"/>
  <c r="AR46" i="30"/>
  <c r="AQ46" i="30"/>
  <c r="AG46" i="30"/>
  <c r="BC46" i="30"/>
  <c r="AP46" i="30"/>
  <c r="AX46" i="30"/>
  <c r="BC35" i="30"/>
  <c r="AY35" i="30"/>
  <c r="AG35" i="30"/>
  <c r="AR35" i="30"/>
  <c r="AQ35" i="30"/>
  <c r="AX35" i="30"/>
  <c r="AP35" i="30"/>
  <c r="AR50" i="30"/>
  <c r="AQ50" i="30"/>
  <c r="AG50" i="30"/>
  <c r="BC50" i="30"/>
  <c r="AP50" i="30"/>
  <c r="AY50" i="30"/>
  <c r="AX50" i="30"/>
  <c r="AR32" i="30"/>
  <c r="AQ32" i="30"/>
  <c r="AG32" i="30"/>
  <c r="BC32" i="30"/>
  <c r="AP32" i="30"/>
  <c r="AY32" i="30"/>
  <c r="AX32" i="30"/>
  <c r="BC22" i="30"/>
  <c r="AP22" i="30"/>
  <c r="AY22" i="30"/>
  <c r="AX22" i="30"/>
  <c r="AR22" i="30"/>
  <c r="AQ22" i="30"/>
  <c r="AG22" i="30"/>
  <c r="AM20" i="30"/>
  <c r="AK20" i="30"/>
  <c r="AI20" i="30"/>
  <c r="AJ20" i="30"/>
  <c r="AN20" i="30"/>
  <c r="AL20" i="30"/>
  <c r="AY25" i="30"/>
  <c r="AX25" i="30"/>
  <c r="AR25" i="30"/>
  <c r="BC25" i="30"/>
  <c r="AP25" i="30"/>
  <c r="AG25" i="30"/>
  <c r="AQ25" i="30"/>
  <c r="AM40" i="30"/>
  <c r="AL40" i="30"/>
  <c r="AK40" i="30"/>
  <c r="AJ40" i="30"/>
  <c r="AN40" i="30"/>
  <c r="AI40" i="30"/>
  <c r="AN51" i="30"/>
  <c r="AM51" i="30"/>
  <c r="AL51" i="30"/>
  <c r="AK51" i="30"/>
  <c r="AJ51" i="30"/>
  <c r="AI51" i="30"/>
  <c r="S11" i="6"/>
  <c r="T11" i="6"/>
  <c r="U11" i="6"/>
  <c r="V11" i="6"/>
  <c r="W11" i="6"/>
  <c r="AJ31" i="31" l="1"/>
  <c r="AN31" i="31"/>
  <c r="AI31" i="31"/>
  <c r="AM31" i="31"/>
  <c r="AL31" i="31"/>
  <c r="AK31" i="31"/>
  <c r="AJ46" i="31"/>
  <c r="AL46" i="31"/>
  <c r="AK46" i="31"/>
  <c r="AI46" i="31"/>
  <c r="AN46" i="31"/>
  <c r="AM46" i="31"/>
  <c r="AL44" i="31"/>
  <c r="AN44" i="31"/>
  <c r="AM44" i="31"/>
  <c r="AJ44" i="31"/>
  <c r="AI44" i="31"/>
  <c r="AK44" i="31"/>
  <c r="AL33" i="31"/>
  <c r="AJ33" i="31"/>
  <c r="AI33" i="31"/>
  <c r="AN33" i="31"/>
  <c r="AM33" i="31"/>
  <c r="AK33" i="31"/>
  <c r="AK48" i="31"/>
  <c r="AJ48" i="31"/>
  <c r="AI48" i="31"/>
  <c r="AL48" i="31"/>
  <c r="AM48" i="31"/>
  <c r="AN48" i="31"/>
  <c r="AL36" i="31"/>
  <c r="AN36" i="31"/>
  <c r="AK36" i="31"/>
  <c r="AM36" i="31"/>
  <c r="AJ36" i="31"/>
  <c r="AI36" i="31"/>
  <c r="AI47" i="31"/>
  <c r="AK47" i="31"/>
  <c r="AJ47" i="31"/>
  <c r="AL47" i="31"/>
  <c r="AM47" i="31"/>
  <c r="AN47" i="31"/>
  <c r="AN34" i="31"/>
  <c r="AJ34" i="31"/>
  <c r="AM34" i="31"/>
  <c r="AL34" i="31"/>
  <c r="AK34" i="31"/>
  <c r="AI34" i="31"/>
  <c r="AI17" i="31"/>
  <c r="AM17" i="31"/>
  <c r="AN17" i="31"/>
  <c r="AL17" i="31"/>
  <c r="AK17" i="31"/>
  <c r="AJ17" i="31"/>
  <c r="AK30" i="31"/>
  <c r="AN30" i="31"/>
  <c r="AM30" i="31"/>
  <c r="AL30" i="31"/>
  <c r="AI30" i="31"/>
  <c r="AJ30" i="31"/>
  <c r="AM28" i="31"/>
  <c r="AL28" i="31"/>
  <c r="AK28" i="31"/>
  <c r="AJ28" i="31"/>
  <c r="AI28" i="31"/>
  <c r="AN28" i="31"/>
  <c r="AJ23" i="31"/>
  <c r="AI23" i="31"/>
  <c r="AN23" i="31"/>
  <c r="AM23" i="31"/>
  <c r="AK23" i="31"/>
  <c r="AL23" i="31"/>
  <c r="AL29" i="31"/>
  <c r="AN29" i="31"/>
  <c r="AM29" i="31"/>
  <c r="AK29" i="31"/>
  <c r="AJ29" i="31"/>
  <c r="AI29" i="31"/>
  <c r="AN19" i="31"/>
  <c r="AK19" i="31"/>
  <c r="AI19" i="31"/>
  <c r="AL19" i="31"/>
  <c r="AJ19" i="31"/>
  <c r="AM19" i="31"/>
  <c r="AN25" i="31"/>
  <c r="AM25" i="31"/>
  <c r="AL25" i="31"/>
  <c r="AK25" i="31"/>
  <c r="AJ25" i="31"/>
  <c r="AI25" i="31"/>
  <c r="AJ40" i="31"/>
  <c r="AI40" i="31"/>
  <c r="AL40" i="31"/>
  <c r="AN40" i="31"/>
  <c r="AM40" i="31"/>
  <c r="AK40" i="31"/>
  <c r="AJ38" i="31"/>
  <c r="AL38" i="31"/>
  <c r="AN38" i="31"/>
  <c r="AM38" i="31"/>
  <c r="AK38" i="31"/>
  <c r="AI38" i="31"/>
  <c r="AI41" i="31"/>
  <c r="AM41" i="31"/>
  <c r="AL41" i="31"/>
  <c r="AN41" i="31"/>
  <c r="AK41" i="31"/>
  <c r="AJ41" i="31"/>
  <c r="AN50" i="31"/>
  <c r="AI50" i="31"/>
  <c r="AK50" i="31"/>
  <c r="AM50" i="31"/>
  <c r="AL50" i="31"/>
  <c r="AJ50" i="31"/>
  <c r="AI24" i="31"/>
  <c r="AN24" i="31"/>
  <c r="AM24" i="31"/>
  <c r="AL24" i="31"/>
  <c r="AK24" i="31"/>
  <c r="AJ24" i="31"/>
  <c r="AN42" i="31"/>
  <c r="AK42" i="31"/>
  <c r="AJ42" i="31"/>
  <c r="AM42" i="31"/>
  <c r="AL42" i="31"/>
  <c r="AI42" i="31"/>
  <c r="AJ49" i="31"/>
  <c r="AI49" i="31"/>
  <c r="AM49" i="31"/>
  <c r="AL49" i="31"/>
  <c r="AN49" i="31"/>
  <c r="AK49" i="31"/>
  <c r="AJ16" i="31"/>
  <c r="AI16" i="31"/>
  <c r="AN16" i="31"/>
  <c r="AL16" i="31"/>
  <c r="AK16" i="31"/>
  <c r="AM16" i="31"/>
  <c r="AL22" i="31"/>
  <c r="AK22" i="31"/>
  <c r="AJ22" i="31"/>
  <c r="AN22" i="31"/>
  <c r="AI22" i="31"/>
  <c r="AM22" i="31"/>
  <c r="AI39" i="31"/>
  <c r="AK39" i="31"/>
  <c r="AN39" i="31"/>
  <c r="AM39" i="31"/>
  <c r="AJ39" i="31"/>
  <c r="AL39" i="31"/>
  <c r="AM46" i="30"/>
  <c r="AK46" i="30"/>
  <c r="AJ46" i="30"/>
  <c r="AI46" i="30"/>
  <c r="AN46" i="30"/>
  <c r="AL46" i="30"/>
  <c r="AN33" i="30"/>
  <c r="AM33" i="30"/>
  <c r="AL33" i="30"/>
  <c r="AJ33" i="30"/>
  <c r="AI33" i="30"/>
  <c r="AK33" i="30"/>
  <c r="AL41" i="30"/>
  <c r="AJ41" i="30"/>
  <c r="AI41" i="30"/>
  <c r="AN41" i="30"/>
  <c r="AM41" i="30"/>
  <c r="AK41" i="30"/>
  <c r="AN27" i="30"/>
  <c r="AL27" i="30"/>
  <c r="AK27" i="30"/>
  <c r="AM27" i="30"/>
  <c r="AJ27" i="30"/>
  <c r="AI27" i="30"/>
  <c r="AL31" i="30"/>
  <c r="AK31" i="30"/>
  <c r="AJ31" i="30"/>
  <c r="AN31" i="30"/>
  <c r="AM31" i="30"/>
  <c r="AI31" i="30"/>
  <c r="AM22" i="30"/>
  <c r="AK22" i="30"/>
  <c r="AL22" i="30"/>
  <c r="AN22" i="30"/>
  <c r="AJ22" i="30"/>
  <c r="AI22" i="30"/>
  <c r="AJ39" i="30"/>
  <c r="AN39" i="30"/>
  <c r="AM39" i="30"/>
  <c r="AL39" i="30"/>
  <c r="AK39" i="30"/>
  <c r="AI39" i="30"/>
  <c r="AL49" i="30"/>
  <c r="AK49" i="30"/>
  <c r="AJ49" i="30"/>
  <c r="AI49" i="30"/>
  <c r="AN49" i="30"/>
  <c r="AM49" i="30"/>
  <c r="AK44" i="30"/>
  <c r="AI44" i="30"/>
  <c r="AN44" i="30"/>
  <c r="AM44" i="30"/>
  <c r="AJ44" i="30"/>
  <c r="AL44" i="30"/>
  <c r="AK26" i="30"/>
  <c r="AJ26" i="30"/>
  <c r="AI26" i="30"/>
  <c r="AN26" i="30"/>
  <c r="AM26" i="30"/>
  <c r="AL26" i="30"/>
  <c r="AK34" i="30"/>
  <c r="AJ34" i="30"/>
  <c r="AI34" i="30"/>
  <c r="AN34" i="30"/>
  <c r="AM34" i="30"/>
  <c r="AL34" i="30"/>
  <c r="AN35" i="30"/>
  <c r="AK35" i="30"/>
  <c r="AJ35" i="30"/>
  <c r="AL35" i="30"/>
  <c r="AI35" i="30"/>
  <c r="AM35" i="30"/>
  <c r="AN48" i="30"/>
  <c r="AM48" i="30"/>
  <c r="AL48" i="30"/>
  <c r="AK48" i="30"/>
  <c r="AJ48" i="30"/>
  <c r="AI48" i="30"/>
  <c r="AI50" i="30"/>
  <c r="AN50" i="30"/>
  <c r="AM50" i="30"/>
  <c r="AL50" i="30"/>
  <c r="AK50" i="30"/>
  <c r="AJ50" i="30"/>
  <c r="AL23" i="30"/>
  <c r="AJ23" i="30"/>
  <c r="AI23" i="30"/>
  <c r="AK23" i="30"/>
  <c r="AN23" i="30"/>
  <c r="AM23" i="30"/>
  <c r="AI32" i="30"/>
  <c r="AM32" i="30"/>
  <c r="AL32" i="30"/>
  <c r="AN32" i="30"/>
  <c r="AJ32" i="30"/>
  <c r="AK32" i="30"/>
  <c r="AK18" i="30"/>
  <c r="AI18" i="30"/>
  <c r="AM18" i="30"/>
  <c r="AL18" i="30"/>
  <c r="AJ18" i="30"/>
  <c r="AN18" i="30"/>
  <c r="AJ47" i="30"/>
  <c r="AN47" i="30"/>
  <c r="AM47" i="30"/>
  <c r="AL47" i="30"/>
  <c r="AK47" i="30"/>
  <c r="AI47" i="30"/>
  <c r="AJ29" i="30"/>
  <c r="AI29" i="30"/>
  <c r="AN29" i="30"/>
  <c r="AM29" i="30"/>
  <c r="AK29" i="30"/>
  <c r="AL29" i="30"/>
  <c r="AN43" i="30"/>
  <c r="AL43" i="30"/>
  <c r="AK43" i="30"/>
  <c r="AJ43" i="30"/>
  <c r="AI43" i="30"/>
  <c r="AM43" i="30"/>
  <c r="AN25" i="30"/>
  <c r="AM25" i="30"/>
  <c r="AL25" i="30"/>
  <c r="AJ25" i="30"/>
  <c r="AI25" i="30"/>
  <c r="AK25" i="30"/>
  <c r="AI16" i="30"/>
  <c r="AN16" i="30"/>
  <c r="AM16" i="30"/>
  <c r="AL16" i="30"/>
  <c r="AK16" i="30"/>
  <c r="AJ16" i="30"/>
  <c r="AM38" i="30"/>
  <c r="AK38" i="30"/>
  <c r="AJ38" i="30"/>
  <c r="AI38" i="30"/>
  <c r="AN38" i="30"/>
  <c r="AL38" i="30"/>
  <c r="AI42" i="30"/>
  <c r="AN42" i="30"/>
  <c r="AM42" i="30"/>
  <c r="AL42" i="30"/>
  <c r="AK42" i="30"/>
  <c r="AJ42" i="30"/>
  <c r="AM28" i="30"/>
  <c r="AL28" i="30"/>
  <c r="AK28" i="30"/>
  <c r="AI28" i="30"/>
  <c r="AJ28" i="30"/>
  <c r="AN28" i="30"/>
  <c r="AI24" i="30"/>
  <c r="AM24" i="30"/>
  <c r="AL24" i="30"/>
  <c r="AK24" i="30"/>
  <c r="AJ24" i="30"/>
  <c r="AN24" i="30"/>
  <c r="AJ21" i="30"/>
  <c r="AN21" i="30"/>
  <c r="AM21" i="30"/>
  <c r="AK21" i="30"/>
  <c r="AL21" i="30"/>
  <c r="AI21" i="30"/>
  <c r="O9" i="2"/>
  <c r="O7" i="2"/>
  <c r="K28" i="25" l="1"/>
  <c r="J28" i="25"/>
  <c r="I28" i="25"/>
  <c r="H28" i="25"/>
  <c r="G28" i="25"/>
  <c r="F28" i="25"/>
  <c r="I29" i="25"/>
  <c r="F29" i="25"/>
  <c r="K29" i="25"/>
  <c r="J29" i="25"/>
  <c r="H29" i="25"/>
  <c r="G29" i="25"/>
  <c r="K15" i="25"/>
  <c r="I15" i="25"/>
  <c r="H15" i="25"/>
  <c r="G15" i="25"/>
  <c r="F15" i="25"/>
  <c r="J15" i="25"/>
  <c r="H40" i="25"/>
  <c r="K40" i="25"/>
  <c r="J40" i="25"/>
  <c r="I40" i="25"/>
  <c r="G40" i="25"/>
  <c r="F40" i="25"/>
  <c r="K18" i="25"/>
  <c r="J18" i="25"/>
  <c r="H18" i="25"/>
  <c r="G18" i="25"/>
  <c r="I18" i="25"/>
  <c r="F18" i="25"/>
  <c r="J12" i="25"/>
  <c r="I12" i="25"/>
  <c r="K12" i="25"/>
  <c r="H12" i="25"/>
  <c r="G12" i="25"/>
  <c r="F12" i="25"/>
  <c r="J25" i="25"/>
  <c r="I25" i="25"/>
  <c r="H25" i="25"/>
  <c r="G25" i="25"/>
  <c r="F25" i="25"/>
  <c r="K25" i="25"/>
  <c r="J22" i="25"/>
  <c r="I22" i="25"/>
  <c r="H22" i="25"/>
  <c r="G22" i="25"/>
  <c r="K22" i="25"/>
  <c r="F22" i="25"/>
  <c r="J24" i="25"/>
  <c r="I24" i="25"/>
  <c r="H24" i="25"/>
  <c r="G24" i="25"/>
  <c r="K24" i="25"/>
  <c r="F24" i="25"/>
  <c r="BB15" i="19"/>
  <c r="F14" i="25" l="1"/>
  <c r="K14" i="25"/>
  <c r="J14" i="25"/>
  <c r="I14" i="25"/>
  <c r="H14" i="25"/>
  <c r="G14" i="25"/>
  <c r="J42" i="25"/>
  <c r="G42" i="25"/>
  <c r="F42" i="25"/>
  <c r="K42" i="25"/>
  <c r="I42" i="25"/>
  <c r="H42" i="25"/>
  <c r="G35" i="25"/>
  <c r="J35" i="25"/>
  <c r="F35" i="25"/>
  <c r="K35" i="25"/>
  <c r="H35" i="25"/>
  <c r="I35" i="25"/>
  <c r="G43" i="25"/>
  <c r="F43" i="25"/>
  <c r="K43" i="25"/>
  <c r="J43" i="25"/>
  <c r="I43" i="25"/>
  <c r="H43" i="25"/>
  <c r="K11" i="25"/>
  <c r="J11" i="25"/>
  <c r="I11" i="25"/>
  <c r="H11" i="25"/>
  <c r="G11" i="25"/>
  <c r="F11" i="25"/>
  <c r="J41" i="25"/>
  <c r="H41" i="25"/>
  <c r="G41" i="25"/>
  <c r="F41" i="25"/>
  <c r="K41" i="25"/>
  <c r="I41" i="25"/>
  <c r="K31" i="25"/>
  <c r="H31" i="25"/>
  <c r="I31" i="25"/>
  <c r="G31" i="25"/>
  <c r="F31" i="25"/>
  <c r="J31" i="25"/>
  <c r="J20" i="25"/>
  <c r="I20" i="25"/>
  <c r="K20" i="25"/>
  <c r="H20" i="25"/>
  <c r="G20" i="25"/>
  <c r="F20" i="25"/>
  <c r="I26" i="25"/>
  <c r="G26" i="25"/>
  <c r="F26" i="25"/>
  <c r="K26" i="25"/>
  <c r="J26" i="25"/>
  <c r="H26" i="25"/>
  <c r="F17" i="25"/>
  <c r="K17" i="25"/>
  <c r="J17" i="25"/>
  <c r="I17" i="25"/>
  <c r="H17" i="25"/>
  <c r="G17" i="25"/>
  <c r="K44" i="25"/>
  <c r="J44" i="25"/>
  <c r="I44" i="25"/>
  <c r="H44" i="25"/>
  <c r="G44" i="25"/>
  <c r="F44" i="25"/>
  <c r="F30" i="25"/>
  <c r="K30" i="25"/>
  <c r="I30" i="25"/>
  <c r="H30" i="25"/>
  <c r="G30" i="25"/>
  <c r="J30" i="25"/>
  <c r="H21" i="25"/>
  <c r="G21" i="25"/>
  <c r="F21" i="25"/>
  <c r="K21" i="25"/>
  <c r="J21" i="25"/>
  <c r="I21" i="25"/>
  <c r="H9" i="25"/>
  <c r="G9" i="25"/>
  <c r="F9" i="25"/>
  <c r="K9" i="25"/>
  <c r="J9" i="25"/>
  <c r="I9" i="25"/>
  <c r="F38" i="25"/>
  <c r="K38" i="25"/>
  <c r="I38" i="25"/>
  <c r="H38" i="25"/>
  <c r="G38" i="25"/>
  <c r="J38" i="25"/>
  <c r="I16" i="25"/>
  <c r="H16" i="25"/>
  <c r="F16" i="25"/>
  <c r="J16" i="25"/>
  <c r="G16" i="25"/>
  <c r="K16" i="25"/>
  <c r="K10" i="25"/>
  <c r="J10" i="25"/>
  <c r="I10" i="25"/>
  <c r="H10" i="25"/>
  <c r="G10" i="25"/>
  <c r="F10" i="25"/>
  <c r="K39" i="25"/>
  <c r="H39" i="25"/>
  <c r="F39" i="25"/>
  <c r="J39" i="25"/>
  <c r="I39" i="25"/>
  <c r="G39" i="25"/>
  <c r="I36" i="25"/>
  <c r="G36" i="25"/>
  <c r="F36" i="25"/>
  <c r="K36" i="25"/>
  <c r="J36" i="25"/>
  <c r="H36" i="25"/>
  <c r="I37" i="25"/>
  <c r="F37" i="25"/>
  <c r="K37" i="25"/>
  <c r="J37" i="25"/>
  <c r="H37" i="25"/>
  <c r="G37" i="25"/>
  <c r="F27" i="25"/>
  <c r="K27" i="25"/>
  <c r="J27" i="25"/>
  <c r="I27" i="25"/>
  <c r="H27" i="25"/>
  <c r="G27" i="25"/>
  <c r="J33" i="25"/>
  <c r="H33" i="25"/>
  <c r="F33" i="25"/>
  <c r="K33" i="25"/>
  <c r="I33" i="25"/>
  <c r="G33" i="25"/>
  <c r="H32" i="25"/>
  <c r="K32" i="25"/>
  <c r="J32" i="25"/>
  <c r="I32" i="25"/>
  <c r="G32" i="25"/>
  <c r="F32" i="25"/>
  <c r="G13" i="25"/>
  <c r="F13" i="25"/>
  <c r="K13" i="25"/>
  <c r="J13" i="25"/>
  <c r="I13" i="25"/>
  <c r="H13" i="25"/>
  <c r="J34" i="25"/>
  <c r="G34" i="25"/>
  <c r="K34" i="25"/>
  <c r="I34" i="25"/>
  <c r="H34" i="25"/>
  <c r="F34" i="25"/>
  <c r="H19" i="25"/>
  <c r="G19" i="25"/>
  <c r="K19" i="25"/>
  <c r="J19" i="25"/>
  <c r="I19" i="25"/>
  <c r="F19" i="25"/>
  <c r="H23" i="25"/>
  <c r="G23" i="25"/>
  <c r="K23" i="25"/>
  <c r="J23" i="25"/>
  <c r="I23" i="25"/>
  <c r="F23" i="25"/>
  <c r="O40" i="2"/>
  <c r="T7" i="6"/>
  <c r="S7" i="6"/>
  <c r="B17" i="21" l="1"/>
  <c r="H17" i="21"/>
  <c r="Z17" i="21"/>
  <c r="B18" i="21"/>
  <c r="H18" i="21"/>
  <c r="Z18" i="21"/>
  <c r="B19" i="21"/>
  <c r="H19" i="21"/>
  <c r="Z19" i="21"/>
  <c r="B20" i="21"/>
  <c r="H20" i="21"/>
  <c r="Z20" i="21"/>
  <c r="B21" i="21"/>
  <c r="H21" i="21"/>
  <c r="Z21" i="21"/>
  <c r="B22" i="21"/>
  <c r="H22" i="21"/>
  <c r="Z22" i="21"/>
  <c r="B23" i="21"/>
  <c r="H23" i="21"/>
  <c r="Z23" i="21"/>
  <c r="B24" i="21"/>
  <c r="H24" i="21"/>
  <c r="Z24" i="21"/>
  <c r="B25" i="21"/>
  <c r="H25" i="21"/>
  <c r="Z25" i="21"/>
  <c r="B26" i="21"/>
  <c r="H26" i="21"/>
  <c r="Z26" i="21"/>
  <c r="B27" i="21"/>
  <c r="H27" i="21"/>
  <c r="Z27" i="21"/>
  <c r="B28" i="21"/>
  <c r="H28" i="21"/>
  <c r="Z28" i="21"/>
  <c r="B29" i="21"/>
  <c r="H29" i="21"/>
  <c r="Z29" i="21"/>
  <c r="B30" i="21"/>
  <c r="H30" i="21"/>
  <c r="Z30" i="21"/>
  <c r="B31" i="21"/>
  <c r="H31" i="21"/>
  <c r="Z31" i="21"/>
  <c r="B32" i="21"/>
  <c r="H32" i="21"/>
  <c r="Z32" i="21"/>
  <c r="B33" i="21"/>
  <c r="H33" i="21"/>
  <c r="Z33" i="21"/>
  <c r="B34" i="21"/>
  <c r="Z34" i="21"/>
  <c r="AA34" i="21" s="1"/>
  <c r="B35" i="21"/>
  <c r="Z35" i="21"/>
  <c r="B36" i="21"/>
  <c r="Z36" i="21"/>
  <c r="B37" i="21"/>
  <c r="Z37" i="21"/>
  <c r="B38" i="21"/>
  <c r="Z38" i="21"/>
  <c r="AA38" i="21" s="1"/>
  <c r="B39" i="21"/>
  <c r="Z39" i="21"/>
  <c r="B40" i="21"/>
  <c r="Z40" i="21"/>
  <c r="B41" i="21"/>
  <c r="Z41" i="21"/>
  <c r="B42" i="21"/>
  <c r="Z42" i="21"/>
  <c r="B43" i="21"/>
  <c r="Z43" i="21"/>
  <c r="B44" i="21"/>
  <c r="Z44" i="21"/>
  <c r="B45" i="21"/>
  <c r="Z45" i="21"/>
  <c r="B46" i="21"/>
  <c r="Z46" i="21"/>
  <c r="B47" i="21"/>
  <c r="Z47" i="21"/>
  <c r="B48" i="21"/>
  <c r="Z48" i="21"/>
  <c r="B49" i="21"/>
  <c r="Z49" i="21"/>
  <c r="B50" i="21"/>
  <c r="Z50" i="21"/>
  <c r="AA50" i="21" s="1"/>
  <c r="B51" i="21"/>
  <c r="Z51" i="21"/>
  <c r="H10" i="21"/>
  <c r="H9" i="21"/>
  <c r="H8" i="21"/>
  <c r="H7" i="21"/>
  <c r="H6" i="21"/>
  <c r="H5" i="21"/>
  <c r="Z16" i="21"/>
  <c r="H16" i="21"/>
  <c r="B16" i="21"/>
  <c r="AV15" i="21"/>
  <c r="AU15" i="21"/>
  <c r="AG15" i="21"/>
  <c r="AF15" i="21"/>
  <c r="AX15" i="21" s="1"/>
  <c r="AA15" i="21"/>
  <c r="Z15" i="21"/>
  <c r="L15" i="21"/>
  <c r="E15" i="21"/>
  <c r="D15" i="21"/>
  <c r="C15" i="21"/>
  <c r="B15" i="21"/>
  <c r="AF15" i="19"/>
  <c r="AA3" i="19" s="1"/>
  <c r="AG15"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16" i="19"/>
  <c r="R7" i="6"/>
  <c r="J4" i="2"/>
  <c r="N30" i="2" s="1"/>
  <c r="J5" i="2"/>
  <c r="J6" i="2"/>
  <c r="J7" i="2"/>
  <c r="J8" i="2"/>
  <c r="J9" i="2"/>
  <c r="J10" i="2"/>
  <c r="J11" i="2"/>
  <c r="J12" i="2"/>
  <c r="J3" i="2"/>
  <c r="O18" i="6"/>
  <c r="S18" i="6" s="1"/>
  <c r="O19" i="6"/>
  <c r="O20" i="6"/>
  <c r="S20" i="6" s="1"/>
  <c r="O21" i="6"/>
  <c r="O22" i="6"/>
  <c r="O23" i="6"/>
  <c r="R23" i="6" s="1"/>
  <c r="O24" i="6"/>
  <c r="S24" i="6" s="1"/>
  <c r="O17" i="6"/>
  <c r="R17" i="6" s="1"/>
  <c r="S17" i="6"/>
  <c r="S21" i="6"/>
  <c r="R21" i="6"/>
  <c r="R24" i="6"/>
  <c r="R20" i="6"/>
  <c r="S23" i="6"/>
  <c r="S19" i="6"/>
  <c r="R19" i="6"/>
  <c r="S22" i="6"/>
  <c r="R22" i="6"/>
  <c r="R9" i="6"/>
  <c r="U9" i="6" s="1"/>
  <c r="U10" i="6" s="1"/>
  <c r="R10" i="6"/>
  <c r="W10" i="6" s="1"/>
  <c r="R11" i="6"/>
  <c r="R8" i="6"/>
  <c r="AV15" i="19"/>
  <c r="AU15" i="19"/>
  <c r="E15" i="19"/>
  <c r="H17" i="19"/>
  <c r="H18" i="19"/>
  <c r="H19" i="19"/>
  <c r="H20" i="19"/>
  <c r="H21" i="19"/>
  <c r="H22" i="19"/>
  <c r="H23" i="19"/>
  <c r="H24" i="19"/>
  <c r="H25" i="19"/>
  <c r="H26" i="19"/>
  <c r="H27" i="19"/>
  <c r="H28" i="19"/>
  <c r="H29" i="19"/>
  <c r="H30" i="19"/>
  <c r="H31" i="19"/>
  <c r="H32" i="19"/>
  <c r="H33" i="19"/>
  <c r="H16"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B15" i="19"/>
  <c r="C15" i="19"/>
  <c r="AA15" i="19"/>
  <c r="D15" i="19"/>
  <c r="L15" i="19"/>
  <c r="Z51" i="19"/>
  <c r="Z50" i="19"/>
  <c r="Z49" i="19"/>
  <c r="Z48" i="19"/>
  <c r="AE14" i="19"/>
  <c r="AF3" i="19" s="1"/>
  <c r="H10" i="19"/>
  <c r="H9" i="19"/>
  <c r="H8" i="19"/>
  <c r="H7" i="19"/>
  <c r="H6" i="19"/>
  <c r="H5" i="19"/>
  <c r="H3" i="2"/>
  <c r="F4" i="2"/>
  <c r="G4" i="2"/>
  <c r="H4" i="2" s="1"/>
  <c r="E4" i="2"/>
  <c r="E5" i="2" s="1"/>
  <c r="M14" i="6"/>
  <c r="L15" i="6"/>
  <c r="M15" i="6" s="1"/>
  <c r="D3" i="2"/>
  <c r="C4" i="2"/>
  <c r="D4" i="2"/>
  <c r="B4" i="2"/>
  <c r="B5" i="2"/>
  <c r="B6" i="2"/>
  <c r="B7" i="2" s="1"/>
  <c r="B8" i="2" s="1"/>
  <c r="B9" i="2" s="1"/>
  <c r="B10" i="2" s="1"/>
  <c r="B11" i="2" s="1"/>
  <c r="B12" i="2" s="1"/>
  <c r="B22" i="6"/>
  <c r="B23" i="6"/>
  <c r="B24" i="6" s="1"/>
  <c r="B25" i="6" s="1"/>
  <c r="B26" i="6" s="1"/>
  <c r="B27" i="6" s="1"/>
  <c r="B28" i="6" s="1"/>
  <c r="B29" i="6" s="1"/>
  <c r="B30" i="6" s="1"/>
  <c r="B31" i="6" s="1"/>
  <c r="B32" i="6" s="1"/>
  <c r="B33" i="6" s="1"/>
  <c r="B34" i="6" s="1"/>
  <c r="B14" i="6"/>
  <c r="B15" i="6" s="1"/>
  <c r="B16" i="6" s="1"/>
  <c r="B17" i="6" s="1"/>
  <c r="B18" i="6" s="1"/>
  <c r="B19" i="6" s="1"/>
  <c r="B20" i="6" s="1"/>
  <c r="B12" i="6"/>
  <c r="C5" i="2"/>
  <c r="D5" i="2"/>
  <c r="C6" i="2"/>
  <c r="C7" i="2"/>
  <c r="C8" i="2" s="1"/>
  <c r="D6" i="2"/>
  <c r="K22" i="21" l="1"/>
  <c r="AA3" i="21"/>
  <c r="AY15" i="21"/>
  <c r="C3" i="23"/>
  <c r="K3" i="23"/>
  <c r="S3" i="23"/>
  <c r="AA3" i="23"/>
  <c r="AI3" i="23"/>
  <c r="AQ3" i="23"/>
  <c r="AY3" i="23"/>
  <c r="BG3" i="23"/>
  <c r="BO3" i="23"/>
  <c r="H4" i="23"/>
  <c r="P4" i="23"/>
  <c r="X4" i="23"/>
  <c r="AF4" i="23"/>
  <c r="AN4" i="23"/>
  <c r="AV4" i="23"/>
  <c r="BD4" i="23"/>
  <c r="BL4" i="23"/>
  <c r="E5" i="23"/>
  <c r="M5" i="23"/>
  <c r="U5" i="23"/>
  <c r="AC5" i="23"/>
  <c r="AK5" i="23"/>
  <c r="AS5" i="23"/>
  <c r="BA5" i="23"/>
  <c r="BI5" i="23"/>
  <c r="B6" i="23"/>
  <c r="J6" i="23"/>
  <c r="R6" i="23"/>
  <c r="Z6" i="23"/>
  <c r="AH6" i="23"/>
  <c r="AP6" i="23"/>
  <c r="AX6" i="23"/>
  <c r="BF6" i="23"/>
  <c r="BN6" i="23"/>
  <c r="G7" i="23"/>
  <c r="O7" i="23"/>
  <c r="W7" i="23"/>
  <c r="AE7" i="23"/>
  <c r="AM7" i="23"/>
  <c r="AU7" i="23"/>
  <c r="BC7" i="23"/>
  <c r="BK7" i="23"/>
  <c r="D8" i="23"/>
  <c r="L8" i="23"/>
  <c r="T8" i="23"/>
  <c r="AB8" i="23"/>
  <c r="AJ8" i="23"/>
  <c r="AR8" i="23"/>
  <c r="D3" i="23"/>
  <c r="L3" i="23"/>
  <c r="T3" i="23"/>
  <c r="AB3" i="23"/>
  <c r="AJ3" i="23"/>
  <c r="AR3" i="23"/>
  <c r="AZ3" i="23"/>
  <c r="BH3" i="23"/>
  <c r="BP3" i="23"/>
  <c r="I4" i="23"/>
  <c r="Q4" i="23"/>
  <c r="Y4" i="23"/>
  <c r="AG4" i="23"/>
  <c r="AO4" i="23"/>
  <c r="AW4" i="23"/>
  <c r="BE4" i="23"/>
  <c r="BM4" i="23"/>
  <c r="F5" i="23"/>
  <c r="N5" i="23"/>
  <c r="V5" i="23"/>
  <c r="AD5" i="23"/>
  <c r="AL5" i="23"/>
  <c r="AT5" i="23"/>
  <c r="BB5" i="23"/>
  <c r="BJ5" i="23"/>
  <c r="C6" i="23"/>
  <c r="K6" i="23"/>
  <c r="S6" i="23"/>
  <c r="AA6" i="23"/>
  <c r="E3" i="23"/>
  <c r="M3" i="23"/>
  <c r="U3" i="23"/>
  <c r="AC3" i="23"/>
  <c r="AK3" i="23"/>
  <c r="AS3" i="23"/>
  <c r="BA3" i="23"/>
  <c r="BI3" i="23"/>
  <c r="B4" i="23"/>
  <c r="J4" i="23"/>
  <c r="R4" i="23"/>
  <c r="Z4" i="23"/>
  <c r="AH4" i="23"/>
  <c r="AP4" i="23"/>
  <c r="AX4" i="23"/>
  <c r="BF4" i="23"/>
  <c r="BN4" i="23"/>
  <c r="G5" i="23"/>
  <c r="O5" i="23"/>
  <c r="W5" i="23"/>
  <c r="AE5" i="23"/>
  <c r="AM5" i="23"/>
  <c r="AU5" i="23"/>
  <c r="BC5" i="23"/>
  <c r="BK5" i="23"/>
  <c r="D6" i="23"/>
  <c r="L6" i="23"/>
  <c r="T6" i="23"/>
  <c r="AB6" i="23"/>
  <c r="AJ6" i="23"/>
  <c r="AR6" i="23"/>
  <c r="AZ6" i="23"/>
  <c r="BH6" i="23"/>
  <c r="BP6" i="23"/>
  <c r="I7" i="23"/>
  <c r="Q7" i="23"/>
  <c r="Y7" i="23"/>
  <c r="AG7" i="23"/>
  <c r="F3" i="23"/>
  <c r="N3" i="23"/>
  <c r="V3" i="23"/>
  <c r="AD3" i="23"/>
  <c r="AL3" i="23"/>
  <c r="AT3" i="23"/>
  <c r="BB3" i="23"/>
  <c r="BJ3" i="23"/>
  <c r="C4" i="23"/>
  <c r="K4" i="23"/>
  <c r="S4" i="23"/>
  <c r="AA4" i="23"/>
  <c r="AI4" i="23"/>
  <c r="AQ4" i="23"/>
  <c r="AY4" i="23"/>
  <c r="BG4" i="23"/>
  <c r="BO4" i="23"/>
  <c r="H5" i="23"/>
  <c r="P5" i="23"/>
  <c r="X5" i="23"/>
  <c r="AF5" i="23"/>
  <c r="AN5" i="23"/>
  <c r="AV5" i="23"/>
  <c r="BD5" i="23"/>
  <c r="BL5" i="23"/>
  <c r="E6" i="23"/>
  <c r="M6" i="23"/>
  <c r="U6" i="23"/>
  <c r="AC6" i="23"/>
  <c r="AK6" i="23"/>
  <c r="AS6" i="23"/>
  <c r="BA6" i="23"/>
  <c r="BI6" i="23"/>
  <c r="B7" i="23"/>
  <c r="J7" i="23"/>
  <c r="R7" i="23"/>
  <c r="Z7" i="23"/>
  <c r="AH7" i="23"/>
  <c r="G3" i="23"/>
  <c r="O3" i="23"/>
  <c r="W3" i="23"/>
  <c r="AE3" i="23"/>
  <c r="AM3" i="23"/>
  <c r="AU3" i="23"/>
  <c r="BC3" i="23"/>
  <c r="BK3" i="23"/>
  <c r="D4" i="23"/>
  <c r="L4" i="23"/>
  <c r="T4" i="23"/>
  <c r="AB4" i="23"/>
  <c r="AJ4" i="23"/>
  <c r="AR4" i="23"/>
  <c r="AZ4" i="23"/>
  <c r="BH4" i="23"/>
  <c r="BP4" i="23"/>
  <c r="I5" i="23"/>
  <c r="Q5" i="23"/>
  <c r="Y5" i="23"/>
  <c r="AG5" i="23"/>
  <c r="AO5" i="23"/>
  <c r="AW5" i="23"/>
  <c r="BE5" i="23"/>
  <c r="BM5" i="23"/>
  <c r="F6" i="23"/>
  <c r="N6" i="23"/>
  <c r="V6" i="23"/>
  <c r="H3" i="23"/>
  <c r="P3" i="23"/>
  <c r="X3" i="23"/>
  <c r="AF3" i="23"/>
  <c r="AN3" i="23"/>
  <c r="AV3" i="23"/>
  <c r="BD3" i="23"/>
  <c r="BL3" i="23"/>
  <c r="E4" i="23"/>
  <c r="M4" i="23"/>
  <c r="I3" i="23"/>
  <c r="Q3" i="23"/>
  <c r="Y3" i="23"/>
  <c r="AG3" i="23"/>
  <c r="AO3" i="23"/>
  <c r="AW3" i="23"/>
  <c r="BE3" i="23"/>
  <c r="BM3" i="23"/>
  <c r="F4" i="23"/>
  <c r="N4" i="23"/>
  <c r="V4" i="23"/>
  <c r="AD4" i="23"/>
  <c r="AL4" i="23"/>
  <c r="AT4" i="23"/>
  <c r="BB4" i="23"/>
  <c r="BJ4" i="23"/>
  <c r="C5" i="23"/>
  <c r="K5" i="23"/>
  <c r="S5" i="23"/>
  <c r="AA5" i="23"/>
  <c r="AI5" i="23"/>
  <c r="AQ5" i="23"/>
  <c r="AY5" i="23"/>
  <c r="BG5" i="23"/>
  <c r="BO5" i="23"/>
  <c r="H6" i="23"/>
  <c r="P6" i="23"/>
  <c r="R3" i="23"/>
  <c r="O4" i="23"/>
  <c r="AU4" i="23"/>
  <c r="L5" i="23"/>
  <c r="AR5" i="23"/>
  <c r="I6" i="23"/>
  <c r="AF6" i="23"/>
  <c r="AT6" i="23"/>
  <c r="BE6" i="23"/>
  <c r="D7" i="23"/>
  <c r="P7" i="23"/>
  <c r="AC7" i="23"/>
  <c r="AO7" i="23"/>
  <c r="AX7" i="23"/>
  <c r="BG7" i="23"/>
  <c r="BP7" i="23"/>
  <c r="J8" i="23"/>
  <c r="S8" i="23"/>
  <c r="AC8" i="23"/>
  <c r="AL8" i="23"/>
  <c r="AU8" i="23"/>
  <c r="BC8" i="23"/>
  <c r="BK8" i="23"/>
  <c r="D9" i="23"/>
  <c r="L9" i="23"/>
  <c r="T9" i="23"/>
  <c r="AB9" i="23"/>
  <c r="AJ9" i="23"/>
  <c r="AR9" i="23"/>
  <c r="AZ9" i="23"/>
  <c r="BH9" i="23"/>
  <c r="BP9" i="23"/>
  <c r="I10" i="23"/>
  <c r="Q10" i="23"/>
  <c r="Y10" i="23"/>
  <c r="AG10" i="23"/>
  <c r="AO10" i="23"/>
  <c r="AW10" i="23"/>
  <c r="BE10" i="23"/>
  <c r="BM10" i="23"/>
  <c r="F11" i="23"/>
  <c r="N11" i="23"/>
  <c r="V11" i="23"/>
  <c r="AD11" i="23"/>
  <c r="AL11" i="23"/>
  <c r="AT11" i="23"/>
  <c r="BB11" i="23"/>
  <c r="BJ11" i="23"/>
  <c r="C12" i="23"/>
  <c r="K12" i="23"/>
  <c r="S12" i="23"/>
  <c r="AA12" i="23"/>
  <c r="AI12" i="23"/>
  <c r="AQ12" i="23"/>
  <c r="AY12" i="23"/>
  <c r="BG12" i="23"/>
  <c r="BO12" i="23"/>
  <c r="H13" i="23"/>
  <c r="P13" i="23"/>
  <c r="X13" i="23"/>
  <c r="AF13" i="23"/>
  <c r="AN13" i="23"/>
  <c r="AV13" i="23"/>
  <c r="BD13" i="23"/>
  <c r="BL13" i="23"/>
  <c r="E14" i="23"/>
  <c r="M14" i="23"/>
  <c r="U14" i="23"/>
  <c r="AC14" i="23"/>
  <c r="AK14" i="23"/>
  <c r="AS14" i="23"/>
  <c r="BA14" i="23"/>
  <c r="BI14" i="23"/>
  <c r="B15" i="23"/>
  <c r="J15" i="23"/>
  <c r="R15" i="23"/>
  <c r="Z15" i="23"/>
  <c r="AH15" i="23"/>
  <c r="AP15" i="23"/>
  <c r="AX15" i="23"/>
  <c r="BF15" i="23"/>
  <c r="BN15" i="23"/>
  <c r="G16" i="23"/>
  <c r="O16" i="23"/>
  <c r="W16" i="23"/>
  <c r="AE16" i="23"/>
  <c r="AM16" i="23"/>
  <c r="AU16" i="23"/>
  <c r="Z3" i="23"/>
  <c r="U4" i="23"/>
  <c r="BA4" i="23"/>
  <c r="R5" i="23"/>
  <c r="AX5" i="23"/>
  <c r="O6" i="23"/>
  <c r="AG6" i="23"/>
  <c r="AU6" i="23"/>
  <c r="BG6" i="23"/>
  <c r="E7" i="23"/>
  <c r="S7" i="23"/>
  <c r="AD7" i="23"/>
  <c r="AP7" i="23"/>
  <c r="AY7" i="23"/>
  <c r="BH7" i="23"/>
  <c r="B8" i="23"/>
  <c r="K8" i="23"/>
  <c r="U8" i="23"/>
  <c r="AD8" i="23"/>
  <c r="AM8" i="23"/>
  <c r="AV8" i="23"/>
  <c r="BD8" i="23"/>
  <c r="BL8" i="23"/>
  <c r="E9" i="23"/>
  <c r="M9" i="23"/>
  <c r="U9" i="23"/>
  <c r="AC9" i="23"/>
  <c r="AK9" i="23"/>
  <c r="AS9" i="23"/>
  <c r="BA9" i="23"/>
  <c r="BI9" i="23"/>
  <c r="B10" i="23"/>
  <c r="J10" i="23"/>
  <c r="R10" i="23"/>
  <c r="Z10" i="23"/>
  <c r="AH10" i="23"/>
  <c r="AP10" i="23"/>
  <c r="AX10" i="23"/>
  <c r="BF10" i="23"/>
  <c r="BN10" i="23"/>
  <c r="G11" i="23"/>
  <c r="O11" i="23"/>
  <c r="W11" i="23"/>
  <c r="AE11" i="23"/>
  <c r="AM11" i="23"/>
  <c r="AU11" i="23"/>
  <c r="BC11" i="23"/>
  <c r="BK11" i="23"/>
  <c r="D12" i="23"/>
  <c r="L12" i="23"/>
  <c r="T12" i="23"/>
  <c r="AB12" i="23"/>
  <c r="AJ12" i="23"/>
  <c r="AR12" i="23"/>
  <c r="AZ12" i="23"/>
  <c r="BH12" i="23"/>
  <c r="BP12" i="23"/>
  <c r="AH3" i="23"/>
  <c r="W4" i="23"/>
  <c r="BC4" i="23"/>
  <c r="T5" i="23"/>
  <c r="AZ5" i="23"/>
  <c r="Q6" i="23"/>
  <c r="AI6" i="23"/>
  <c r="AV6" i="23"/>
  <c r="BJ6" i="23"/>
  <c r="F7" i="23"/>
  <c r="T7" i="23"/>
  <c r="AF7" i="23"/>
  <c r="AQ7" i="23"/>
  <c r="AZ7" i="23"/>
  <c r="BI7" i="23"/>
  <c r="C8" i="23"/>
  <c r="M8" i="23"/>
  <c r="V8" i="23"/>
  <c r="AE8" i="23"/>
  <c r="AN8" i="23"/>
  <c r="AW8" i="23"/>
  <c r="BE8" i="23"/>
  <c r="BM8" i="23"/>
  <c r="F9" i="23"/>
  <c r="N9" i="23"/>
  <c r="V9" i="23"/>
  <c r="AD9" i="23"/>
  <c r="AL9" i="23"/>
  <c r="AT9" i="23"/>
  <c r="BB9" i="23"/>
  <c r="BJ9" i="23"/>
  <c r="C10" i="23"/>
  <c r="K10" i="23"/>
  <c r="S10" i="23"/>
  <c r="AA10" i="23"/>
  <c r="AI10" i="23"/>
  <c r="AQ10" i="23"/>
  <c r="AY10" i="23"/>
  <c r="BG10" i="23"/>
  <c r="BO10" i="23"/>
  <c r="H11" i="23"/>
  <c r="P11" i="23"/>
  <c r="X11" i="23"/>
  <c r="AF11" i="23"/>
  <c r="AN11" i="23"/>
  <c r="AV11" i="23"/>
  <c r="BD11" i="23"/>
  <c r="BL11" i="23"/>
  <c r="E12" i="23"/>
  <c r="M12" i="23"/>
  <c r="U12" i="23"/>
  <c r="AC12" i="23"/>
  <c r="AK12" i="23"/>
  <c r="AS12" i="23"/>
  <c r="BA12" i="23"/>
  <c r="BI12" i="23"/>
  <c r="AP3" i="23"/>
  <c r="AC4" i="23"/>
  <c r="BI4" i="23"/>
  <c r="Z5" i="23"/>
  <c r="BF5" i="23"/>
  <c r="W6" i="23"/>
  <c r="AL6" i="23"/>
  <c r="AW6" i="23"/>
  <c r="BK6" i="23"/>
  <c r="H7" i="23"/>
  <c r="U7" i="23"/>
  <c r="AI7" i="23"/>
  <c r="AR7" i="23"/>
  <c r="BA7" i="23"/>
  <c r="BJ7" i="23"/>
  <c r="E8" i="23"/>
  <c r="N8" i="23"/>
  <c r="W8" i="23"/>
  <c r="AF8" i="23"/>
  <c r="AO8" i="23"/>
  <c r="AX8" i="23"/>
  <c r="BF8" i="23"/>
  <c r="BN8" i="23"/>
  <c r="G9" i="23"/>
  <c r="O9" i="23"/>
  <c r="W9" i="23"/>
  <c r="AE9" i="23"/>
  <c r="AM9" i="23"/>
  <c r="AU9" i="23"/>
  <c r="BC9" i="23"/>
  <c r="BK9" i="23"/>
  <c r="D10" i="23"/>
  <c r="L10" i="23"/>
  <c r="T10" i="23"/>
  <c r="AB10" i="23"/>
  <c r="AJ10" i="23"/>
  <c r="AR10" i="23"/>
  <c r="AZ10" i="23"/>
  <c r="BH10" i="23"/>
  <c r="BP10" i="23"/>
  <c r="I11" i="23"/>
  <c r="Q11" i="23"/>
  <c r="Y11" i="23"/>
  <c r="AG11" i="23"/>
  <c r="AO11" i="23"/>
  <c r="AW11" i="23"/>
  <c r="BE11" i="23"/>
  <c r="BM11" i="23"/>
  <c r="F12" i="23"/>
  <c r="N12" i="23"/>
  <c r="V12" i="23"/>
  <c r="AD12" i="23"/>
  <c r="AL12" i="23"/>
  <c r="AT12" i="23"/>
  <c r="BB12" i="23"/>
  <c r="BJ12" i="23"/>
  <c r="C13" i="23"/>
  <c r="K13" i="23"/>
  <c r="S13" i="23"/>
  <c r="AA13" i="23"/>
  <c r="AI13" i="23"/>
  <c r="AQ13" i="23"/>
  <c r="AY13" i="23"/>
  <c r="BG13" i="23"/>
  <c r="BO13" i="23"/>
  <c r="H14" i="23"/>
  <c r="P14" i="23"/>
  <c r="X14" i="23"/>
  <c r="AF14" i="23"/>
  <c r="AN14" i="23"/>
  <c r="AV14" i="23"/>
  <c r="BD14" i="23"/>
  <c r="BL14" i="23"/>
  <c r="E15" i="23"/>
  <c r="M15" i="23"/>
  <c r="U15" i="23"/>
  <c r="AC15" i="23"/>
  <c r="AK15" i="23"/>
  <c r="AS15" i="23"/>
  <c r="BA15" i="23"/>
  <c r="AX3" i="23"/>
  <c r="AE4" i="23"/>
  <c r="BK4" i="23"/>
  <c r="AB5" i="23"/>
  <c r="BH5" i="23"/>
  <c r="X6" i="23"/>
  <c r="AM6" i="23"/>
  <c r="AY6" i="23"/>
  <c r="BL6" i="23"/>
  <c r="K7" i="23"/>
  <c r="V7" i="23"/>
  <c r="AJ7" i="23"/>
  <c r="AS7" i="23"/>
  <c r="BB7" i="23"/>
  <c r="BL7" i="23"/>
  <c r="F8" i="23"/>
  <c r="O8" i="23"/>
  <c r="X8" i="23"/>
  <c r="AG8" i="23"/>
  <c r="AP8" i="23"/>
  <c r="AY8" i="23"/>
  <c r="BG8" i="23"/>
  <c r="BO8" i="23"/>
  <c r="H9" i="23"/>
  <c r="P9" i="23"/>
  <c r="X9" i="23"/>
  <c r="AF9" i="23"/>
  <c r="AN9" i="23"/>
  <c r="AV9" i="23"/>
  <c r="BD9" i="23"/>
  <c r="BL9" i="23"/>
  <c r="E10" i="23"/>
  <c r="M10" i="23"/>
  <c r="U10" i="23"/>
  <c r="AC10" i="23"/>
  <c r="AK10" i="23"/>
  <c r="AS10" i="23"/>
  <c r="BA10" i="23"/>
  <c r="BI10" i="23"/>
  <c r="B11" i="23"/>
  <c r="J11" i="23"/>
  <c r="R11" i="23"/>
  <c r="Z11" i="23"/>
  <c r="AH11" i="23"/>
  <c r="AP11" i="23"/>
  <c r="AX11" i="23"/>
  <c r="BF11" i="23"/>
  <c r="BN11" i="23"/>
  <c r="G12" i="23"/>
  <c r="O12" i="23"/>
  <c r="W12" i="23"/>
  <c r="AE12" i="23"/>
  <c r="AM12" i="23"/>
  <c r="AU12" i="23"/>
  <c r="BC12" i="23"/>
  <c r="BK12" i="23"/>
  <c r="D13" i="23"/>
  <c r="L13" i="23"/>
  <c r="T13" i="23"/>
  <c r="AB13" i="23"/>
  <c r="AJ13" i="23"/>
  <c r="AR13" i="23"/>
  <c r="AZ13" i="23"/>
  <c r="BH13" i="23"/>
  <c r="BP13" i="23"/>
  <c r="I14" i="23"/>
  <c r="Q14" i="23"/>
  <c r="Y14" i="23"/>
  <c r="AG14" i="23"/>
  <c r="AO14" i="23"/>
  <c r="AW14" i="23"/>
  <c r="BE14" i="23"/>
  <c r="BM14" i="23"/>
  <c r="F15" i="23"/>
  <c r="N15" i="23"/>
  <c r="V15" i="23"/>
  <c r="AD15" i="23"/>
  <c r="AL15" i="23"/>
  <c r="AT15" i="23"/>
  <c r="BF3" i="23"/>
  <c r="AK4" i="23"/>
  <c r="B5" i="23"/>
  <c r="AH5" i="23"/>
  <c r="BN5" i="23"/>
  <c r="Y6" i="23"/>
  <c r="AN6" i="23"/>
  <c r="BB6" i="23"/>
  <c r="BM6" i="23"/>
  <c r="L7" i="23"/>
  <c r="X7" i="23"/>
  <c r="AK7" i="23"/>
  <c r="AT7" i="23"/>
  <c r="BD7" i="23"/>
  <c r="BM7" i="23"/>
  <c r="G8" i="23"/>
  <c r="P8" i="23"/>
  <c r="Y8" i="23"/>
  <c r="AH8" i="23"/>
  <c r="AQ8" i="23"/>
  <c r="AZ8" i="23"/>
  <c r="BH8" i="23"/>
  <c r="BP8" i="23"/>
  <c r="I9" i="23"/>
  <c r="Q9" i="23"/>
  <c r="Y9" i="23"/>
  <c r="AG9" i="23"/>
  <c r="AO9" i="23"/>
  <c r="AW9" i="23"/>
  <c r="BE9" i="23"/>
  <c r="BM9" i="23"/>
  <c r="F10" i="23"/>
  <c r="N10" i="23"/>
  <c r="V10" i="23"/>
  <c r="AD10" i="23"/>
  <c r="AL10" i="23"/>
  <c r="AT10" i="23"/>
  <c r="BB10" i="23"/>
  <c r="BJ10" i="23"/>
  <c r="C11" i="23"/>
  <c r="K11" i="23"/>
  <c r="S11" i="23"/>
  <c r="AA11" i="23"/>
  <c r="AI11" i="23"/>
  <c r="AQ11" i="23"/>
  <c r="AY11" i="23"/>
  <c r="BG11" i="23"/>
  <c r="BO11" i="23"/>
  <c r="H12" i="23"/>
  <c r="P12" i="23"/>
  <c r="X12" i="23"/>
  <c r="AF12" i="23"/>
  <c r="AN12" i="23"/>
  <c r="AV12" i="23"/>
  <c r="BD12" i="23"/>
  <c r="BL12" i="23"/>
  <c r="J3" i="23"/>
  <c r="G4" i="23"/>
  <c r="AS4" i="23"/>
  <c r="J5" i="23"/>
  <c r="AP5" i="23"/>
  <c r="G6" i="23"/>
  <c r="AE6" i="23"/>
  <c r="AQ6" i="23"/>
  <c r="BD6" i="23"/>
  <c r="C7" i="23"/>
  <c r="N7" i="23"/>
  <c r="AB7" i="23"/>
  <c r="AN7" i="23"/>
  <c r="AW7" i="23"/>
  <c r="BF7" i="23"/>
  <c r="BO7" i="23"/>
  <c r="I8" i="23"/>
  <c r="R8" i="23"/>
  <c r="AA8" i="23"/>
  <c r="AK8" i="23"/>
  <c r="AT8" i="23"/>
  <c r="BB8" i="23"/>
  <c r="BJ8" i="23"/>
  <c r="C9" i="23"/>
  <c r="K9" i="23"/>
  <c r="S9" i="23"/>
  <c r="AA9" i="23"/>
  <c r="AI9" i="23"/>
  <c r="AQ9" i="23"/>
  <c r="AY9" i="23"/>
  <c r="BG9" i="23"/>
  <c r="BO9" i="23"/>
  <c r="H10" i="23"/>
  <c r="P10" i="23"/>
  <c r="X10" i="23"/>
  <c r="AF10" i="23"/>
  <c r="AN10" i="23"/>
  <c r="AV10" i="23"/>
  <c r="BD10" i="23"/>
  <c r="BL10" i="23"/>
  <c r="E11" i="23"/>
  <c r="M11" i="23"/>
  <c r="U11" i="23"/>
  <c r="AC11" i="23"/>
  <c r="AK11" i="23"/>
  <c r="AS11" i="23"/>
  <c r="BA11" i="23"/>
  <c r="BI11" i="23"/>
  <c r="B12" i="23"/>
  <c r="J12" i="23"/>
  <c r="R12" i="23"/>
  <c r="Z12" i="23"/>
  <c r="AH12" i="23"/>
  <c r="AP12" i="23"/>
  <c r="AX12" i="23"/>
  <c r="BF12" i="23"/>
  <c r="BN12" i="23"/>
  <c r="G13" i="23"/>
  <c r="O13" i="23"/>
  <c r="W13" i="23"/>
  <c r="D5" i="23"/>
  <c r="AA7" i="23"/>
  <c r="AI8" i="23"/>
  <c r="AH9" i="23"/>
  <c r="AE10" i="23"/>
  <c r="AB11" i="23"/>
  <c r="Y12" i="23"/>
  <c r="F13" i="23"/>
  <c r="V13" i="23"/>
  <c r="AK13" i="23"/>
  <c r="AW13" i="23"/>
  <c r="BJ13" i="23"/>
  <c r="G14" i="23"/>
  <c r="T14" i="23"/>
  <c r="AH14" i="23"/>
  <c r="AT14" i="23"/>
  <c r="BG14" i="23"/>
  <c r="D15" i="23"/>
  <c r="Q15" i="23"/>
  <c r="AE15" i="23"/>
  <c r="AQ15" i="23"/>
  <c r="BC15" i="23"/>
  <c r="BL15" i="23"/>
  <c r="F16" i="23"/>
  <c r="P16" i="23"/>
  <c r="Y16" i="23"/>
  <c r="AH16" i="23"/>
  <c r="AQ16" i="23"/>
  <c r="AZ16" i="23"/>
  <c r="BH16" i="23"/>
  <c r="BP16" i="23"/>
  <c r="I17" i="23"/>
  <c r="Q17" i="23"/>
  <c r="Y17" i="23"/>
  <c r="AG17" i="23"/>
  <c r="AO17" i="23"/>
  <c r="AW17" i="23"/>
  <c r="BE17" i="23"/>
  <c r="BM17" i="23"/>
  <c r="F18" i="23"/>
  <c r="N18" i="23"/>
  <c r="V18" i="23"/>
  <c r="AD18" i="23"/>
  <c r="AL18" i="23"/>
  <c r="AT18" i="23"/>
  <c r="BB18" i="23"/>
  <c r="BJ18" i="23"/>
  <c r="C19" i="23"/>
  <c r="K19" i="23"/>
  <c r="S19" i="23"/>
  <c r="AA19" i="23"/>
  <c r="AI19" i="23"/>
  <c r="AQ19" i="23"/>
  <c r="AY19" i="23"/>
  <c r="BG19" i="23"/>
  <c r="BO19" i="23"/>
  <c r="H20" i="23"/>
  <c r="P20" i="23"/>
  <c r="X20" i="23"/>
  <c r="AF20" i="23"/>
  <c r="AN20" i="23"/>
  <c r="AV20" i="23"/>
  <c r="BD20" i="23"/>
  <c r="BL20" i="23"/>
  <c r="E21" i="23"/>
  <c r="M21" i="23"/>
  <c r="U21" i="23"/>
  <c r="AC21" i="23"/>
  <c r="AK21" i="23"/>
  <c r="AS21" i="23"/>
  <c r="BA21" i="23"/>
  <c r="BI21" i="23"/>
  <c r="B22" i="23"/>
  <c r="J22" i="23"/>
  <c r="R22" i="23"/>
  <c r="Z22" i="23"/>
  <c r="AH22" i="23"/>
  <c r="AP22" i="23"/>
  <c r="AX22" i="23"/>
  <c r="BF22" i="23"/>
  <c r="BN22" i="23"/>
  <c r="G23" i="23"/>
  <c r="O23" i="23"/>
  <c r="W23" i="23"/>
  <c r="AE23" i="23"/>
  <c r="AM23" i="23"/>
  <c r="AU23" i="23"/>
  <c r="BC23" i="23"/>
  <c r="BK23" i="23"/>
  <c r="D24" i="23"/>
  <c r="L24" i="23"/>
  <c r="T24" i="23"/>
  <c r="AB24" i="23"/>
  <c r="AJ24" i="23"/>
  <c r="AR24" i="23"/>
  <c r="AZ24" i="23"/>
  <c r="BH24" i="23"/>
  <c r="BP24" i="23"/>
  <c r="I25" i="23"/>
  <c r="Q25" i="23"/>
  <c r="Y25" i="23"/>
  <c r="AG25" i="23"/>
  <c r="AO25" i="23"/>
  <c r="AW25" i="23"/>
  <c r="BE25" i="23"/>
  <c r="BM25" i="23"/>
  <c r="F26" i="23"/>
  <c r="N26" i="23"/>
  <c r="V26" i="23"/>
  <c r="AD26" i="23"/>
  <c r="AL26" i="23"/>
  <c r="AT26" i="23"/>
  <c r="BB26" i="23"/>
  <c r="BJ26" i="23"/>
  <c r="C27" i="23"/>
  <c r="K27" i="23"/>
  <c r="AJ5" i="23"/>
  <c r="AL7" i="23"/>
  <c r="AS8" i="23"/>
  <c r="AP9" i="23"/>
  <c r="AM10" i="23"/>
  <c r="AJ11" i="23"/>
  <c r="AG12" i="23"/>
  <c r="I13" i="23"/>
  <c r="Y13" i="23"/>
  <c r="AL13" i="23"/>
  <c r="AX13" i="23"/>
  <c r="BK13" i="23"/>
  <c r="J14" i="23"/>
  <c r="V14" i="23"/>
  <c r="AI14" i="23"/>
  <c r="AU14" i="23"/>
  <c r="BH14" i="23"/>
  <c r="G15" i="23"/>
  <c r="S15" i="23"/>
  <c r="AF15" i="23"/>
  <c r="AR15" i="23"/>
  <c r="BD15" i="23"/>
  <c r="BM15" i="23"/>
  <c r="H16" i="23"/>
  <c r="Q16" i="23"/>
  <c r="Z16" i="23"/>
  <c r="AI16" i="23"/>
  <c r="AR16" i="23"/>
  <c r="BA16" i="23"/>
  <c r="BI16" i="23"/>
  <c r="B17" i="23"/>
  <c r="J17" i="23"/>
  <c r="R17" i="23"/>
  <c r="Z17" i="23"/>
  <c r="AH17" i="23"/>
  <c r="AP17" i="23"/>
  <c r="AX17" i="23"/>
  <c r="BF17" i="23"/>
  <c r="BN17" i="23"/>
  <c r="G18" i="23"/>
  <c r="O18" i="23"/>
  <c r="W18" i="23"/>
  <c r="AE18" i="23"/>
  <c r="AM18" i="23"/>
  <c r="AU18" i="23"/>
  <c r="BC18" i="23"/>
  <c r="BK18" i="23"/>
  <c r="D19" i="23"/>
  <c r="L19" i="23"/>
  <c r="T19" i="23"/>
  <c r="AB19" i="23"/>
  <c r="AJ19" i="23"/>
  <c r="AR19" i="23"/>
  <c r="AZ19" i="23"/>
  <c r="BH19" i="23"/>
  <c r="BP19" i="23"/>
  <c r="I20" i="23"/>
  <c r="Q20" i="23"/>
  <c r="Y20" i="23"/>
  <c r="AG20" i="23"/>
  <c r="AO20" i="23"/>
  <c r="AW20" i="23"/>
  <c r="BE20" i="23"/>
  <c r="BM20" i="23"/>
  <c r="F21" i="23"/>
  <c r="N21" i="23"/>
  <c r="V21" i="23"/>
  <c r="AD21" i="23"/>
  <c r="AL21" i="23"/>
  <c r="AT21" i="23"/>
  <c r="BB21" i="23"/>
  <c r="BJ21" i="23"/>
  <c r="C22" i="23"/>
  <c r="K22" i="23"/>
  <c r="S22" i="23"/>
  <c r="AA22" i="23"/>
  <c r="AI22" i="23"/>
  <c r="AQ22" i="23"/>
  <c r="AY22" i="23"/>
  <c r="BG22" i="23"/>
  <c r="BO22" i="23"/>
  <c r="H23" i="23"/>
  <c r="BP5" i="23"/>
  <c r="AV7" i="23"/>
  <c r="BA8" i="23"/>
  <c r="AX9" i="23"/>
  <c r="AU10" i="23"/>
  <c r="AR11" i="23"/>
  <c r="AO12" i="23"/>
  <c r="J13" i="23"/>
  <c r="Z13" i="23"/>
  <c r="AM13" i="23"/>
  <c r="BA13" i="23"/>
  <c r="BM13" i="23"/>
  <c r="K14" i="23"/>
  <c r="W14" i="23"/>
  <c r="AJ14" i="23"/>
  <c r="AX14" i="23"/>
  <c r="BJ14" i="23"/>
  <c r="H15" i="23"/>
  <c r="T15" i="23"/>
  <c r="AG15" i="23"/>
  <c r="AU15" i="23"/>
  <c r="BE15" i="23"/>
  <c r="BO15" i="23"/>
  <c r="I16" i="23"/>
  <c r="R16" i="23"/>
  <c r="AA16" i="23"/>
  <c r="AJ16" i="23"/>
  <c r="AS16" i="23"/>
  <c r="BB16" i="23"/>
  <c r="BJ16" i="23"/>
  <c r="C17" i="23"/>
  <c r="K17" i="23"/>
  <c r="S17" i="23"/>
  <c r="AA17" i="23"/>
  <c r="AI17" i="23"/>
  <c r="AQ17" i="23"/>
  <c r="AY17" i="23"/>
  <c r="BG17" i="23"/>
  <c r="BO17" i="23"/>
  <c r="H18" i="23"/>
  <c r="P18" i="23"/>
  <c r="X18" i="23"/>
  <c r="AF18" i="23"/>
  <c r="AN18" i="23"/>
  <c r="AV18" i="23"/>
  <c r="BD18" i="23"/>
  <c r="BL18" i="23"/>
  <c r="E19" i="23"/>
  <c r="M19" i="23"/>
  <c r="U19" i="23"/>
  <c r="AC19" i="23"/>
  <c r="AK19" i="23"/>
  <c r="AS19" i="23"/>
  <c r="BA19" i="23"/>
  <c r="BI19" i="23"/>
  <c r="B20" i="23"/>
  <c r="J20" i="23"/>
  <c r="R20" i="23"/>
  <c r="Z20" i="23"/>
  <c r="AH20" i="23"/>
  <c r="AP20" i="23"/>
  <c r="AX20" i="23"/>
  <c r="BF20" i="23"/>
  <c r="BN20" i="23"/>
  <c r="G21" i="23"/>
  <c r="O21" i="23"/>
  <c r="W21" i="23"/>
  <c r="AE21" i="23"/>
  <c r="AM21" i="23"/>
  <c r="AU21" i="23"/>
  <c r="BC21" i="23"/>
  <c r="BK21" i="23"/>
  <c r="D22" i="23"/>
  <c r="L22" i="23"/>
  <c r="T22" i="23"/>
  <c r="AB22" i="23"/>
  <c r="AJ22" i="23"/>
  <c r="AR22" i="23"/>
  <c r="AZ22" i="23"/>
  <c r="BH22" i="23"/>
  <c r="BP22" i="23"/>
  <c r="I23" i="23"/>
  <c r="Q23" i="23"/>
  <c r="Y23" i="23"/>
  <c r="AG23" i="23"/>
  <c r="AD6" i="23"/>
  <c r="BE7" i="23"/>
  <c r="BI8" i="23"/>
  <c r="BF9" i="23"/>
  <c r="BC10" i="23"/>
  <c r="AZ11" i="23"/>
  <c r="AW12" i="23"/>
  <c r="M13" i="23"/>
  <c r="AC13" i="23"/>
  <c r="AO13" i="23"/>
  <c r="BB13" i="23"/>
  <c r="BN13" i="23"/>
  <c r="L14" i="23"/>
  <c r="Z14" i="23"/>
  <c r="AL14" i="23"/>
  <c r="AY14" i="23"/>
  <c r="BK14" i="23"/>
  <c r="I15" i="23"/>
  <c r="W15" i="23"/>
  <c r="AI15" i="23"/>
  <c r="AV15" i="23"/>
  <c r="BG15" i="23"/>
  <c r="BP15" i="23"/>
  <c r="J16" i="23"/>
  <c r="S16" i="23"/>
  <c r="AB16" i="23"/>
  <c r="AK16" i="23"/>
  <c r="AT16" i="23"/>
  <c r="BC16" i="23"/>
  <c r="BK16" i="23"/>
  <c r="D17" i="23"/>
  <c r="L17" i="23"/>
  <c r="T17" i="23"/>
  <c r="AB17" i="23"/>
  <c r="AJ17" i="23"/>
  <c r="AR17" i="23"/>
  <c r="AZ17" i="23"/>
  <c r="BH17" i="23"/>
  <c r="BP17" i="23"/>
  <c r="I18" i="23"/>
  <c r="Q18" i="23"/>
  <c r="Y18" i="23"/>
  <c r="AG18" i="23"/>
  <c r="AO18" i="23"/>
  <c r="AW18" i="23"/>
  <c r="BE18" i="23"/>
  <c r="BM18" i="23"/>
  <c r="F19" i="23"/>
  <c r="N19" i="23"/>
  <c r="V19" i="23"/>
  <c r="AD19" i="23"/>
  <c r="AL19" i="23"/>
  <c r="AT19" i="23"/>
  <c r="BB19" i="23"/>
  <c r="BJ19" i="23"/>
  <c r="C20" i="23"/>
  <c r="K20" i="23"/>
  <c r="S20" i="23"/>
  <c r="AA20" i="23"/>
  <c r="AI20" i="23"/>
  <c r="AQ20" i="23"/>
  <c r="AY20" i="23"/>
  <c r="BG20" i="23"/>
  <c r="BO20" i="23"/>
  <c r="H21" i="23"/>
  <c r="P21" i="23"/>
  <c r="X21" i="23"/>
  <c r="AF21" i="23"/>
  <c r="AN21" i="23"/>
  <c r="AV21" i="23"/>
  <c r="BD21" i="23"/>
  <c r="BL21" i="23"/>
  <c r="E22" i="23"/>
  <c r="M22" i="23"/>
  <c r="U22" i="23"/>
  <c r="AC22" i="23"/>
  <c r="AK22" i="23"/>
  <c r="AS22" i="23"/>
  <c r="BA22" i="23"/>
  <c r="BI22" i="23"/>
  <c r="B23" i="23"/>
  <c r="J23" i="23"/>
  <c r="R23" i="23"/>
  <c r="Z23" i="23"/>
  <c r="AH23" i="23"/>
  <c r="AP23" i="23"/>
  <c r="AX23" i="23"/>
  <c r="BF23" i="23"/>
  <c r="BN23" i="23"/>
  <c r="G24" i="23"/>
  <c r="O24" i="23"/>
  <c r="W24" i="23"/>
  <c r="AE24" i="23"/>
  <c r="AM24" i="23"/>
  <c r="AU24" i="23"/>
  <c r="BC24" i="23"/>
  <c r="BK24" i="23"/>
  <c r="D25" i="23"/>
  <c r="L25" i="23"/>
  <c r="T25" i="23"/>
  <c r="AB25" i="23"/>
  <c r="AJ25" i="23"/>
  <c r="AR25" i="23"/>
  <c r="AZ25" i="23"/>
  <c r="BH25" i="23"/>
  <c r="BP25" i="23"/>
  <c r="I26" i="23"/>
  <c r="Q26" i="23"/>
  <c r="Y26" i="23"/>
  <c r="AO6" i="23"/>
  <c r="BN7" i="23"/>
  <c r="B9" i="23"/>
  <c r="BN9" i="23"/>
  <c r="BK10" i="23"/>
  <c r="BH11" i="23"/>
  <c r="BE12" i="23"/>
  <c r="N13" i="23"/>
  <c r="AD13" i="23"/>
  <c r="AP13" i="23"/>
  <c r="BC13" i="23"/>
  <c r="B14" i="23"/>
  <c r="N14" i="23"/>
  <c r="AA14" i="23"/>
  <c r="AM14" i="23"/>
  <c r="AZ14" i="23"/>
  <c r="BN14" i="23"/>
  <c r="K15" i="23"/>
  <c r="X15" i="23"/>
  <c r="AJ15" i="23"/>
  <c r="AW15" i="23"/>
  <c r="BH15" i="23"/>
  <c r="B16" i="23"/>
  <c r="K16" i="23"/>
  <c r="T16" i="23"/>
  <c r="AC16" i="23"/>
  <c r="AL16" i="23"/>
  <c r="AV16" i="23"/>
  <c r="BD16" i="23"/>
  <c r="BL16" i="23"/>
  <c r="E17" i="23"/>
  <c r="M17" i="23"/>
  <c r="U17" i="23"/>
  <c r="AC17" i="23"/>
  <c r="AK17" i="23"/>
  <c r="AS17" i="23"/>
  <c r="BA17" i="23"/>
  <c r="BI17" i="23"/>
  <c r="B18" i="23"/>
  <c r="J18" i="23"/>
  <c r="R18" i="23"/>
  <c r="Z18" i="23"/>
  <c r="AH18" i="23"/>
  <c r="AP18" i="23"/>
  <c r="AX18" i="23"/>
  <c r="BF18" i="23"/>
  <c r="BN18" i="23"/>
  <c r="G19" i="23"/>
  <c r="O19" i="23"/>
  <c r="W19" i="23"/>
  <c r="AE19" i="23"/>
  <c r="AM19" i="23"/>
  <c r="AU19" i="23"/>
  <c r="BC19" i="23"/>
  <c r="BK19" i="23"/>
  <c r="D20" i="23"/>
  <c r="L20" i="23"/>
  <c r="T20" i="23"/>
  <c r="AB20" i="23"/>
  <c r="AJ20" i="23"/>
  <c r="AR20" i="23"/>
  <c r="AZ20" i="23"/>
  <c r="BH20" i="23"/>
  <c r="BP20" i="23"/>
  <c r="I21" i="23"/>
  <c r="Q21" i="23"/>
  <c r="Y21" i="23"/>
  <c r="AG21" i="23"/>
  <c r="AO21" i="23"/>
  <c r="AW21" i="23"/>
  <c r="BE21" i="23"/>
  <c r="BM21" i="23"/>
  <c r="F22" i="23"/>
  <c r="N22" i="23"/>
  <c r="V22" i="23"/>
  <c r="AD22" i="23"/>
  <c r="AL22" i="23"/>
  <c r="AT22" i="23"/>
  <c r="BB22" i="23"/>
  <c r="BJ22" i="23"/>
  <c r="C23" i="23"/>
  <c r="K23" i="23"/>
  <c r="S23" i="23"/>
  <c r="AA23" i="23"/>
  <c r="AI23" i="23"/>
  <c r="AQ23" i="23"/>
  <c r="AY23" i="23"/>
  <c r="BG23" i="23"/>
  <c r="BO23" i="23"/>
  <c r="H24" i="23"/>
  <c r="P24" i="23"/>
  <c r="X24" i="23"/>
  <c r="AF24" i="23"/>
  <c r="AN24" i="23"/>
  <c r="AV24" i="23"/>
  <c r="BD24" i="23"/>
  <c r="BL24" i="23"/>
  <c r="E25" i="23"/>
  <c r="M25" i="23"/>
  <c r="U25" i="23"/>
  <c r="AC25" i="23"/>
  <c r="AK25" i="23"/>
  <c r="AS25" i="23"/>
  <c r="BA25" i="23"/>
  <c r="BI25" i="23"/>
  <c r="B26" i="23"/>
  <c r="J26" i="23"/>
  <c r="R26" i="23"/>
  <c r="Z26" i="23"/>
  <c r="B3" i="23"/>
  <c r="BC6" i="23"/>
  <c r="H8" i="23"/>
  <c r="J9" i="23"/>
  <c r="G10" i="23"/>
  <c r="D11" i="23"/>
  <c r="BP11" i="23"/>
  <c r="BM12" i="23"/>
  <c r="Q13" i="23"/>
  <c r="AE13" i="23"/>
  <c r="AS13" i="23"/>
  <c r="BE13" i="23"/>
  <c r="C14" i="23"/>
  <c r="O14" i="23"/>
  <c r="AB14" i="23"/>
  <c r="AP14" i="23"/>
  <c r="BB14" i="23"/>
  <c r="BO14" i="23"/>
  <c r="L15" i="23"/>
  <c r="Y15" i="23"/>
  <c r="AM15" i="23"/>
  <c r="AY15" i="23"/>
  <c r="BI15" i="23"/>
  <c r="C16" i="23"/>
  <c r="L16" i="23"/>
  <c r="U16" i="23"/>
  <c r="AD16" i="23"/>
  <c r="AN16" i="23"/>
  <c r="AW16" i="23"/>
  <c r="BE16" i="23"/>
  <c r="BM16" i="23"/>
  <c r="F17" i="23"/>
  <c r="N17" i="23"/>
  <c r="V17" i="23"/>
  <c r="AD17" i="23"/>
  <c r="AL17" i="23"/>
  <c r="AT17" i="23"/>
  <c r="BB17" i="23"/>
  <c r="BJ17" i="23"/>
  <c r="C18" i="23"/>
  <c r="K18" i="23"/>
  <c r="S18" i="23"/>
  <c r="AA18" i="23"/>
  <c r="AI18" i="23"/>
  <c r="AQ18" i="23"/>
  <c r="AY18" i="23"/>
  <c r="BG18" i="23"/>
  <c r="BO18" i="23"/>
  <c r="H19" i="23"/>
  <c r="P19" i="23"/>
  <c r="X19" i="23"/>
  <c r="AF19" i="23"/>
  <c r="AN19" i="23"/>
  <c r="AV19" i="23"/>
  <c r="BD19" i="23"/>
  <c r="BL19" i="23"/>
  <c r="E20" i="23"/>
  <c r="M20" i="23"/>
  <c r="U20" i="23"/>
  <c r="AC20" i="23"/>
  <c r="AK20" i="23"/>
  <c r="AS20" i="23"/>
  <c r="BA20" i="23"/>
  <c r="BI20" i="23"/>
  <c r="B21" i="23"/>
  <c r="J21" i="23"/>
  <c r="R21" i="23"/>
  <c r="Z21" i="23"/>
  <c r="AH21" i="23"/>
  <c r="AP21" i="23"/>
  <c r="AX21" i="23"/>
  <c r="BF21" i="23"/>
  <c r="BN21" i="23"/>
  <c r="G22" i="23"/>
  <c r="O22" i="23"/>
  <c r="W22" i="23"/>
  <c r="AE22" i="23"/>
  <c r="AM22" i="23"/>
  <c r="AU22" i="23"/>
  <c r="BC22" i="23"/>
  <c r="BK22" i="23"/>
  <c r="D23" i="23"/>
  <c r="AM4" i="23"/>
  <c r="M7" i="23"/>
  <c r="Z8" i="23"/>
  <c r="Z9" i="23"/>
  <c r="W10" i="23"/>
  <c r="T11" i="23"/>
  <c r="Q12" i="23"/>
  <c r="E13" i="23"/>
  <c r="U13" i="23"/>
  <c r="AH13" i="23"/>
  <c r="AU13" i="23"/>
  <c r="BI13" i="23"/>
  <c r="F14" i="23"/>
  <c r="S14" i="23"/>
  <c r="AE14" i="23"/>
  <c r="AR14" i="23"/>
  <c r="BF14" i="23"/>
  <c r="C15" i="23"/>
  <c r="P15" i="23"/>
  <c r="AB15" i="23"/>
  <c r="AO15" i="23"/>
  <c r="BB15" i="23"/>
  <c r="BK15" i="23"/>
  <c r="E16" i="23"/>
  <c r="N16" i="23"/>
  <c r="X16" i="23"/>
  <c r="AG16" i="23"/>
  <c r="AP16" i="23"/>
  <c r="AY16" i="23"/>
  <c r="BG16" i="23"/>
  <c r="BO16" i="23"/>
  <c r="H17" i="23"/>
  <c r="P17" i="23"/>
  <c r="X17" i="23"/>
  <c r="AF17" i="23"/>
  <c r="AN17" i="23"/>
  <c r="AV17" i="23"/>
  <c r="BD17" i="23"/>
  <c r="BL17" i="23"/>
  <c r="E18" i="23"/>
  <c r="M18" i="23"/>
  <c r="U18" i="23"/>
  <c r="AC18" i="23"/>
  <c r="AK18" i="23"/>
  <c r="AS18" i="23"/>
  <c r="BA18" i="23"/>
  <c r="BI18" i="23"/>
  <c r="B19" i="23"/>
  <c r="J19" i="23"/>
  <c r="R19" i="23"/>
  <c r="Z19" i="23"/>
  <c r="AH19" i="23"/>
  <c r="AP19" i="23"/>
  <c r="AX19" i="23"/>
  <c r="BF19" i="23"/>
  <c r="BN19" i="23"/>
  <c r="G20" i="23"/>
  <c r="O20" i="23"/>
  <c r="W20" i="23"/>
  <c r="AE20" i="23"/>
  <c r="AM20" i="23"/>
  <c r="AU20" i="23"/>
  <c r="BC20" i="23"/>
  <c r="BK20" i="23"/>
  <c r="D21" i="23"/>
  <c r="L21" i="23"/>
  <c r="T21" i="23"/>
  <c r="AB21" i="23"/>
  <c r="AJ21" i="23"/>
  <c r="AR21" i="23"/>
  <c r="AZ21" i="23"/>
  <c r="BH21" i="23"/>
  <c r="BP21" i="23"/>
  <c r="I22" i="23"/>
  <c r="Q22" i="23"/>
  <c r="Y22" i="23"/>
  <c r="AG22" i="23"/>
  <c r="AO22" i="23"/>
  <c r="AW22" i="23"/>
  <c r="BE22" i="23"/>
  <c r="BM22" i="23"/>
  <c r="F23" i="23"/>
  <c r="N23" i="23"/>
  <c r="V23" i="23"/>
  <c r="AD23" i="23"/>
  <c r="BN3" i="23"/>
  <c r="R13" i="23"/>
  <c r="BC14" i="23"/>
  <c r="M16" i="23"/>
  <c r="O17" i="23"/>
  <c r="L18" i="23"/>
  <c r="I19" i="23"/>
  <c r="F20" i="23"/>
  <c r="C21" i="23"/>
  <c r="BO21" i="23"/>
  <c r="BL22" i="23"/>
  <c r="AB23" i="23"/>
  <c r="AR23" i="23"/>
  <c r="BD23" i="23"/>
  <c r="B24" i="23"/>
  <c r="N24" i="23"/>
  <c r="AA24" i="23"/>
  <c r="AO24" i="23"/>
  <c r="BA24" i="23"/>
  <c r="BN24" i="23"/>
  <c r="K25" i="23"/>
  <c r="X25" i="23"/>
  <c r="AL25" i="23"/>
  <c r="AX25" i="23"/>
  <c r="BK25" i="23"/>
  <c r="H26" i="23"/>
  <c r="U26" i="23"/>
  <c r="AG26" i="23"/>
  <c r="AP26" i="23"/>
  <c r="AY26" i="23"/>
  <c r="BH26" i="23"/>
  <c r="B27" i="23"/>
  <c r="L27" i="23"/>
  <c r="T27" i="23"/>
  <c r="AB27" i="23"/>
  <c r="AJ27" i="23"/>
  <c r="AR27" i="23"/>
  <c r="AZ27" i="23"/>
  <c r="BH27" i="23"/>
  <c r="BP27" i="23"/>
  <c r="I28" i="23"/>
  <c r="Q28" i="23"/>
  <c r="Y28" i="23"/>
  <c r="AG28" i="23"/>
  <c r="AO28" i="23"/>
  <c r="AW28" i="23"/>
  <c r="BE28" i="23"/>
  <c r="BM28" i="23"/>
  <c r="F29" i="23"/>
  <c r="N29" i="23"/>
  <c r="V29" i="23"/>
  <c r="AD29" i="23"/>
  <c r="AL29" i="23"/>
  <c r="AT29" i="23"/>
  <c r="BB29" i="23"/>
  <c r="BJ29" i="23"/>
  <c r="C30" i="23"/>
  <c r="K30" i="23"/>
  <c r="S30" i="23"/>
  <c r="AA30" i="23"/>
  <c r="AI30" i="23"/>
  <c r="AQ30" i="23"/>
  <c r="AY30" i="23"/>
  <c r="BG30" i="23"/>
  <c r="BO30" i="23"/>
  <c r="H31" i="23"/>
  <c r="P31" i="23"/>
  <c r="X31" i="23"/>
  <c r="AF31" i="23"/>
  <c r="AN31" i="23"/>
  <c r="AV31" i="23"/>
  <c r="BD31" i="23"/>
  <c r="BL31" i="23"/>
  <c r="E32" i="23"/>
  <c r="M32" i="23"/>
  <c r="U32" i="23"/>
  <c r="AC32" i="23"/>
  <c r="AK32" i="23"/>
  <c r="AS32" i="23"/>
  <c r="BA32" i="23"/>
  <c r="BI32" i="23"/>
  <c r="B33" i="23"/>
  <c r="J33" i="23"/>
  <c r="R33" i="23"/>
  <c r="Z33" i="23"/>
  <c r="AH33" i="23"/>
  <c r="AP33" i="23"/>
  <c r="AX33" i="23"/>
  <c r="BF33" i="23"/>
  <c r="BN33" i="23"/>
  <c r="G34" i="23"/>
  <c r="O34" i="23"/>
  <c r="W34" i="23"/>
  <c r="AE34" i="23"/>
  <c r="AM34" i="23"/>
  <c r="AU34" i="23"/>
  <c r="BC34" i="23"/>
  <c r="BK34" i="23"/>
  <c r="D35" i="23"/>
  <c r="L35" i="23"/>
  <c r="T35" i="23"/>
  <c r="AB35" i="23"/>
  <c r="AJ35" i="23"/>
  <c r="AR35" i="23"/>
  <c r="AZ35" i="23"/>
  <c r="BH35" i="23"/>
  <c r="BP35" i="23"/>
  <c r="I36" i="23"/>
  <c r="Q36" i="23"/>
  <c r="Y36" i="23"/>
  <c r="AG36" i="23"/>
  <c r="AO36" i="23"/>
  <c r="AW36" i="23"/>
  <c r="BE36" i="23"/>
  <c r="BM36" i="23"/>
  <c r="F37" i="23"/>
  <c r="N37" i="23"/>
  <c r="V37" i="23"/>
  <c r="AD37" i="23"/>
  <c r="AL37" i="23"/>
  <c r="AT37" i="23"/>
  <c r="BB37" i="23"/>
  <c r="BJ37" i="23"/>
  <c r="C38" i="23"/>
  <c r="BO6" i="23"/>
  <c r="AG13" i="23"/>
  <c r="BP14" i="23"/>
  <c r="V16" i="23"/>
  <c r="W17" i="23"/>
  <c r="T18" i="23"/>
  <c r="Q19" i="23"/>
  <c r="N20" i="23"/>
  <c r="K21" i="23"/>
  <c r="H22" i="23"/>
  <c r="E23" i="23"/>
  <c r="AC23" i="23"/>
  <c r="AS23" i="23"/>
  <c r="BE23" i="23"/>
  <c r="C24" i="23"/>
  <c r="Q24" i="23"/>
  <c r="AC24" i="23"/>
  <c r="AP24" i="23"/>
  <c r="BB24" i="23"/>
  <c r="BO24" i="23"/>
  <c r="N25" i="23"/>
  <c r="Z25" i="23"/>
  <c r="AM25" i="23"/>
  <c r="AY25" i="23"/>
  <c r="BL25" i="23"/>
  <c r="K26" i="23"/>
  <c r="W26" i="23"/>
  <c r="AH26" i="23"/>
  <c r="AQ26" i="23"/>
  <c r="AZ26" i="23"/>
  <c r="BI26" i="23"/>
  <c r="D27" i="23"/>
  <c r="M27" i="23"/>
  <c r="U27" i="23"/>
  <c r="AC27" i="23"/>
  <c r="AK27" i="23"/>
  <c r="AS27" i="23"/>
  <c r="BA27" i="23"/>
  <c r="BI27" i="23"/>
  <c r="B28" i="23"/>
  <c r="J28" i="23"/>
  <c r="R28" i="23"/>
  <c r="Z28" i="23"/>
  <c r="AH28" i="23"/>
  <c r="AP28" i="23"/>
  <c r="AX28" i="23"/>
  <c r="BF28" i="23"/>
  <c r="BN28" i="23"/>
  <c r="G29" i="23"/>
  <c r="O29" i="23"/>
  <c r="W29" i="23"/>
  <c r="AE29" i="23"/>
  <c r="AM29" i="23"/>
  <c r="AU29" i="23"/>
  <c r="BC29" i="23"/>
  <c r="BK29" i="23"/>
  <c r="D30" i="23"/>
  <c r="L30" i="23"/>
  <c r="T30" i="23"/>
  <c r="AB30" i="23"/>
  <c r="AJ30" i="23"/>
  <c r="AR30" i="23"/>
  <c r="AZ30" i="23"/>
  <c r="BH30" i="23"/>
  <c r="BP30" i="23"/>
  <c r="I31" i="23"/>
  <c r="Q31" i="23"/>
  <c r="Y31" i="23"/>
  <c r="AG31" i="23"/>
  <c r="AO31" i="23"/>
  <c r="AW31" i="23"/>
  <c r="BE31" i="23"/>
  <c r="BM31" i="23"/>
  <c r="F32" i="23"/>
  <c r="N32" i="23"/>
  <c r="V32" i="23"/>
  <c r="AD32" i="23"/>
  <c r="AL32" i="23"/>
  <c r="AT32" i="23"/>
  <c r="BB32" i="23"/>
  <c r="BJ32" i="23"/>
  <c r="C33" i="23"/>
  <c r="K33" i="23"/>
  <c r="S33" i="23"/>
  <c r="AA33" i="23"/>
  <c r="Q8" i="23"/>
  <c r="AT13" i="23"/>
  <c r="O15" i="23"/>
  <c r="AF16" i="23"/>
  <c r="AE17" i="23"/>
  <c r="AB18" i="23"/>
  <c r="Y19" i="23"/>
  <c r="V20" i="23"/>
  <c r="S21" i="23"/>
  <c r="P22" i="23"/>
  <c r="L23" i="23"/>
  <c r="AF23" i="23"/>
  <c r="AT23" i="23"/>
  <c r="BH23" i="23"/>
  <c r="E24" i="23"/>
  <c r="R24" i="23"/>
  <c r="AD24" i="23"/>
  <c r="AQ24" i="23"/>
  <c r="BE24" i="23"/>
  <c r="B25" i="23"/>
  <c r="O25" i="23"/>
  <c r="AA25" i="23"/>
  <c r="AN25" i="23"/>
  <c r="BB25" i="23"/>
  <c r="BN25" i="23"/>
  <c r="L26" i="23"/>
  <c r="X26" i="23"/>
  <c r="AI26" i="23"/>
  <c r="AR26" i="23"/>
  <c r="BA26" i="23"/>
  <c r="BK26" i="23"/>
  <c r="E27" i="23"/>
  <c r="N27" i="23"/>
  <c r="V27" i="23"/>
  <c r="AD27" i="23"/>
  <c r="AL27" i="23"/>
  <c r="AT27" i="23"/>
  <c r="BB27" i="23"/>
  <c r="BJ27" i="23"/>
  <c r="C28" i="23"/>
  <c r="K28" i="23"/>
  <c r="S28" i="23"/>
  <c r="AA28" i="23"/>
  <c r="AI28" i="23"/>
  <c r="AQ28" i="23"/>
  <c r="AY28" i="23"/>
  <c r="BG28" i="23"/>
  <c r="BO28" i="23"/>
  <c r="H29" i="23"/>
  <c r="P29" i="23"/>
  <c r="X29" i="23"/>
  <c r="AF29" i="23"/>
  <c r="AN29" i="23"/>
  <c r="AV29" i="23"/>
  <c r="BD29" i="23"/>
  <c r="BL29" i="23"/>
  <c r="E30" i="23"/>
  <c r="M30" i="23"/>
  <c r="U30" i="23"/>
  <c r="AC30" i="23"/>
  <c r="AK30" i="23"/>
  <c r="AS30" i="23"/>
  <c r="BA30" i="23"/>
  <c r="BI30" i="23"/>
  <c r="B31" i="23"/>
  <c r="J31" i="23"/>
  <c r="R31" i="23"/>
  <c r="Z31" i="23"/>
  <c r="AH31" i="23"/>
  <c r="AP31" i="23"/>
  <c r="AX31" i="23"/>
  <c r="BF31" i="23"/>
  <c r="BN31" i="23"/>
  <c r="G32" i="23"/>
  <c r="O32" i="23"/>
  <c r="R9" i="23"/>
  <c r="BF13" i="23"/>
  <c r="AA15" i="23"/>
  <c r="AO16" i="23"/>
  <c r="AM17" i="23"/>
  <c r="AJ18" i="23"/>
  <c r="AG19" i="23"/>
  <c r="AD20" i="23"/>
  <c r="AA21" i="23"/>
  <c r="X22" i="23"/>
  <c r="M23" i="23"/>
  <c r="AJ23" i="23"/>
  <c r="AV23" i="23"/>
  <c r="BI23" i="23"/>
  <c r="F24" i="23"/>
  <c r="S24" i="23"/>
  <c r="AG24" i="23"/>
  <c r="AS24" i="23"/>
  <c r="BF24" i="23"/>
  <c r="C25" i="23"/>
  <c r="P25" i="23"/>
  <c r="AD25" i="23"/>
  <c r="AP25" i="23"/>
  <c r="BC25" i="23"/>
  <c r="BO25" i="23"/>
  <c r="M26" i="23"/>
  <c r="AA26" i="23"/>
  <c r="AJ26" i="23"/>
  <c r="AS26" i="23"/>
  <c r="BC26" i="23"/>
  <c r="BL26" i="23"/>
  <c r="F27" i="23"/>
  <c r="O27" i="23"/>
  <c r="W27" i="23"/>
  <c r="AE27" i="23"/>
  <c r="AM27" i="23"/>
  <c r="AU27" i="23"/>
  <c r="BC27" i="23"/>
  <c r="BK27" i="23"/>
  <c r="D28" i="23"/>
  <c r="L28" i="23"/>
  <c r="T28" i="23"/>
  <c r="AB28" i="23"/>
  <c r="AJ28" i="23"/>
  <c r="AR28" i="23"/>
  <c r="AZ28" i="23"/>
  <c r="BH28" i="23"/>
  <c r="BP28" i="23"/>
  <c r="I29" i="23"/>
  <c r="Q29" i="23"/>
  <c r="Y29" i="23"/>
  <c r="AG29" i="23"/>
  <c r="AO29" i="23"/>
  <c r="AW29" i="23"/>
  <c r="BE29" i="23"/>
  <c r="BM29" i="23"/>
  <c r="F30" i="23"/>
  <c r="N30" i="23"/>
  <c r="V30" i="23"/>
  <c r="AD30" i="23"/>
  <c r="AL30" i="23"/>
  <c r="AT30" i="23"/>
  <c r="BB30" i="23"/>
  <c r="BJ30" i="23"/>
  <c r="C31" i="23"/>
  <c r="K31" i="23"/>
  <c r="S31" i="23"/>
  <c r="AA31" i="23"/>
  <c r="AI31" i="23"/>
  <c r="AQ31" i="23"/>
  <c r="AY31" i="23"/>
  <c r="BG31" i="23"/>
  <c r="BO31" i="23"/>
  <c r="H32" i="23"/>
  <c r="P32" i="23"/>
  <c r="X32" i="23"/>
  <c r="AF32" i="23"/>
  <c r="O10" i="23"/>
  <c r="D14" i="23"/>
  <c r="AN15" i="23"/>
  <c r="AX16" i="23"/>
  <c r="AU17" i="23"/>
  <c r="AR18" i="23"/>
  <c r="AO19" i="23"/>
  <c r="AL20" i="23"/>
  <c r="AI21" i="23"/>
  <c r="AF22" i="23"/>
  <c r="P23" i="23"/>
  <c r="AK23" i="23"/>
  <c r="AW23" i="23"/>
  <c r="BJ23" i="23"/>
  <c r="I24" i="23"/>
  <c r="U24" i="23"/>
  <c r="AH24" i="23"/>
  <c r="AT24" i="23"/>
  <c r="BG24" i="23"/>
  <c r="F25" i="23"/>
  <c r="R25" i="23"/>
  <c r="AE25" i="23"/>
  <c r="AQ25" i="23"/>
  <c r="BD25" i="23"/>
  <c r="C26" i="23"/>
  <c r="O26" i="23"/>
  <c r="AB26" i="23"/>
  <c r="AK26" i="23"/>
  <c r="AU26" i="23"/>
  <c r="BD26" i="23"/>
  <c r="BM26" i="23"/>
  <c r="G27" i="23"/>
  <c r="P27" i="23"/>
  <c r="X27" i="23"/>
  <c r="AF27" i="23"/>
  <c r="AN27" i="23"/>
  <c r="AV27" i="23"/>
  <c r="BD27" i="23"/>
  <c r="BL27" i="23"/>
  <c r="E28" i="23"/>
  <c r="M28" i="23"/>
  <c r="U28" i="23"/>
  <c r="AC28" i="23"/>
  <c r="AK28" i="23"/>
  <c r="AS28" i="23"/>
  <c r="BA28" i="23"/>
  <c r="BI28" i="23"/>
  <c r="B29" i="23"/>
  <c r="J29" i="23"/>
  <c r="R29" i="23"/>
  <c r="Z29" i="23"/>
  <c r="AH29" i="23"/>
  <c r="AP29" i="23"/>
  <c r="AX29" i="23"/>
  <c r="BF29" i="23"/>
  <c r="BN29" i="23"/>
  <c r="G30" i="23"/>
  <c r="O30" i="23"/>
  <c r="W30" i="23"/>
  <c r="AE30" i="23"/>
  <c r="AM30" i="23"/>
  <c r="AU30" i="23"/>
  <c r="BC30" i="23"/>
  <c r="BK30" i="23"/>
  <c r="D31" i="23"/>
  <c r="L31" i="23"/>
  <c r="T31" i="23"/>
  <c r="AB31" i="23"/>
  <c r="AJ31" i="23"/>
  <c r="AR31" i="23"/>
  <c r="AZ31" i="23"/>
  <c r="BH31" i="23"/>
  <c r="BP31" i="23"/>
  <c r="I32" i="23"/>
  <c r="Q32" i="23"/>
  <c r="Y32" i="23"/>
  <c r="AG32" i="23"/>
  <c r="L11" i="23"/>
  <c r="R14" i="23"/>
  <c r="AZ15" i="23"/>
  <c r="BF16" i="23"/>
  <c r="BC17" i="23"/>
  <c r="AZ18" i="23"/>
  <c r="AW19" i="23"/>
  <c r="AT20" i="23"/>
  <c r="AQ21" i="23"/>
  <c r="AN22" i="23"/>
  <c r="T23" i="23"/>
  <c r="AL23" i="23"/>
  <c r="AZ23" i="23"/>
  <c r="BL23" i="23"/>
  <c r="J24" i="23"/>
  <c r="V24" i="23"/>
  <c r="AI24" i="23"/>
  <c r="AW24" i="23"/>
  <c r="BI24" i="23"/>
  <c r="G25" i="23"/>
  <c r="S25" i="23"/>
  <c r="AF25" i="23"/>
  <c r="AT25" i="23"/>
  <c r="BF25" i="23"/>
  <c r="D26" i="23"/>
  <c r="P26" i="23"/>
  <c r="AC26" i="23"/>
  <c r="AM26" i="23"/>
  <c r="AV26" i="23"/>
  <c r="BE26" i="23"/>
  <c r="BN26" i="23"/>
  <c r="H27" i="23"/>
  <c r="Q27" i="23"/>
  <c r="Y27" i="23"/>
  <c r="AG27" i="23"/>
  <c r="AO27" i="23"/>
  <c r="AW27" i="23"/>
  <c r="BE27" i="23"/>
  <c r="BM27" i="23"/>
  <c r="F28" i="23"/>
  <c r="N28" i="23"/>
  <c r="V28" i="23"/>
  <c r="AD28" i="23"/>
  <c r="AL28" i="23"/>
  <c r="AT28" i="23"/>
  <c r="BB28" i="23"/>
  <c r="BJ28" i="23"/>
  <c r="C29" i="23"/>
  <c r="K29" i="23"/>
  <c r="S29" i="23"/>
  <c r="AA29" i="23"/>
  <c r="AI29" i="23"/>
  <c r="AQ29" i="23"/>
  <c r="AY29" i="23"/>
  <c r="BG29" i="23"/>
  <c r="BO29" i="23"/>
  <c r="H30" i="23"/>
  <c r="P30" i="23"/>
  <c r="X30" i="23"/>
  <c r="AF30" i="23"/>
  <c r="AN30" i="23"/>
  <c r="AV30" i="23"/>
  <c r="BD30" i="23"/>
  <c r="BL30" i="23"/>
  <c r="E31" i="23"/>
  <c r="M31" i="23"/>
  <c r="U31" i="23"/>
  <c r="AC31" i="23"/>
  <c r="AK31" i="23"/>
  <c r="AS31" i="23"/>
  <c r="BA31" i="23"/>
  <c r="BI31" i="23"/>
  <c r="B32" i="23"/>
  <c r="J32" i="23"/>
  <c r="R32" i="23"/>
  <c r="Z32" i="23"/>
  <c r="B13" i="23"/>
  <c r="AQ14" i="23"/>
  <c r="D16" i="23"/>
  <c r="G17" i="23"/>
  <c r="D18" i="23"/>
  <c r="BP18" i="23"/>
  <c r="BM19" i="23"/>
  <c r="BJ20" i="23"/>
  <c r="BG21" i="23"/>
  <c r="BD22" i="23"/>
  <c r="X23" i="23"/>
  <c r="AO23" i="23"/>
  <c r="BB23" i="23"/>
  <c r="BP23" i="23"/>
  <c r="M24" i="23"/>
  <c r="Z24" i="23"/>
  <c r="AL24" i="23"/>
  <c r="AY24" i="23"/>
  <c r="BM24" i="23"/>
  <c r="J25" i="23"/>
  <c r="W25" i="23"/>
  <c r="AI25" i="23"/>
  <c r="AV25" i="23"/>
  <c r="BJ25" i="23"/>
  <c r="G26" i="23"/>
  <c r="T26" i="23"/>
  <c r="AF26" i="23"/>
  <c r="AO26" i="23"/>
  <c r="AX26" i="23"/>
  <c r="BG26" i="23"/>
  <c r="BP26" i="23"/>
  <c r="J27" i="23"/>
  <c r="S27" i="23"/>
  <c r="AA27" i="23"/>
  <c r="AI27" i="23"/>
  <c r="AQ27" i="23"/>
  <c r="AY27" i="23"/>
  <c r="BG27" i="23"/>
  <c r="BO27" i="23"/>
  <c r="H28" i="23"/>
  <c r="P28" i="23"/>
  <c r="X28" i="23"/>
  <c r="AF28" i="23"/>
  <c r="AN28" i="23"/>
  <c r="AV28" i="23"/>
  <c r="BD28" i="23"/>
  <c r="BL28" i="23"/>
  <c r="E29" i="23"/>
  <c r="M29" i="23"/>
  <c r="U29" i="23"/>
  <c r="AC29" i="23"/>
  <c r="AK29" i="23"/>
  <c r="AS29" i="23"/>
  <c r="BA29" i="23"/>
  <c r="BI29" i="23"/>
  <c r="B30" i="23"/>
  <c r="J30" i="23"/>
  <c r="R30" i="23"/>
  <c r="Z30" i="23"/>
  <c r="AH30" i="23"/>
  <c r="AP30" i="23"/>
  <c r="AX30" i="23"/>
  <c r="BF30" i="23"/>
  <c r="BN30" i="23"/>
  <c r="G31" i="23"/>
  <c r="O31" i="23"/>
  <c r="W31" i="23"/>
  <c r="AE31" i="23"/>
  <c r="AM31" i="23"/>
  <c r="AU31" i="23"/>
  <c r="BC31" i="23"/>
  <c r="BK31" i="23"/>
  <c r="D32" i="23"/>
  <c r="L32" i="23"/>
  <c r="T32" i="23"/>
  <c r="AB32" i="23"/>
  <c r="AJ32" i="23"/>
  <c r="AR32" i="23"/>
  <c r="AZ32" i="23"/>
  <c r="BH32" i="23"/>
  <c r="BP32" i="23"/>
  <c r="I33" i="23"/>
  <c r="Q33" i="23"/>
  <c r="Y33" i="23"/>
  <c r="AG33" i="23"/>
  <c r="AO33" i="23"/>
  <c r="AW33" i="23"/>
  <c r="BE33" i="23"/>
  <c r="BM33" i="23"/>
  <c r="F34" i="23"/>
  <c r="N34" i="23"/>
  <c r="V34" i="23"/>
  <c r="AD34" i="23"/>
  <c r="AL34" i="23"/>
  <c r="AT34" i="23"/>
  <c r="BB34" i="23"/>
  <c r="BJ34" i="23"/>
  <c r="C35" i="23"/>
  <c r="K35" i="23"/>
  <c r="I12" i="23"/>
  <c r="AY21" i="23"/>
  <c r="AK24" i="23"/>
  <c r="E26" i="23"/>
  <c r="R27" i="23"/>
  <c r="O28" i="23"/>
  <c r="L29" i="23"/>
  <c r="I30" i="23"/>
  <c r="F31" i="23"/>
  <c r="C32" i="23"/>
  <c r="AM32" i="23"/>
  <c r="AX32" i="23"/>
  <c r="BL32" i="23"/>
  <c r="H33" i="23"/>
  <c r="V33" i="23"/>
  <c r="AI33" i="23"/>
  <c r="AS33" i="23"/>
  <c r="BC33" i="23"/>
  <c r="BO33" i="23"/>
  <c r="J34" i="23"/>
  <c r="T34" i="23"/>
  <c r="AF34" i="23"/>
  <c r="AP34" i="23"/>
  <c r="AZ34" i="23"/>
  <c r="BL34" i="23"/>
  <c r="G35" i="23"/>
  <c r="Q35" i="23"/>
  <c r="Z35" i="23"/>
  <c r="AI35" i="23"/>
  <c r="AS35" i="23"/>
  <c r="BB35" i="23"/>
  <c r="BK35" i="23"/>
  <c r="E36" i="23"/>
  <c r="N36" i="23"/>
  <c r="W36" i="23"/>
  <c r="AF36" i="23"/>
  <c r="AP36" i="23"/>
  <c r="AY36" i="23"/>
  <c r="BH36" i="23"/>
  <c r="B37" i="23"/>
  <c r="K37" i="23"/>
  <c r="T37" i="23"/>
  <c r="AC37" i="23"/>
  <c r="AM37" i="23"/>
  <c r="AV37" i="23"/>
  <c r="BE37" i="23"/>
  <c r="BN37" i="23"/>
  <c r="H38" i="23"/>
  <c r="P38" i="23"/>
  <c r="X38" i="23"/>
  <c r="AF38" i="23"/>
  <c r="AN38" i="23"/>
  <c r="AV38" i="23"/>
  <c r="BD38" i="23"/>
  <c r="BL38" i="23"/>
  <c r="E39" i="23"/>
  <c r="M39" i="23"/>
  <c r="U39" i="23"/>
  <c r="AC39" i="23"/>
  <c r="AK39" i="23"/>
  <c r="AS39" i="23"/>
  <c r="BA39" i="23"/>
  <c r="BI39" i="23"/>
  <c r="B40" i="23"/>
  <c r="J40" i="23"/>
  <c r="R40" i="23"/>
  <c r="Z40" i="23"/>
  <c r="AH40" i="23"/>
  <c r="AP40" i="23"/>
  <c r="AX40" i="23"/>
  <c r="BF40" i="23"/>
  <c r="BN40" i="23"/>
  <c r="G41" i="23"/>
  <c r="O41" i="23"/>
  <c r="W41" i="23"/>
  <c r="AE41" i="23"/>
  <c r="AM41" i="23"/>
  <c r="AU41" i="23"/>
  <c r="BC41" i="23"/>
  <c r="BK41" i="23"/>
  <c r="D42" i="23"/>
  <c r="L42" i="23"/>
  <c r="T42" i="23"/>
  <c r="AB42" i="23"/>
  <c r="AJ42" i="23"/>
  <c r="AR42" i="23"/>
  <c r="AZ42" i="23"/>
  <c r="BH42" i="23"/>
  <c r="BP42" i="23"/>
  <c r="I43" i="23"/>
  <c r="Q43" i="23"/>
  <c r="Y43" i="23"/>
  <c r="AG43" i="23"/>
  <c r="AO43" i="23"/>
  <c r="AW43" i="23"/>
  <c r="BE43" i="23"/>
  <c r="BM43" i="23"/>
  <c r="F44" i="23"/>
  <c r="N44" i="23"/>
  <c r="V44" i="23"/>
  <c r="AD44" i="23"/>
  <c r="AL44" i="23"/>
  <c r="AT44" i="23"/>
  <c r="BB44" i="23"/>
  <c r="BJ44" i="23"/>
  <c r="C45" i="23"/>
  <c r="K45" i="23"/>
  <c r="S45" i="23"/>
  <c r="AA45" i="23"/>
  <c r="AI45" i="23"/>
  <c r="AQ45" i="23"/>
  <c r="AY45" i="23"/>
  <c r="BG45" i="23"/>
  <c r="BO45" i="23"/>
  <c r="H46" i="23"/>
  <c r="P46" i="23"/>
  <c r="X46" i="23"/>
  <c r="AF46" i="23"/>
  <c r="AN46" i="23"/>
  <c r="AV46" i="23"/>
  <c r="BD46" i="23"/>
  <c r="BL46" i="23"/>
  <c r="E47" i="23"/>
  <c r="M47" i="23"/>
  <c r="U47" i="23"/>
  <c r="AC47" i="23"/>
  <c r="AK47" i="23"/>
  <c r="AD14" i="23"/>
  <c r="AV22" i="23"/>
  <c r="AX24" i="23"/>
  <c r="S26" i="23"/>
  <c r="Z27" i="23"/>
  <c r="W28" i="23"/>
  <c r="T29" i="23"/>
  <c r="Q30" i="23"/>
  <c r="N31" i="23"/>
  <c r="K32" i="23"/>
  <c r="AN32" i="23"/>
  <c r="AY32" i="23"/>
  <c r="BM32" i="23"/>
  <c r="L33" i="23"/>
  <c r="W33" i="23"/>
  <c r="AJ33" i="23"/>
  <c r="AT33" i="23"/>
  <c r="BD33" i="23"/>
  <c r="BP33" i="23"/>
  <c r="K34" i="23"/>
  <c r="U34" i="23"/>
  <c r="AG34" i="23"/>
  <c r="AQ34" i="23"/>
  <c r="BA34" i="23"/>
  <c r="BM34" i="23"/>
  <c r="H35" i="23"/>
  <c r="R35" i="23"/>
  <c r="AA35" i="23"/>
  <c r="AK35" i="23"/>
  <c r="AT35" i="23"/>
  <c r="BC35" i="23"/>
  <c r="BL35" i="23"/>
  <c r="F36" i="23"/>
  <c r="O36" i="23"/>
  <c r="X36" i="23"/>
  <c r="AH36" i="23"/>
  <c r="AQ36" i="23"/>
  <c r="AZ36" i="23"/>
  <c r="BI36" i="23"/>
  <c r="C37" i="23"/>
  <c r="L37" i="23"/>
  <c r="U37" i="23"/>
  <c r="AE37" i="23"/>
  <c r="AN37" i="23"/>
  <c r="AW37" i="23"/>
  <c r="BF37" i="23"/>
  <c r="BO37" i="23"/>
  <c r="I38" i="23"/>
  <c r="Q38" i="23"/>
  <c r="Y38" i="23"/>
  <c r="AG38" i="23"/>
  <c r="AO38" i="23"/>
  <c r="AW38" i="23"/>
  <c r="BE38" i="23"/>
  <c r="BM38" i="23"/>
  <c r="F39" i="23"/>
  <c r="N39" i="23"/>
  <c r="V39" i="23"/>
  <c r="AD39" i="23"/>
  <c r="AL39" i="23"/>
  <c r="AT39" i="23"/>
  <c r="BB39" i="23"/>
  <c r="BJ39" i="23"/>
  <c r="C40" i="23"/>
  <c r="K40" i="23"/>
  <c r="S40" i="23"/>
  <c r="AA40" i="23"/>
  <c r="AI40" i="23"/>
  <c r="AQ40" i="23"/>
  <c r="AY40" i="23"/>
  <c r="BG40" i="23"/>
  <c r="BO40" i="23"/>
  <c r="H41" i="23"/>
  <c r="P41" i="23"/>
  <c r="X41" i="23"/>
  <c r="AF41" i="23"/>
  <c r="AN41" i="23"/>
  <c r="AV41" i="23"/>
  <c r="BD41" i="23"/>
  <c r="BL41" i="23"/>
  <c r="E42" i="23"/>
  <c r="M42" i="23"/>
  <c r="U42" i="23"/>
  <c r="AC42" i="23"/>
  <c r="AK42" i="23"/>
  <c r="AS42" i="23"/>
  <c r="BA42" i="23"/>
  <c r="BI42" i="23"/>
  <c r="B43" i="23"/>
  <c r="J43" i="23"/>
  <c r="BJ15" i="23"/>
  <c r="U23" i="23"/>
  <c r="BJ24" i="23"/>
  <c r="AE26" i="23"/>
  <c r="AH27" i="23"/>
  <c r="AE28" i="23"/>
  <c r="AB29" i="23"/>
  <c r="Y30" i="23"/>
  <c r="V31" i="23"/>
  <c r="S32" i="23"/>
  <c r="AO32" i="23"/>
  <c r="BC32" i="23"/>
  <c r="BN32" i="23"/>
  <c r="M33" i="23"/>
  <c r="X33" i="23"/>
  <c r="AK33" i="23"/>
  <c r="AU33" i="23"/>
  <c r="BG33" i="23"/>
  <c r="B34" i="23"/>
  <c r="L34" i="23"/>
  <c r="X34" i="23"/>
  <c r="AH34" i="23"/>
  <c r="AR34" i="23"/>
  <c r="BD34" i="23"/>
  <c r="BN34" i="23"/>
  <c r="I35" i="23"/>
  <c r="S35" i="23"/>
  <c r="AC35" i="23"/>
  <c r="AL35" i="23"/>
  <c r="AU35" i="23"/>
  <c r="BD35" i="23"/>
  <c r="BM35" i="23"/>
  <c r="G36" i="23"/>
  <c r="P36" i="23"/>
  <c r="Z36" i="23"/>
  <c r="AI36" i="23"/>
  <c r="AR36" i="23"/>
  <c r="BA36" i="23"/>
  <c r="BJ36" i="23"/>
  <c r="D37" i="23"/>
  <c r="M37" i="23"/>
  <c r="W37" i="23"/>
  <c r="AF37" i="23"/>
  <c r="AO37" i="23"/>
  <c r="AX37" i="23"/>
  <c r="BG37" i="23"/>
  <c r="BP37" i="23"/>
  <c r="J38" i="23"/>
  <c r="R38" i="23"/>
  <c r="Z38" i="23"/>
  <c r="AH38" i="23"/>
  <c r="AP38" i="23"/>
  <c r="AX38" i="23"/>
  <c r="BF38" i="23"/>
  <c r="BN38" i="23"/>
  <c r="G39" i="23"/>
  <c r="O39" i="23"/>
  <c r="W39" i="23"/>
  <c r="AE39" i="23"/>
  <c r="AM39" i="23"/>
  <c r="AU39" i="23"/>
  <c r="BC39" i="23"/>
  <c r="BK39" i="23"/>
  <c r="D40" i="23"/>
  <c r="L40" i="23"/>
  <c r="T40" i="23"/>
  <c r="AB40" i="23"/>
  <c r="AJ40" i="23"/>
  <c r="AR40" i="23"/>
  <c r="AZ40" i="23"/>
  <c r="BH40" i="23"/>
  <c r="BP40" i="23"/>
  <c r="I41" i="23"/>
  <c r="Q41" i="23"/>
  <c r="Y41" i="23"/>
  <c r="AG41" i="23"/>
  <c r="AO41" i="23"/>
  <c r="AW41" i="23"/>
  <c r="BE41" i="23"/>
  <c r="BM41" i="23"/>
  <c r="F42" i="23"/>
  <c r="N42" i="23"/>
  <c r="V42" i="23"/>
  <c r="BN16" i="23"/>
  <c r="AN23" i="23"/>
  <c r="H25" i="23"/>
  <c r="AN26" i="23"/>
  <c r="AP27" i="23"/>
  <c r="AM28" i="23"/>
  <c r="AJ29" i="23"/>
  <c r="AG30" i="23"/>
  <c r="AD31" i="23"/>
  <c r="W32" i="23"/>
  <c r="AP32" i="23"/>
  <c r="BD32" i="23"/>
  <c r="BO32" i="23"/>
  <c r="N33" i="23"/>
  <c r="AB33" i="23"/>
  <c r="AL33" i="23"/>
  <c r="AV33" i="23"/>
  <c r="BH33" i="23"/>
  <c r="C34" i="23"/>
  <c r="M34" i="23"/>
  <c r="Y34" i="23"/>
  <c r="AI34" i="23"/>
  <c r="AS34" i="23"/>
  <c r="BE34" i="23"/>
  <c r="BO34" i="23"/>
  <c r="J35" i="23"/>
  <c r="U35" i="23"/>
  <c r="AD35" i="23"/>
  <c r="AM35" i="23"/>
  <c r="AV35" i="23"/>
  <c r="BE35" i="23"/>
  <c r="BN35" i="23"/>
  <c r="H36" i="23"/>
  <c r="R36" i="23"/>
  <c r="AA36" i="23"/>
  <c r="AJ36" i="23"/>
  <c r="AS36" i="23"/>
  <c r="BB36" i="23"/>
  <c r="BK36" i="23"/>
  <c r="E37" i="23"/>
  <c r="O37" i="23"/>
  <c r="X37" i="23"/>
  <c r="AG37" i="23"/>
  <c r="AP37" i="23"/>
  <c r="AY37" i="23"/>
  <c r="BH37" i="23"/>
  <c r="B38" i="23"/>
  <c r="K38" i="23"/>
  <c r="S38" i="23"/>
  <c r="AA38" i="23"/>
  <c r="AI38" i="23"/>
  <c r="AQ38" i="23"/>
  <c r="AY38" i="23"/>
  <c r="BG38" i="23"/>
  <c r="BO38" i="23"/>
  <c r="H39" i="23"/>
  <c r="P39" i="23"/>
  <c r="X39" i="23"/>
  <c r="AF39" i="23"/>
  <c r="AN39" i="23"/>
  <c r="AV39" i="23"/>
  <c r="BD39" i="23"/>
  <c r="BL39" i="23"/>
  <c r="E40" i="23"/>
  <c r="M40" i="23"/>
  <c r="U40" i="23"/>
  <c r="AC40" i="23"/>
  <c r="AK40" i="23"/>
  <c r="AS40" i="23"/>
  <c r="BA40" i="23"/>
  <c r="BI40" i="23"/>
  <c r="B41" i="23"/>
  <c r="J41" i="23"/>
  <c r="R41" i="23"/>
  <c r="Z41" i="23"/>
  <c r="AH41" i="23"/>
  <c r="AP41" i="23"/>
  <c r="AX41" i="23"/>
  <c r="BF41" i="23"/>
  <c r="BN41" i="23"/>
  <c r="G42" i="23"/>
  <c r="O42" i="23"/>
  <c r="W42" i="23"/>
  <c r="AE42" i="23"/>
  <c r="AM42" i="23"/>
  <c r="AU42" i="23"/>
  <c r="BC42" i="23"/>
  <c r="BK42" i="23"/>
  <c r="D43" i="23"/>
  <c r="L43" i="23"/>
  <c r="T43" i="23"/>
  <c r="AB43" i="23"/>
  <c r="AJ43" i="23"/>
  <c r="AR43" i="23"/>
  <c r="AZ43" i="23"/>
  <c r="BH43" i="23"/>
  <c r="BP43" i="23"/>
  <c r="I44" i="23"/>
  <c r="Q44" i="23"/>
  <c r="Y44" i="23"/>
  <c r="AG44" i="23"/>
  <c r="AO44" i="23"/>
  <c r="AW44" i="23"/>
  <c r="BE44" i="23"/>
  <c r="BM44" i="23"/>
  <c r="F45" i="23"/>
  <c r="BK17" i="23"/>
  <c r="BA23" i="23"/>
  <c r="V25" i="23"/>
  <c r="AW26" i="23"/>
  <c r="AX27" i="23"/>
  <c r="AU28" i="23"/>
  <c r="AR29" i="23"/>
  <c r="AO30" i="23"/>
  <c r="AL31" i="23"/>
  <c r="AA32" i="23"/>
  <c r="AQ32" i="23"/>
  <c r="BE32" i="23"/>
  <c r="D33" i="23"/>
  <c r="O33" i="23"/>
  <c r="AC33" i="23"/>
  <c r="AM33" i="23"/>
  <c r="AY33" i="23"/>
  <c r="BI33" i="23"/>
  <c r="D34" i="23"/>
  <c r="P34" i="23"/>
  <c r="Z34" i="23"/>
  <c r="AJ34" i="23"/>
  <c r="AV34" i="23"/>
  <c r="BF34" i="23"/>
  <c r="BP34" i="23"/>
  <c r="M35" i="23"/>
  <c r="V35" i="23"/>
  <c r="AE35" i="23"/>
  <c r="AN35" i="23"/>
  <c r="AW35" i="23"/>
  <c r="BF35" i="23"/>
  <c r="BO35" i="23"/>
  <c r="J36" i="23"/>
  <c r="S36" i="23"/>
  <c r="AB36" i="23"/>
  <c r="AK36" i="23"/>
  <c r="AT36" i="23"/>
  <c r="BC36" i="23"/>
  <c r="BL36" i="23"/>
  <c r="G37" i="23"/>
  <c r="P37" i="23"/>
  <c r="Y37" i="23"/>
  <c r="AH37" i="23"/>
  <c r="AQ37" i="23"/>
  <c r="AZ37" i="23"/>
  <c r="BI37" i="23"/>
  <c r="D38" i="23"/>
  <c r="L38" i="23"/>
  <c r="T38" i="23"/>
  <c r="AB38" i="23"/>
  <c r="AJ38" i="23"/>
  <c r="AR38" i="23"/>
  <c r="AZ38" i="23"/>
  <c r="BH38" i="23"/>
  <c r="BP38" i="23"/>
  <c r="I39" i="23"/>
  <c r="Q39" i="23"/>
  <c r="Y39" i="23"/>
  <c r="AG39" i="23"/>
  <c r="AO39" i="23"/>
  <c r="AW39" i="23"/>
  <c r="BE39" i="23"/>
  <c r="BM39" i="23"/>
  <c r="F40" i="23"/>
  <c r="N40" i="23"/>
  <c r="V40" i="23"/>
  <c r="AD40" i="23"/>
  <c r="AL40" i="23"/>
  <c r="AT40" i="23"/>
  <c r="BB40" i="23"/>
  <c r="BJ40" i="23"/>
  <c r="C41" i="23"/>
  <c r="K41" i="23"/>
  <c r="S41" i="23"/>
  <c r="AA41" i="23"/>
  <c r="AI41" i="23"/>
  <c r="AQ41" i="23"/>
  <c r="AY41" i="23"/>
  <c r="BG41" i="23"/>
  <c r="BO41" i="23"/>
  <c r="H42" i="23"/>
  <c r="P42" i="23"/>
  <c r="X42" i="23"/>
  <c r="AF42" i="23"/>
  <c r="AN42" i="23"/>
  <c r="AV42" i="23"/>
  <c r="BD42" i="23"/>
  <c r="BL42" i="23"/>
  <c r="E43" i="23"/>
  <c r="M43" i="23"/>
  <c r="U43" i="23"/>
  <c r="AC43" i="23"/>
  <c r="AK43" i="23"/>
  <c r="AS43" i="23"/>
  <c r="BA43" i="23"/>
  <c r="BI43" i="23"/>
  <c r="B44" i="23"/>
  <c r="J44" i="23"/>
  <c r="R44" i="23"/>
  <c r="Z44" i="23"/>
  <c r="AH44" i="23"/>
  <c r="AP44" i="23"/>
  <c r="AX44" i="23"/>
  <c r="BF44" i="23"/>
  <c r="BN44" i="23"/>
  <c r="G45" i="23"/>
  <c r="BH18" i="23"/>
  <c r="BM23" i="23"/>
  <c r="AH25" i="23"/>
  <c r="BF26" i="23"/>
  <c r="BF27" i="23"/>
  <c r="BC28" i="23"/>
  <c r="AZ29" i="23"/>
  <c r="AW30" i="23"/>
  <c r="AT31" i="23"/>
  <c r="AE32" i="23"/>
  <c r="AU32" i="23"/>
  <c r="BF32" i="23"/>
  <c r="E33" i="23"/>
  <c r="P33" i="23"/>
  <c r="AD33" i="23"/>
  <c r="AN33" i="23"/>
  <c r="AZ33" i="23"/>
  <c r="BJ33" i="23"/>
  <c r="E34" i="23"/>
  <c r="Q34" i="23"/>
  <c r="AA34" i="23"/>
  <c r="AK34" i="23"/>
  <c r="AW34" i="23"/>
  <c r="BG34" i="23"/>
  <c r="B35" i="23"/>
  <c r="N35" i="23"/>
  <c r="W35" i="23"/>
  <c r="AF35" i="23"/>
  <c r="AO35" i="23"/>
  <c r="AX35" i="23"/>
  <c r="BG35" i="23"/>
  <c r="B36" i="23"/>
  <c r="K36" i="23"/>
  <c r="T36" i="23"/>
  <c r="AC36" i="23"/>
  <c r="AL36" i="23"/>
  <c r="AU36" i="23"/>
  <c r="BD36" i="23"/>
  <c r="BN36" i="23"/>
  <c r="H37" i="23"/>
  <c r="Q37" i="23"/>
  <c r="Z37" i="23"/>
  <c r="AI37" i="23"/>
  <c r="AR37" i="23"/>
  <c r="BA37" i="23"/>
  <c r="BK37" i="23"/>
  <c r="E38" i="23"/>
  <c r="M38" i="23"/>
  <c r="U38" i="23"/>
  <c r="AC38" i="23"/>
  <c r="AK38" i="23"/>
  <c r="AS38" i="23"/>
  <c r="BA38" i="23"/>
  <c r="BI38" i="23"/>
  <c r="B39" i="23"/>
  <c r="J39" i="23"/>
  <c r="R39" i="23"/>
  <c r="Z39" i="23"/>
  <c r="AH39" i="23"/>
  <c r="AP39" i="23"/>
  <c r="AX39" i="23"/>
  <c r="BF39" i="23"/>
  <c r="BN39" i="23"/>
  <c r="G40" i="23"/>
  <c r="O40" i="23"/>
  <c r="W40" i="23"/>
  <c r="AE40" i="23"/>
  <c r="AM40" i="23"/>
  <c r="AU40" i="23"/>
  <c r="BC40" i="23"/>
  <c r="BK40" i="23"/>
  <c r="D41" i="23"/>
  <c r="L41" i="23"/>
  <c r="T41" i="23"/>
  <c r="AB41" i="23"/>
  <c r="AJ41" i="23"/>
  <c r="AR41" i="23"/>
  <c r="AZ41" i="23"/>
  <c r="BH41" i="23"/>
  <c r="BP41" i="23"/>
  <c r="I42" i="23"/>
  <c r="Q42" i="23"/>
  <c r="Y42" i="23"/>
  <c r="AG42" i="23"/>
  <c r="AO42" i="23"/>
  <c r="BB20" i="23"/>
  <c r="Y24" i="23"/>
  <c r="BG25" i="23"/>
  <c r="I27" i="23"/>
  <c r="G28" i="23"/>
  <c r="D29" i="23"/>
  <c r="BP29" i="23"/>
  <c r="BM30" i="23"/>
  <c r="BJ31" i="23"/>
  <c r="AI32" i="23"/>
  <c r="AW32" i="23"/>
  <c r="BK32" i="23"/>
  <c r="G33" i="23"/>
  <c r="U33" i="23"/>
  <c r="AF33" i="23"/>
  <c r="AR33" i="23"/>
  <c r="BB33" i="23"/>
  <c r="BL33" i="23"/>
  <c r="I34" i="23"/>
  <c r="S34" i="23"/>
  <c r="AC34" i="23"/>
  <c r="AO34" i="23"/>
  <c r="AY34" i="23"/>
  <c r="BI34" i="23"/>
  <c r="F35" i="23"/>
  <c r="P35" i="23"/>
  <c r="Y35" i="23"/>
  <c r="AH35" i="23"/>
  <c r="AQ35" i="23"/>
  <c r="BA35" i="23"/>
  <c r="BJ35" i="23"/>
  <c r="D36" i="23"/>
  <c r="M36" i="23"/>
  <c r="V36" i="23"/>
  <c r="AE36" i="23"/>
  <c r="AN36" i="23"/>
  <c r="AX36" i="23"/>
  <c r="BG36" i="23"/>
  <c r="BP36" i="23"/>
  <c r="J37" i="23"/>
  <c r="S37" i="23"/>
  <c r="AB37" i="23"/>
  <c r="AK37" i="23"/>
  <c r="AU37" i="23"/>
  <c r="BD37" i="23"/>
  <c r="BM37" i="23"/>
  <c r="G38" i="23"/>
  <c r="O38" i="23"/>
  <c r="W38" i="23"/>
  <c r="AE38" i="23"/>
  <c r="AM38" i="23"/>
  <c r="AU38" i="23"/>
  <c r="BC38" i="23"/>
  <c r="BK38" i="23"/>
  <c r="D39" i="23"/>
  <c r="L39" i="23"/>
  <c r="T39" i="23"/>
  <c r="AB39" i="23"/>
  <c r="AJ39" i="23"/>
  <c r="AR39" i="23"/>
  <c r="AZ39" i="23"/>
  <c r="BH39" i="23"/>
  <c r="BP39" i="23"/>
  <c r="I40" i="23"/>
  <c r="Q40" i="23"/>
  <c r="Y40" i="23"/>
  <c r="AG40" i="23"/>
  <c r="AO40" i="23"/>
  <c r="AW40" i="23"/>
  <c r="BE40" i="23"/>
  <c r="BM40" i="23"/>
  <c r="F41" i="23"/>
  <c r="N41" i="23"/>
  <c r="V41" i="23"/>
  <c r="AD41" i="23"/>
  <c r="AL41" i="23"/>
  <c r="AT41" i="23"/>
  <c r="BB41" i="23"/>
  <c r="BJ41" i="23"/>
  <c r="C42" i="23"/>
  <c r="K42" i="23"/>
  <c r="S42" i="23"/>
  <c r="AA42" i="23"/>
  <c r="AI42" i="23"/>
  <c r="AQ42" i="23"/>
  <c r="AY42" i="23"/>
  <c r="BG42" i="23"/>
  <c r="BO42" i="23"/>
  <c r="H43" i="23"/>
  <c r="P43" i="23"/>
  <c r="X43" i="23"/>
  <c r="AF43" i="23"/>
  <c r="F38" i="23"/>
  <c r="BH45" i="23"/>
  <c r="Q47" i="23"/>
  <c r="R2" i="23"/>
  <c r="K24" i="23"/>
  <c r="AH32" i="23"/>
  <c r="BK33" i="23"/>
  <c r="O35" i="23"/>
  <c r="U36" i="23"/>
  <c r="AA37" i="23"/>
  <c r="AD38" i="23"/>
  <c r="AA39" i="23"/>
  <c r="X40" i="23"/>
  <c r="U41" i="23"/>
  <c r="R42" i="23"/>
  <c r="AX42" i="23"/>
  <c r="F43" i="23"/>
  <c r="W43" i="23"/>
  <c r="AM43" i="23"/>
  <c r="AY43" i="23"/>
  <c r="BL43" i="23"/>
  <c r="K44" i="23"/>
  <c r="W44" i="23"/>
  <c r="AJ44" i="23"/>
  <c r="AV44" i="23"/>
  <c r="BI44" i="23"/>
  <c r="H45" i="23"/>
  <c r="Q45" i="23"/>
  <c r="Z45" i="23"/>
  <c r="AJ45" i="23"/>
  <c r="AS45" i="23"/>
  <c r="BB45" i="23"/>
  <c r="BK45" i="23"/>
  <c r="E46" i="23"/>
  <c r="N46" i="23"/>
  <c r="W46" i="23"/>
  <c r="AG46" i="23"/>
  <c r="AP46" i="23"/>
  <c r="AY46" i="23"/>
  <c r="BH46" i="23"/>
  <c r="B47" i="23"/>
  <c r="K47" i="23"/>
  <c r="T47" i="23"/>
  <c r="AD47" i="23"/>
  <c r="AM47" i="23"/>
  <c r="AU47" i="23"/>
  <c r="BC47" i="23"/>
  <c r="BK47" i="23"/>
  <c r="E2" i="23"/>
  <c r="M2" i="23"/>
  <c r="U2" i="23"/>
  <c r="AC2" i="23"/>
  <c r="AK2" i="23"/>
  <c r="AS2" i="23"/>
  <c r="BA2" i="23"/>
  <c r="BI2" i="23"/>
  <c r="B2" i="23"/>
  <c r="AV47" i="23"/>
  <c r="BL47" i="23"/>
  <c r="N2" i="23"/>
  <c r="AD2" i="23"/>
  <c r="AL2" i="23"/>
  <c r="BB2" i="23"/>
  <c r="W2" i="23"/>
  <c r="AU2" i="23"/>
  <c r="BK2" i="23"/>
  <c r="AB34" i="23"/>
  <c r="AD43" i="23"/>
  <c r="AB44" i="23"/>
  <c r="BA44" i="23"/>
  <c r="AA46" i="23"/>
  <c r="F47" i="23"/>
  <c r="AG47" i="23"/>
  <c r="H2" i="23"/>
  <c r="AF2" i="23"/>
  <c r="BD2" i="23"/>
  <c r="T33" i="23"/>
  <c r="BG39" i="23"/>
  <c r="BA41" i="23"/>
  <c r="O43" i="23"/>
  <c r="BF43" i="23"/>
  <c r="D44" i="23"/>
  <c r="AQ44" i="23"/>
  <c r="BC44" i="23"/>
  <c r="V45" i="23"/>
  <c r="AN45" i="23"/>
  <c r="BP45" i="23"/>
  <c r="S46" i="23"/>
  <c r="AK46" i="23"/>
  <c r="G47" i="23"/>
  <c r="AY47" i="23"/>
  <c r="Q2" i="23"/>
  <c r="BM2" i="23"/>
  <c r="AX34" i="23"/>
  <c r="BG43" i="23"/>
  <c r="B45" i="23"/>
  <c r="AO45" i="23"/>
  <c r="AC46" i="23"/>
  <c r="H47" i="23"/>
  <c r="J2" i="23"/>
  <c r="BF2" i="23"/>
  <c r="AU25" i="23"/>
  <c r="AV32" i="23"/>
  <c r="H34" i="23"/>
  <c r="X35" i="23"/>
  <c r="AD36" i="23"/>
  <c r="AJ37" i="23"/>
  <c r="AL38" i="23"/>
  <c r="AI39" i="23"/>
  <c r="AF40" i="23"/>
  <c r="AC41" i="23"/>
  <c r="Z42" i="23"/>
  <c r="BB42" i="23"/>
  <c r="G43" i="23"/>
  <c r="Z43" i="23"/>
  <c r="AN43" i="23"/>
  <c r="BB43" i="23"/>
  <c r="BN43" i="23"/>
  <c r="L44" i="23"/>
  <c r="X44" i="23"/>
  <c r="AK44" i="23"/>
  <c r="AY44" i="23"/>
  <c r="BK44" i="23"/>
  <c r="I45" i="23"/>
  <c r="R45" i="23"/>
  <c r="AB45" i="23"/>
  <c r="AK45" i="23"/>
  <c r="AT45" i="23"/>
  <c r="BC45" i="23"/>
  <c r="BL45" i="23"/>
  <c r="F46" i="23"/>
  <c r="O46" i="23"/>
  <c r="Y46" i="23"/>
  <c r="AH46" i="23"/>
  <c r="AQ46" i="23"/>
  <c r="AZ46" i="23"/>
  <c r="BI46" i="23"/>
  <c r="C47" i="23"/>
  <c r="L47" i="23"/>
  <c r="V47" i="23"/>
  <c r="AE47" i="23"/>
  <c r="AN47" i="23"/>
  <c r="BD47" i="23"/>
  <c r="F2" i="23"/>
  <c r="V2" i="23"/>
  <c r="AT2" i="23"/>
  <c r="BJ2" i="23"/>
  <c r="AM2" i="23"/>
  <c r="F33" i="23"/>
  <c r="AQ43" i="23"/>
  <c r="L45" i="23"/>
  <c r="AD45" i="23"/>
  <c r="AV45" i="23"/>
  <c r="BN45" i="23"/>
  <c r="I46" i="23"/>
  <c r="AJ46" i="23"/>
  <c r="BB46" i="23"/>
  <c r="O47" i="23"/>
  <c r="AX47" i="23"/>
  <c r="BF47" i="23"/>
  <c r="P2" i="23"/>
  <c r="AN2" i="23"/>
  <c r="BL2" i="23"/>
  <c r="AN34" i="23"/>
  <c r="BJ38" i="23"/>
  <c r="AL42" i="23"/>
  <c r="AE43" i="23"/>
  <c r="P44" i="23"/>
  <c r="BP44" i="23"/>
  <c r="AE45" i="23"/>
  <c r="BF45" i="23"/>
  <c r="AB46" i="23"/>
  <c r="BC46" i="23"/>
  <c r="AH47" i="23"/>
  <c r="I2" i="23"/>
  <c r="BE2" i="23"/>
  <c r="BI35" i="23"/>
  <c r="AH43" i="23"/>
  <c r="AR44" i="23"/>
  <c r="T46" i="23"/>
  <c r="Z47" i="23"/>
  <c r="Z2" i="23"/>
  <c r="BO26" i="23"/>
  <c r="BG32" i="23"/>
  <c r="R34" i="23"/>
  <c r="AG35" i="23"/>
  <c r="AM36" i="23"/>
  <c r="AS37" i="23"/>
  <c r="AT38" i="23"/>
  <c r="AQ39" i="23"/>
  <c r="AN40" i="23"/>
  <c r="AK41" i="23"/>
  <c r="AD42" i="23"/>
  <c r="BE42" i="23"/>
  <c r="K43" i="23"/>
  <c r="AA43" i="23"/>
  <c r="AP43" i="23"/>
  <c r="BC43" i="23"/>
  <c r="BO43" i="23"/>
  <c r="M44" i="23"/>
  <c r="AA44" i="23"/>
  <c r="AM44" i="23"/>
  <c r="AZ44" i="23"/>
  <c r="BL44" i="23"/>
  <c r="J45" i="23"/>
  <c r="T45" i="23"/>
  <c r="AC45" i="23"/>
  <c r="AL45" i="23"/>
  <c r="AU45" i="23"/>
  <c r="BD45" i="23"/>
  <c r="BM45" i="23"/>
  <c r="G46" i="23"/>
  <c r="Q46" i="23"/>
  <c r="Z46" i="23"/>
  <c r="AI46" i="23"/>
  <c r="AR46" i="23"/>
  <c r="BA46" i="23"/>
  <c r="BJ46" i="23"/>
  <c r="D47" i="23"/>
  <c r="N47" i="23"/>
  <c r="W47" i="23"/>
  <c r="AF47" i="23"/>
  <c r="AO47" i="23"/>
  <c r="AW47" i="23"/>
  <c r="BE47" i="23"/>
  <c r="BM47" i="23"/>
  <c r="G2" i="23"/>
  <c r="O2" i="23"/>
  <c r="AE2" i="23"/>
  <c r="BC2" i="23"/>
  <c r="BN27" i="23"/>
  <c r="AP35" i="23"/>
  <c r="AV36" i="23"/>
  <c r="BC37" i="23"/>
  <c r="BB38" i="23"/>
  <c r="AY39" i="23"/>
  <c r="AV40" i="23"/>
  <c r="AS41" i="23"/>
  <c r="AH42" i="23"/>
  <c r="BF42" i="23"/>
  <c r="N43" i="23"/>
  <c r="BD43" i="23"/>
  <c r="C44" i="23"/>
  <c r="O44" i="23"/>
  <c r="AN44" i="23"/>
  <c r="BO44" i="23"/>
  <c r="U45" i="23"/>
  <c r="AM45" i="23"/>
  <c r="BE45" i="23"/>
  <c r="R46" i="23"/>
  <c r="AS46" i="23"/>
  <c r="BK46" i="23"/>
  <c r="X47" i="23"/>
  <c r="AP47" i="23"/>
  <c r="BN47" i="23"/>
  <c r="X2" i="23"/>
  <c r="AV2" i="23"/>
  <c r="BK28" i="23"/>
  <c r="AY35" i="23"/>
  <c r="BF36" i="23"/>
  <c r="BL37" i="23"/>
  <c r="BD40" i="23"/>
  <c r="BJ42" i="23"/>
  <c r="AT43" i="23"/>
  <c r="AC44" i="23"/>
  <c r="M45" i="23"/>
  <c r="AW45" i="23"/>
  <c r="J46" i="23"/>
  <c r="AT46" i="23"/>
  <c r="BM46" i="23"/>
  <c r="Y47" i="23"/>
  <c r="AQ47" i="23"/>
  <c r="BO47" i="23"/>
  <c r="Y2" i="23"/>
  <c r="AO2" i="23"/>
  <c r="AE33" i="23"/>
  <c r="C39" i="23"/>
  <c r="BL40" i="23"/>
  <c r="AP42" i="23"/>
  <c r="R43" i="23"/>
  <c r="E44" i="23"/>
  <c r="AE44" i="23"/>
  <c r="N45" i="23"/>
  <c r="AF45" i="23"/>
  <c r="K46" i="23"/>
  <c r="AL46" i="23"/>
  <c r="BE46" i="23"/>
  <c r="AR47" i="23"/>
  <c r="BP47" i="23"/>
  <c r="AH2" i="23"/>
  <c r="BN2" i="23"/>
  <c r="BO36" i="23"/>
  <c r="AX45" i="23"/>
  <c r="BN46" i="23"/>
  <c r="AZ47" i="23"/>
  <c r="AX2" i="23"/>
  <c r="BE30" i="23"/>
  <c r="AQ33" i="23"/>
  <c r="BH34" i="23"/>
  <c r="C36" i="23"/>
  <c r="I37" i="23"/>
  <c r="N38" i="23"/>
  <c r="K39" i="23"/>
  <c r="H40" i="23"/>
  <c r="E41" i="23"/>
  <c r="B42" i="23"/>
  <c r="AT42" i="23"/>
  <c r="BN42" i="23"/>
  <c r="S43" i="23"/>
  <c r="AI43" i="23"/>
  <c r="AV43" i="23"/>
  <c r="BJ43" i="23"/>
  <c r="G44" i="23"/>
  <c r="T44" i="23"/>
  <c r="AF44" i="23"/>
  <c r="AS44" i="23"/>
  <c r="BG44" i="23"/>
  <c r="D45" i="23"/>
  <c r="O45" i="23"/>
  <c r="X45" i="23"/>
  <c r="AG45" i="23"/>
  <c r="AP45" i="23"/>
  <c r="AZ45" i="23"/>
  <c r="BI45" i="23"/>
  <c r="C46" i="23"/>
  <c r="L46" i="23"/>
  <c r="U46" i="23"/>
  <c r="AD46" i="23"/>
  <c r="AM46" i="23"/>
  <c r="AW46" i="23"/>
  <c r="BF46" i="23"/>
  <c r="BO46" i="23"/>
  <c r="I47" i="23"/>
  <c r="R47" i="23"/>
  <c r="AA47" i="23"/>
  <c r="AJ47" i="23"/>
  <c r="AS47" i="23"/>
  <c r="BA47" i="23"/>
  <c r="BI47" i="23"/>
  <c r="C2" i="23"/>
  <c r="K2" i="23"/>
  <c r="S2" i="23"/>
  <c r="AA2" i="23"/>
  <c r="AI2" i="23"/>
  <c r="AQ2" i="23"/>
  <c r="AY2" i="23"/>
  <c r="BG2" i="23"/>
  <c r="BO2" i="23"/>
  <c r="BE19" i="23"/>
  <c r="BB31" i="23"/>
  <c r="BA33" i="23"/>
  <c r="E35" i="23"/>
  <c r="L36" i="23"/>
  <c r="R37" i="23"/>
  <c r="V38" i="23"/>
  <c r="S39" i="23"/>
  <c r="P40" i="23"/>
  <c r="M41" i="23"/>
  <c r="J42" i="23"/>
  <c r="AW42" i="23"/>
  <c r="C43" i="23"/>
  <c r="V43" i="23"/>
  <c r="AL43" i="23"/>
  <c r="AX43" i="23"/>
  <c r="BK43" i="23"/>
  <c r="H44" i="23"/>
  <c r="U44" i="23"/>
  <c r="AI44" i="23"/>
  <c r="AU44" i="23"/>
  <c r="BH44" i="23"/>
  <c r="E45" i="23"/>
  <c r="P45" i="23"/>
  <c r="Y45" i="23"/>
  <c r="AH45" i="23"/>
  <c r="AR45" i="23"/>
  <c r="BA45" i="23"/>
  <c r="BJ45" i="23"/>
  <c r="D46" i="23"/>
  <c r="M46" i="23"/>
  <c r="V46" i="23"/>
  <c r="AE46" i="23"/>
  <c r="AO46" i="23"/>
  <c r="AX46" i="23"/>
  <c r="BG46" i="23"/>
  <c r="BP46" i="23"/>
  <c r="J47" i="23"/>
  <c r="S47" i="23"/>
  <c r="AB47" i="23"/>
  <c r="AL47" i="23"/>
  <c r="AT47" i="23"/>
  <c r="BB47" i="23"/>
  <c r="BJ47" i="23"/>
  <c r="D2" i="23"/>
  <c r="L2" i="23"/>
  <c r="T2" i="23"/>
  <c r="AB2" i="23"/>
  <c r="AJ2" i="23"/>
  <c r="AR2" i="23"/>
  <c r="AZ2" i="23"/>
  <c r="BH2" i="23"/>
  <c r="BP2" i="23"/>
  <c r="P47" i="23"/>
  <c r="BG47" i="23"/>
  <c r="AG2" i="23"/>
  <c r="AW2" i="23"/>
  <c r="BH29" i="23"/>
  <c r="BO39" i="23"/>
  <c r="BI41" i="23"/>
  <c r="BM42" i="23"/>
  <c r="AU43" i="23"/>
  <c r="S44" i="23"/>
  <c r="BD44" i="23"/>
  <c r="W45" i="23"/>
  <c r="B46" i="23"/>
  <c r="AU46" i="23"/>
  <c r="AI47" i="23"/>
  <c r="BH47" i="23"/>
  <c r="AP2" i="23"/>
  <c r="T15" i="2"/>
  <c r="U15" i="2" s="1"/>
  <c r="D41" i="19"/>
  <c r="V41" i="19" s="1"/>
  <c r="Q15" i="2"/>
  <c r="R15" i="2" s="1"/>
  <c r="C46" i="21"/>
  <c r="E46" i="21" s="1"/>
  <c r="Q46" i="21" s="1"/>
  <c r="C16" i="21"/>
  <c r="E16" i="21" s="1"/>
  <c r="R16" i="21" s="1"/>
  <c r="T14" i="2"/>
  <c r="U14" i="2" s="1"/>
  <c r="D42" i="21"/>
  <c r="D51" i="21"/>
  <c r="V51" i="21" s="1"/>
  <c r="Q14" i="2"/>
  <c r="R14" i="2" s="1"/>
  <c r="M14" i="2"/>
  <c r="N14" i="2" s="1"/>
  <c r="N3" i="2"/>
  <c r="D22" i="21"/>
  <c r="I22" i="21" s="1"/>
  <c r="M15" i="2"/>
  <c r="N15" i="2" s="1"/>
  <c r="C47" i="21"/>
  <c r="E47" i="21" s="1"/>
  <c r="Q47" i="21" s="1"/>
  <c r="C39" i="21"/>
  <c r="E39" i="21" s="1"/>
  <c r="N39" i="21" s="1"/>
  <c r="F39" i="21"/>
  <c r="D45" i="21"/>
  <c r="W45" i="21" s="1"/>
  <c r="D37" i="21"/>
  <c r="I37" i="21" s="1"/>
  <c r="D20" i="21"/>
  <c r="W20" i="21" s="1"/>
  <c r="D8" i="2"/>
  <c r="C9" i="2"/>
  <c r="E6" i="2"/>
  <c r="F5" i="2"/>
  <c r="N25" i="2"/>
  <c r="H51" i="21" s="1"/>
  <c r="O25" i="2"/>
  <c r="N24" i="2"/>
  <c r="D16" i="21"/>
  <c r="U16" i="21" s="1"/>
  <c r="G44" i="21"/>
  <c r="F32" i="21"/>
  <c r="C33" i="21"/>
  <c r="E33" i="21" s="1"/>
  <c r="O33" i="21" s="1"/>
  <c r="H3" i="24"/>
  <c r="P3" i="24"/>
  <c r="F4" i="24"/>
  <c r="N4" i="24"/>
  <c r="D5" i="24"/>
  <c r="L5" i="24"/>
  <c r="B6" i="24"/>
  <c r="J6" i="24"/>
  <c r="R6" i="24"/>
  <c r="H7" i="24"/>
  <c r="P7" i="24"/>
  <c r="F8" i="24"/>
  <c r="N8" i="24"/>
  <c r="D9" i="24"/>
  <c r="L9" i="24"/>
  <c r="B10" i="24"/>
  <c r="J10" i="24"/>
  <c r="R10" i="24"/>
  <c r="H11" i="24"/>
  <c r="P11" i="24"/>
  <c r="F12" i="24"/>
  <c r="N12" i="24"/>
  <c r="D13" i="24"/>
  <c r="L13" i="24"/>
  <c r="B14" i="24"/>
  <c r="J14" i="24"/>
  <c r="R14" i="24"/>
  <c r="H15" i="24"/>
  <c r="P15" i="24"/>
  <c r="F16" i="24"/>
  <c r="N16" i="24"/>
  <c r="D17" i="24"/>
  <c r="L17" i="24"/>
  <c r="B18" i="24"/>
  <c r="J18" i="24"/>
  <c r="R18" i="24"/>
  <c r="H19" i="24"/>
  <c r="P19" i="24"/>
  <c r="F20" i="24"/>
  <c r="N20" i="24"/>
  <c r="D21" i="24"/>
  <c r="L21" i="24"/>
  <c r="B22" i="24"/>
  <c r="J22" i="24"/>
  <c r="R22" i="24"/>
  <c r="H23" i="24"/>
  <c r="P23" i="24"/>
  <c r="F24" i="24"/>
  <c r="N24" i="24"/>
  <c r="D25" i="24"/>
  <c r="L25" i="24"/>
  <c r="B26" i="24"/>
  <c r="J26" i="24"/>
  <c r="R26" i="24"/>
  <c r="H27" i="24"/>
  <c r="P27" i="24"/>
  <c r="F28" i="24"/>
  <c r="N28" i="24"/>
  <c r="D29" i="24"/>
  <c r="L29" i="24"/>
  <c r="B30" i="24"/>
  <c r="J30" i="24"/>
  <c r="R30" i="24"/>
  <c r="H31" i="24"/>
  <c r="P31" i="24"/>
  <c r="F32" i="24"/>
  <c r="N32" i="24"/>
  <c r="D33" i="24"/>
  <c r="L33" i="24"/>
  <c r="B34" i="24"/>
  <c r="J34" i="24"/>
  <c r="R34" i="24"/>
  <c r="H35" i="24"/>
  <c r="P35" i="24"/>
  <c r="F36" i="24"/>
  <c r="N36" i="24"/>
  <c r="D37" i="24"/>
  <c r="L37" i="24"/>
  <c r="B38" i="24"/>
  <c r="J38" i="24"/>
  <c r="R38" i="24"/>
  <c r="H39" i="24"/>
  <c r="P39" i="24"/>
  <c r="F40" i="24"/>
  <c r="I3" i="24"/>
  <c r="Q3" i="24"/>
  <c r="G4" i="24"/>
  <c r="O4" i="24"/>
  <c r="E5" i="24"/>
  <c r="M5" i="24"/>
  <c r="C6" i="24"/>
  <c r="K6" i="24"/>
  <c r="S6" i="24"/>
  <c r="I7" i="24"/>
  <c r="Q7" i="24"/>
  <c r="G8" i="24"/>
  <c r="O8" i="24"/>
  <c r="E9" i="24"/>
  <c r="M9" i="24"/>
  <c r="C10" i="24"/>
  <c r="K10" i="24"/>
  <c r="S10" i="24"/>
  <c r="I11" i="24"/>
  <c r="Q11" i="24"/>
  <c r="G12" i="24"/>
  <c r="O12" i="24"/>
  <c r="E13" i="24"/>
  <c r="M13" i="24"/>
  <c r="C14" i="24"/>
  <c r="K14" i="24"/>
  <c r="S14" i="24"/>
  <c r="I15" i="24"/>
  <c r="Q15" i="24"/>
  <c r="G16" i="24"/>
  <c r="O16" i="24"/>
  <c r="E17" i="24"/>
  <c r="M17" i="24"/>
  <c r="C18" i="24"/>
  <c r="K18" i="24"/>
  <c r="S18" i="24"/>
  <c r="I19" i="24"/>
  <c r="Q19" i="24"/>
  <c r="G20" i="24"/>
  <c r="O20" i="24"/>
  <c r="E21" i="24"/>
  <c r="M21" i="24"/>
  <c r="C22" i="24"/>
  <c r="K22" i="24"/>
  <c r="S22" i="24"/>
  <c r="I23" i="24"/>
  <c r="Q23" i="24"/>
  <c r="G24" i="24"/>
  <c r="O24" i="24"/>
  <c r="E25" i="24"/>
  <c r="M25" i="24"/>
  <c r="C26" i="24"/>
  <c r="K26" i="24"/>
  <c r="S26" i="24"/>
  <c r="I27" i="24"/>
  <c r="Q27" i="24"/>
  <c r="G28" i="24"/>
  <c r="O28" i="24"/>
  <c r="E29" i="24"/>
  <c r="M29" i="24"/>
  <c r="C30" i="24"/>
  <c r="K30" i="24"/>
  <c r="S30" i="24"/>
  <c r="I31" i="24"/>
  <c r="Q31" i="24"/>
  <c r="G32" i="24"/>
  <c r="O32" i="24"/>
  <c r="E33" i="24"/>
  <c r="M33" i="24"/>
  <c r="C34" i="24"/>
  <c r="K34" i="24"/>
  <c r="S34" i="24"/>
  <c r="I35" i="24"/>
  <c r="Q35" i="24"/>
  <c r="G36" i="24"/>
  <c r="O36" i="24"/>
  <c r="B3" i="24"/>
  <c r="J3" i="24"/>
  <c r="R3" i="24"/>
  <c r="H4" i="24"/>
  <c r="P4" i="24"/>
  <c r="F5" i="24"/>
  <c r="N5" i="24"/>
  <c r="D6" i="24"/>
  <c r="L6" i="24"/>
  <c r="B7" i="24"/>
  <c r="J7" i="24"/>
  <c r="R7" i="24"/>
  <c r="H8" i="24"/>
  <c r="P8" i="24"/>
  <c r="F9" i="24"/>
  <c r="N9" i="24"/>
  <c r="C3" i="24"/>
  <c r="K3" i="24"/>
  <c r="S3" i="24"/>
  <c r="I4" i="24"/>
  <c r="Q4" i="24"/>
  <c r="G5" i="24"/>
  <c r="O5" i="24"/>
  <c r="E6" i="24"/>
  <c r="M6" i="24"/>
  <c r="C7" i="24"/>
  <c r="K7" i="24"/>
  <c r="S7" i="24"/>
  <c r="I8" i="24"/>
  <c r="Q8" i="24"/>
  <c r="G9" i="24"/>
  <c r="O9" i="24"/>
  <c r="E10" i="24"/>
  <c r="M10" i="24"/>
  <c r="C11" i="24"/>
  <c r="K11" i="24"/>
  <c r="S11" i="24"/>
  <c r="I12" i="24"/>
  <c r="Q12" i="24"/>
  <c r="G13" i="24"/>
  <c r="O13" i="24"/>
  <c r="E14" i="24"/>
  <c r="M14" i="24"/>
  <c r="C15" i="24"/>
  <c r="K15" i="24"/>
  <c r="S15" i="24"/>
  <c r="I16" i="24"/>
  <c r="Q16" i="24"/>
  <c r="G17" i="24"/>
  <c r="O17" i="24"/>
  <c r="E18" i="24"/>
  <c r="M18" i="24"/>
  <c r="C19" i="24"/>
  <c r="K19" i="24"/>
  <c r="S19" i="24"/>
  <c r="I20" i="24"/>
  <c r="Q20" i="24"/>
  <c r="G21" i="24"/>
  <c r="O21" i="24"/>
  <c r="E22" i="24"/>
  <c r="M22" i="24"/>
  <c r="C23" i="24"/>
  <c r="K23" i="24"/>
  <c r="S23" i="24"/>
  <c r="I24" i="24"/>
  <c r="Q24" i="24"/>
  <c r="G25" i="24"/>
  <c r="O25" i="24"/>
  <c r="E26" i="24"/>
  <c r="M26" i="24"/>
  <c r="C27" i="24"/>
  <c r="K27" i="24"/>
  <c r="S27" i="24"/>
  <c r="I28" i="24"/>
  <c r="Q28" i="24"/>
  <c r="G29" i="24"/>
  <c r="O29" i="24"/>
  <c r="E30" i="24"/>
  <c r="M30" i="24"/>
  <c r="C31" i="24"/>
  <c r="K31" i="24"/>
  <c r="S31" i="24"/>
  <c r="I32" i="24"/>
  <c r="Q32" i="24"/>
  <c r="G33" i="24"/>
  <c r="O33" i="24"/>
  <c r="E34" i="24"/>
  <c r="M34" i="24"/>
  <c r="C35" i="24"/>
  <c r="K35" i="24"/>
  <c r="S35" i="24"/>
  <c r="I36" i="24"/>
  <c r="D3" i="24"/>
  <c r="L3" i="24"/>
  <c r="B4" i="24"/>
  <c r="J4" i="24"/>
  <c r="R4" i="24"/>
  <c r="H5" i="24"/>
  <c r="P5" i="24"/>
  <c r="F6" i="24"/>
  <c r="N6" i="24"/>
  <c r="D7" i="24"/>
  <c r="L7" i="24"/>
  <c r="B8" i="24"/>
  <c r="J8" i="24"/>
  <c r="R8" i="24"/>
  <c r="H9" i="24"/>
  <c r="P9" i="24"/>
  <c r="F10" i="24"/>
  <c r="N10" i="24"/>
  <c r="D11" i="24"/>
  <c r="L11" i="24"/>
  <c r="B12" i="24"/>
  <c r="J12" i="24"/>
  <c r="R12" i="24"/>
  <c r="H13" i="24"/>
  <c r="P13" i="24"/>
  <c r="F14" i="24"/>
  <c r="N14" i="24"/>
  <c r="D15" i="24"/>
  <c r="L15" i="24"/>
  <c r="B16" i="24"/>
  <c r="J16" i="24"/>
  <c r="R16" i="24"/>
  <c r="H17" i="24"/>
  <c r="P17" i="24"/>
  <c r="F18" i="24"/>
  <c r="N18" i="24"/>
  <c r="D19" i="24"/>
  <c r="L19" i="24"/>
  <c r="B20" i="24"/>
  <c r="J20" i="24"/>
  <c r="R20" i="24"/>
  <c r="H21" i="24"/>
  <c r="P21" i="24"/>
  <c r="F22" i="24"/>
  <c r="N22" i="24"/>
  <c r="D23" i="24"/>
  <c r="L23" i="24"/>
  <c r="B24" i="24"/>
  <c r="J24" i="24"/>
  <c r="R24" i="24"/>
  <c r="H25" i="24"/>
  <c r="P25" i="24"/>
  <c r="F26" i="24"/>
  <c r="N26" i="24"/>
  <c r="D27" i="24"/>
  <c r="L27" i="24"/>
  <c r="B28" i="24"/>
  <c r="J28" i="24"/>
  <c r="R28" i="24"/>
  <c r="H29" i="24"/>
  <c r="P29" i="24"/>
  <c r="F30" i="24"/>
  <c r="N30" i="24"/>
  <c r="D31" i="24"/>
  <c r="L31" i="24"/>
  <c r="B32" i="24"/>
  <c r="J32" i="24"/>
  <c r="R32" i="24"/>
  <c r="H33" i="24"/>
  <c r="P33" i="24"/>
  <c r="F34" i="24"/>
  <c r="N34" i="24"/>
  <c r="D35" i="24"/>
  <c r="L35" i="24"/>
  <c r="B36" i="24"/>
  <c r="J36" i="24"/>
  <c r="E3" i="24"/>
  <c r="M3" i="24"/>
  <c r="C4" i="24"/>
  <c r="K4" i="24"/>
  <c r="S4" i="24"/>
  <c r="I5" i="24"/>
  <c r="Q5" i="24"/>
  <c r="G6" i="24"/>
  <c r="O6" i="24"/>
  <c r="E7" i="24"/>
  <c r="M7" i="24"/>
  <c r="C8" i="24"/>
  <c r="K8" i="24"/>
  <c r="S8" i="24"/>
  <c r="I9" i="24"/>
  <c r="Q9" i="24"/>
  <c r="G10" i="24"/>
  <c r="O10" i="24"/>
  <c r="E11" i="24"/>
  <c r="M11" i="24"/>
  <c r="C12" i="24"/>
  <c r="K12" i="24"/>
  <c r="S12" i="24"/>
  <c r="I13" i="24"/>
  <c r="Q13" i="24"/>
  <c r="G14" i="24"/>
  <c r="O14" i="24"/>
  <c r="E15" i="24"/>
  <c r="M15" i="24"/>
  <c r="C16" i="24"/>
  <c r="K16" i="24"/>
  <c r="S16" i="24"/>
  <c r="I17" i="24"/>
  <c r="Q17" i="24"/>
  <c r="G18" i="24"/>
  <c r="O18" i="24"/>
  <c r="E19" i="24"/>
  <c r="M19" i="24"/>
  <c r="C20" i="24"/>
  <c r="K20" i="24"/>
  <c r="S20" i="24"/>
  <c r="I21" i="24"/>
  <c r="Q21" i="24"/>
  <c r="G22" i="24"/>
  <c r="O22" i="24"/>
  <c r="E23" i="24"/>
  <c r="M23" i="24"/>
  <c r="C24" i="24"/>
  <c r="K24" i="24"/>
  <c r="S24" i="24"/>
  <c r="I25" i="24"/>
  <c r="Q25" i="24"/>
  <c r="G26" i="24"/>
  <c r="O26" i="24"/>
  <c r="E27" i="24"/>
  <c r="M27" i="24"/>
  <c r="C28" i="24"/>
  <c r="K28" i="24"/>
  <c r="S28" i="24"/>
  <c r="I29" i="24"/>
  <c r="Q29" i="24"/>
  <c r="G30" i="24"/>
  <c r="O30" i="24"/>
  <c r="E31" i="24"/>
  <c r="M31" i="24"/>
  <c r="C32" i="24"/>
  <c r="K32" i="24"/>
  <c r="S32" i="24"/>
  <c r="I33" i="24"/>
  <c r="Q33" i="24"/>
  <c r="G34" i="24"/>
  <c r="O34" i="24"/>
  <c r="E35" i="24"/>
  <c r="M35" i="24"/>
  <c r="C36" i="24"/>
  <c r="K36" i="24"/>
  <c r="F3" i="24"/>
  <c r="N3" i="24"/>
  <c r="D4" i="24"/>
  <c r="L4" i="24"/>
  <c r="B5" i="24"/>
  <c r="J5" i="24"/>
  <c r="R5" i="24"/>
  <c r="H6" i="24"/>
  <c r="P6" i="24"/>
  <c r="F7" i="24"/>
  <c r="N7" i="24"/>
  <c r="D8" i="24"/>
  <c r="L8" i="24"/>
  <c r="B9" i="24"/>
  <c r="J9" i="24"/>
  <c r="R9" i="24"/>
  <c r="H10" i="24"/>
  <c r="P10" i="24"/>
  <c r="F11" i="24"/>
  <c r="N11" i="24"/>
  <c r="D12" i="24"/>
  <c r="L12" i="24"/>
  <c r="B13" i="24"/>
  <c r="J13" i="24"/>
  <c r="R13" i="24"/>
  <c r="H14" i="24"/>
  <c r="P14" i="24"/>
  <c r="F15" i="24"/>
  <c r="N15" i="24"/>
  <c r="D16" i="24"/>
  <c r="L16" i="24"/>
  <c r="B17" i="24"/>
  <c r="J17" i="24"/>
  <c r="R17" i="24"/>
  <c r="H18" i="24"/>
  <c r="P18" i="24"/>
  <c r="F19" i="24"/>
  <c r="N19" i="24"/>
  <c r="D20" i="24"/>
  <c r="L20" i="24"/>
  <c r="B21" i="24"/>
  <c r="J21" i="24"/>
  <c r="R21" i="24"/>
  <c r="H22" i="24"/>
  <c r="P22" i="24"/>
  <c r="F23" i="24"/>
  <c r="N23" i="24"/>
  <c r="D24" i="24"/>
  <c r="L24" i="24"/>
  <c r="B25" i="24"/>
  <c r="J25" i="24"/>
  <c r="R25" i="24"/>
  <c r="H26" i="24"/>
  <c r="P26" i="24"/>
  <c r="F27" i="24"/>
  <c r="N27" i="24"/>
  <c r="D28" i="24"/>
  <c r="L28" i="24"/>
  <c r="B29" i="24"/>
  <c r="J29" i="24"/>
  <c r="R29" i="24"/>
  <c r="H30" i="24"/>
  <c r="P30" i="24"/>
  <c r="F31" i="24"/>
  <c r="N31" i="24"/>
  <c r="D32" i="24"/>
  <c r="L32" i="24"/>
  <c r="B33" i="24"/>
  <c r="J33" i="24"/>
  <c r="R33" i="24"/>
  <c r="H34" i="24"/>
  <c r="P34" i="24"/>
  <c r="F35" i="24"/>
  <c r="N35" i="24"/>
  <c r="D36" i="24"/>
  <c r="L36" i="24"/>
  <c r="B37" i="24"/>
  <c r="J37" i="24"/>
  <c r="R37" i="24"/>
  <c r="H38" i="24"/>
  <c r="P38" i="24"/>
  <c r="F39" i="24"/>
  <c r="N39" i="24"/>
  <c r="D40" i="24"/>
  <c r="L40" i="24"/>
  <c r="G3" i="24"/>
  <c r="Q6" i="24"/>
  <c r="D10" i="24"/>
  <c r="R11" i="24"/>
  <c r="N13" i="24"/>
  <c r="J15" i="24"/>
  <c r="F17" i="24"/>
  <c r="B19" i="24"/>
  <c r="P20" i="24"/>
  <c r="L22" i="24"/>
  <c r="H24" i="24"/>
  <c r="D26" i="24"/>
  <c r="R27" i="24"/>
  <c r="N29" i="24"/>
  <c r="J31" i="24"/>
  <c r="F33" i="24"/>
  <c r="B35" i="24"/>
  <c r="P36" i="24"/>
  <c r="H37" i="24"/>
  <c r="S37" i="24"/>
  <c r="L38" i="24"/>
  <c r="D39" i="24"/>
  <c r="O39" i="24"/>
  <c r="H40" i="24"/>
  <c r="Q40" i="24"/>
  <c r="G41" i="24"/>
  <c r="O41" i="24"/>
  <c r="E42" i="24"/>
  <c r="M42" i="24"/>
  <c r="C43" i="24"/>
  <c r="K43" i="24"/>
  <c r="S43" i="24"/>
  <c r="I44" i="24"/>
  <c r="Q44" i="24"/>
  <c r="G45" i="24"/>
  <c r="O45" i="24"/>
  <c r="E46" i="24"/>
  <c r="M46" i="24"/>
  <c r="C47" i="24"/>
  <c r="K47" i="24"/>
  <c r="S47" i="24"/>
  <c r="I48" i="24"/>
  <c r="Q48" i="24"/>
  <c r="G49" i="24"/>
  <c r="O49" i="24"/>
  <c r="F2" i="24"/>
  <c r="N2" i="24"/>
  <c r="O3" i="24"/>
  <c r="G7" i="24"/>
  <c r="I10" i="24"/>
  <c r="E12" i="24"/>
  <c r="S13" i="24"/>
  <c r="O15" i="24"/>
  <c r="K17" i="24"/>
  <c r="G19" i="24"/>
  <c r="C21" i="24"/>
  <c r="Q22" i="24"/>
  <c r="M24" i="24"/>
  <c r="I26" i="24"/>
  <c r="E28" i="24"/>
  <c r="S29" i="24"/>
  <c r="O31" i="24"/>
  <c r="K33" i="24"/>
  <c r="G35" i="24"/>
  <c r="Q36" i="24"/>
  <c r="I37" i="24"/>
  <c r="C38" i="24"/>
  <c r="M38" i="24"/>
  <c r="E39" i="24"/>
  <c r="Q39" i="24"/>
  <c r="I40" i="24"/>
  <c r="R40" i="24"/>
  <c r="H41" i="24"/>
  <c r="P41" i="24"/>
  <c r="F42" i="24"/>
  <c r="N42" i="24"/>
  <c r="D43" i="24"/>
  <c r="L43" i="24"/>
  <c r="B44" i="24"/>
  <c r="J44" i="24"/>
  <c r="R44" i="24"/>
  <c r="H45" i="24"/>
  <c r="P45" i="24"/>
  <c r="F46" i="24"/>
  <c r="N46" i="24"/>
  <c r="D47" i="24"/>
  <c r="L47" i="24"/>
  <c r="B48" i="24"/>
  <c r="J48" i="24"/>
  <c r="R48" i="24"/>
  <c r="H49" i="24"/>
  <c r="P49" i="24"/>
  <c r="G2" i="24"/>
  <c r="O2" i="24"/>
  <c r="E4" i="24"/>
  <c r="O7" i="24"/>
  <c r="L10" i="24"/>
  <c r="H12" i="24"/>
  <c r="D14" i="24"/>
  <c r="R15" i="24"/>
  <c r="N17" i="24"/>
  <c r="J19" i="24"/>
  <c r="F21" i="24"/>
  <c r="B23" i="24"/>
  <c r="P24" i="24"/>
  <c r="L26" i="24"/>
  <c r="H28" i="24"/>
  <c r="D30" i="24"/>
  <c r="R31" i="24"/>
  <c r="N33" i="24"/>
  <c r="J35" i="24"/>
  <c r="R36" i="24"/>
  <c r="K37" i="24"/>
  <c r="D38" i="24"/>
  <c r="N38" i="24"/>
  <c r="G39" i="24"/>
  <c r="R39" i="24"/>
  <c r="J40" i="24"/>
  <c r="S40" i="24"/>
  <c r="I41" i="24"/>
  <c r="Q41" i="24"/>
  <c r="G42" i="24"/>
  <c r="O42" i="24"/>
  <c r="E43" i="24"/>
  <c r="M43" i="24"/>
  <c r="C44" i="24"/>
  <c r="K44" i="24"/>
  <c r="S44" i="24"/>
  <c r="I45" i="24"/>
  <c r="Q45" i="24"/>
  <c r="G46" i="24"/>
  <c r="O46" i="24"/>
  <c r="E47" i="24"/>
  <c r="M47" i="24"/>
  <c r="C48" i="24"/>
  <c r="K48" i="24"/>
  <c r="S48" i="24"/>
  <c r="I49" i="24"/>
  <c r="Q49" i="24"/>
  <c r="H2" i="24"/>
  <c r="P2" i="24"/>
  <c r="M4" i="24"/>
  <c r="E8" i="24"/>
  <c r="Q10" i="24"/>
  <c r="M12" i="24"/>
  <c r="I14" i="24"/>
  <c r="E16" i="24"/>
  <c r="S17" i="24"/>
  <c r="O19" i="24"/>
  <c r="K21" i="24"/>
  <c r="G23" i="24"/>
  <c r="C25" i="24"/>
  <c r="Q26" i="24"/>
  <c r="M28" i="24"/>
  <c r="I30" i="24"/>
  <c r="E32" i="24"/>
  <c r="S33" i="24"/>
  <c r="O35" i="24"/>
  <c r="S36" i="24"/>
  <c r="M37" i="24"/>
  <c r="E38" i="24"/>
  <c r="O38" i="24"/>
  <c r="I39" i="24"/>
  <c r="S39" i="24"/>
  <c r="K40" i="24"/>
  <c r="B41" i="24"/>
  <c r="J41" i="24"/>
  <c r="R41" i="24"/>
  <c r="H42" i="24"/>
  <c r="P42" i="24"/>
  <c r="F43" i="24"/>
  <c r="N43" i="24"/>
  <c r="D44" i="24"/>
  <c r="L44" i="24"/>
  <c r="B45" i="24"/>
  <c r="J45" i="24"/>
  <c r="R45" i="24"/>
  <c r="H46" i="24"/>
  <c r="P46" i="24"/>
  <c r="F47" i="24"/>
  <c r="N47" i="24"/>
  <c r="D48" i="24"/>
  <c r="L48" i="24"/>
  <c r="B49" i="24"/>
  <c r="J49" i="24"/>
  <c r="R49" i="24"/>
  <c r="I2" i="24"/>
  <c r="Q2" i="24"/>
  <c r="C5" i="24"/>
  <c r="M8" i="24"/>
  <c r="B11" i="24"/>
  <c r="P12" i="24"/>
  <c r="L14" i="24"/>
  <c r="H16" i="24"/>
  <c r="D18" i="24"/>
  <c r="R19" i="24"/>
  <c r="N21" i="24"/>
  <c r="J23" i="24"/>
  <c r="F25" i="24"/>
  <c r="B27" i="24"/>
  <c r="P28" i="24"/>
  <c r="L30" i="24"/>
  <c r="H32" i="24"/>
  <c r="D34" i="24"/>
  <c r="R35" i="24"/>
  <c r="C37" i="24"/>
  <c r="N37" i="24"/>
  <c r="F38" i="24"/>
  <c r="Q38" i="24"/>
  <c r="J39" i="24"/>
  <c r="B40" i="24"/>
  <c r="M40" i="24"/>
  <c r="C41" i="24"/>
  <c r="K41" i="24"/>
  <c r="S41" i="24"/>
  <c r="I42" i="24"/>
  <c r="Q42" i="24"/>
  <c r="G43" i="24"/>
  <c r="O43" i="24"/>
  <c r="E44" i="24"/>
  <c r="M44" i="24"/>
  <c r="C45" i="24"/>
  <c r="K45" i="24"/>
  <c r="S45" i="24"/>
  <c r="I46" i="24"/>
  <c r="Q46" i="24"/>
  <c r="G47" i="24"/>
  <c r="O47" i="24"/>
  <c r="E48" i="24"/>
  <c r="M48" i="24"/>
  <c r="C49" i="24"/>
  <c r="K49" i="24"/>
  <c r="S49" i="24"/>
  <c r="J2" i="24"/>
  <c r="R2" i="24"/>
  <c r="K5" i="24"/>
  <c r="C9" i="24"/>
  <c r="G11" i="24"/>
  <c r="C13" i="24"/>
  <c r="Q14" i="24"/>
  <c r="M16" i="24"/>
  <c r="I18" i="24"/>
  <c r="E20" i="24"/>
  <c r="S21" i="24"/>
  <c r="O23" i="24"/>
  <c r="K25" i="24"/>
  <c r="G27" i="24"/>
  <c r="C29" i="24"/>
  <c r="Q30" i="24"/>
  <c r="M32" i="24"/>
  <c r="I34" i="24"/>
  <c r="E36" i="24"/>
  <c r="E37" i="24"/>
  <c r="O37" i="24"/>
  <c r="G38" i="24"/>
  <c r="S38" i="24"/>
  <c r="K39" i="24"/>
  <c r="C40" i="24"/>
  <c r="N40" i="24"/>
  <c r="D41" i="24"/>
  <c r="L41" i="24"/>
  <c r="B42" i="24"/>
  <c r="J42" i="24"/>
  <c r="R42" i="24"/>
  <c r="H43" i="24"/>
  <c r="P43" i="24"/>
  <c r="F44" i="24"/>
  <c r="N44" i="24"/>
  <c r="D45" i="24"/>
  <c r="L45" i="24"/>
  <c r="B46" i="24"/>
  <c r="J46" i="24"/>
  <c r="R46" i="24"/>
  <c r="H47" i="24"/>
  <c r="P47" i="24"/>
  <c r="F48" i="24"/>
  <c r="N48" i="24"/>
  <c r="D49" i="24"/>
  <c r="L49" i="24"/>
  <c r="C2" i="24"/>
  <c r="K2" i="24"/>
  <c r="S2" i="24"/>
  <c r="S5" i="24"/>
  <c r="K9" i="24"/>
  <c r="J11" i="24"/>
  <c r="F13" i="24"/>
  <c r="B15" i="24"/>
  <c r="P16" i="24"/>
  <c r="L18" i="24"/>
  <c r="H20" i="24"/>
  <c r="D22" i="24"/>
  <c r="R23" i="24"/>
  <c r="N25" i="24"/>
  <c r="J27" i="24"/>
  <c r="F29" i="24"/>
  <c r="B31" i="24"/>
  <c r="P32" i="24"/>
  <c r="L34" i="24"/>
  <c r="H36" i="24"/>
  <c r="F37" i="24"/>
  <c r="P37" i="24"/>
  <c r="I38" i="24"/>
  <c r="B39" i="24"/>
  <c r="L39" i="24"/>
  <c r="E40" i="24"/>
  <c r="O40" i="24"/>
  <c r="E41" i="24"/>
  <c r="M41" i="24"/>
  <c r="C42" i="24"/>
  <c r="K42" i="24"/>
  <c r="S42" i="24"/>
  <c r="I43" i="24"/>
  <c r="Q43" i="24"/>
  <c r="G44" i="24"/>
  <c r="O44" i="24"/>
  <c r="E45" i="24"/>
  <c r="M45" i="24"/>
  <c r="C46" i="24"/>
  <c r="K46" i="24"/>
  <c r="S46" i="24"/>
  <c r="I47" i="24"/>
  <c r="Q47" i="24"/>
  <c r="G48" i="24"/>
  <c r="O48" i="24"/>
  <c r="E49" i="24"/>
  <c r="M49" i="24"/>
  <c r="D2" i="24"/>
  <c r="L2" i="24"/>
  <c r="B2" i="24"/>
  <c r="I6" i="24"/>
  <c r="I22" i="24"/>
  <c r="M36" i="24"/>
  <c r="F41" i="24"/>
  <c r="P44" i="24"/>
  <c r="H48" i="24"/>
  <c r="S9" i="24"/>
  <c r="E24" i="24"/>
  <c r="G37" i="24"/>
  <c r="N41" i="24"/>
  <c r="F45" i="24"/>
  <c r="P48" i="24"/>
  <c r="O11" i="24"/>
  <c r="S25" i="24"/>
  <c r="Q37" i="24"/>
  <c r="D42" i="24"/>
  <c r="N45" i="24"/>
  <c r="F49" i="24"/>
  <c r="K13" i="24"/>
  <c r="O27" i="24"/>
  <c r="K38" i="24"/>
  <c r="L42" i="24"/>
  <c r="D46" i="24"/>
  <c r="N49" i="24"/>
  <c r="G15" i="24"/>
  <c r="K29" i="24"/>
  <c r="C39" i="24"/>
  <c r="B43" i="24"/>
  <c r="L46" i="24"/>
  <c r="E2" i="24"/>
  <c r="C17" i="24"/>
  <c r="G31" i="24"/>
  <c r="M39" i="24"/>
  <c r="J43" i="24"/>
  <c r="B47" i="24"/>
  <c r="M2" i="24"/>
  <c r="M20" i="24"/>
  <c r="Q34" i="24"/>
  <c r="P40" i="24"/>
  <c r="H44" i="24"/>
  <c r="R47" i="24"/>
  <c r="Q18" i="24"/>
  <c r="C33" i="24"/>
  <c r="G40" i="24"/>
  <c r="R43" i="24"/>
  <c r="J47" i="24"/>
  <c r="AA39" i="19"/>
  <c r="AA24" i="21"/>
  <c r="AA28" i="21"/>
  <c r="AA39" i="21"/>
  <c r="AA21" i="21"/>
  <c r="C19" i="21"/>
  <c r="E19" i="21" s="1"/>
  <c r="N19" i="21" s="1"/>
  <c r="G27" i="19"/>
  <c r="G20" i="21"/>
  <c r="C50" i="21"/>
  <c r="E50" i="21" s="1"/>
  <c r="F46" i="21"/>
  <c r="C38" i="21"/>
  <c r="E38" i="21" s="1"/>
  <c r="O38" i="21" s="1"/>
  <c r="D34" i="21"/>
  <c r="U34" i="21" s="1"/>
  <c r="AA20" i="21"/>
  <c r="G18" i="21"/>
  <c r="C35" i="21"/>
  <c r="E35" i="21" s="1"/>
  <c r="Q35" i="21" s="1"/>
  <c r="AA33" i="21"/>
  <c r="F31" i="21"/>
  <c r="AA25" i="21"/>
  <c r="D23" i="21"/>
  <c r="W23" i="21" s="1"/>
  <c r="AA17" i="19"/>
  <c r="D40" i="19"/>
  <c r="U40" i="19" s="1"/>
  <c r="F16" i="21"/>
  <c r="AA16" i="21"/>
  <c r="AA51" i="21"/>
  <c r="F47" i="21"/>
  <c r="AA45" i="21"/>
  <c r="AA40" i="21"/>
  <c r="AA31" i="21"/>
  <c r="D28" i="21"/>
  <c r="W28" i="21" s="1"/>
  <c r="F24" i="21"/>
  <c r="AA19" i="21"/>
  <c r="AA17" i="21"/>
  <c r="C31" i="19"/>
  <c r="E31" i="19" s="1"/>
  <c r="Q31" i="19" s="1"/>
  <c r="G51" i="21"/>
  <c r="F50" i="21"/>
  <c r="F45" i="21"/>
  <c r="AA42" i="21"/>
  <c r="G38" i="21"/>
  <c r="C37" i="21"/>
  <c r="E37" i="21" s="1"/>
  <c r="P37" i="21" s="1"/>
  <c r="F29" i="21"/>
  <c r="AA27" i="21"/>
  <c r="AA23" i="21"/>
  <c r="AA22" i="21"/>
  <c r="AA40" i="19"/>
  <c r="AA32" i="19"/>
  <c r="AA24" i="19"/>
  <c r="AA16" i="19"/>
  <c r="R18" i="6"/>
  <c r="H48" i="19"/>
  <c r="AA50" i="19"/>
  <c r="AA47" i="19"/>
  <c r="AA31" i="19"/>
  <c r="AA23" i="19"/>
  <c r="D30" i="19"/>
  <c r="W30" i="19" s="1"/>
  <c r="F51" i="21"/>
  <c r="AA49" i="21"/>
  <c r="G42" i="21"/>
  <c r="AA36" i="21"/>
  <c r="G34" i="21"/>
  <c r="N29" i="2"/>
  <c r="J18" i="19" s="1"/>
  <c r="D45" i="19"/>
  <c r="I45" i="19" s="1"/>
  <c r="C37" i="19"/>
  <c r="E37" i="19" s="1"/>
  <c r="R37" i="19" s="1"/>
  <c r="C29" i="19"/>
  <c r="E29" i="19" s="1"/>
  <c r="R29" i="19" s="1"/>
  <c r="D21" i="19"/>
  <c r="V21" i="19" s="1"/>
  <c r="G16" i="21"/>
  <c r="F49" i="21"/>
  <c r="AA46" i="21"/>
  <c r="F42" i="21"/>
  <c r="F38" i="21"/>
  <c r="F34" i="21"/>
  <c r="F33" i="21"/>
  <c r="C27" i="21"/>
  <c r="E27" i="21" s="1"/>
  <c r="N27" i="21" s="1"/>
  <c r="G5" i="2"/>
  <c r="AA33" i="19"/>
  <c r="AA49" i="19"/>
  <c r="AA51" i="19"/>
  <c r="AA38" i="19"/>
  <c r="AA22" i="19"/>
  <c r="AA45" i="19"/>
  <c r="AA37" i="19"/>
  <c r="AA29" i="19"/>
  <c r="AA21" i="19"/>
  <c r="C16" i="19"/>
  <c r="E16" i="19" s="1"/>
  <c r="P16" i="19" s="1"/>
  <c r="C44" i="19"/>
  <c r="E44" i="19" s="1"/>
  <c r="Q44" i="19" s="1"/>
  <c r="G36" i="19"/>
  <c r="D28" i="19"/>
  <c r="W28" i="19" s="1"/>
  <c r="D20" i="19"/>
  <c r="I20" i="19" s="1"/>
  <c r="AA44" i="21"/>
  <c r="AA37" i="21"/>
  <c r="AA35" i="21"/>
  <c r="AA32" i="21"/>
  <c r="AA30" i="21"/>
  <c r="AA26" i="21"/>
  <c r="G23" i="21"/>
  <c r="AA18" i="21"/>
  <c r="AA41" i="19"/>
  <c r="AA46" i="19"/>
  <c r="AA30" i="19"/>
  <c r="L16" i="6"/>
  <c r="AA44" i="19"/>
  <c r="AA36" i="19"/>
  <c r="AA28" i="19"/>
  <c r="AA20" i="19"/>
  <c r="S8" i="6"/>
  <c r="S9" i="6" s="1"/>
  <c r="T8" i="6"/>
  <c r="T9" i="6" s="1"/>
  <c r="T10" i="6" s="1"/>
  <c r="D51" i="19"/>
  <c r="W51" i="19" s="1"/>
  <c r="D43" i="19"/>
  <c r="W43" i="19" s="1"/>
  <c r="D35" i="19"/>
  <c r="I35" i="19" s="1"/>
  <c r="D27" i="19"/>
  <c r="U27" i="19" s="1"/>
  <c r="D19" i="19"/>
  <c r="U19" i="19" s="1"/>
  <c r="C51" i="21"/>
  <c r="E51" i="21" s="1"/>
  <c r="Q51" i="21" s="1"/>
  <c r="AA48" i="21"/>
  <c r="C42" i="21"/>
  <c r="E42" i="21" s="1"/>
  <c r="R42" i="21" s="1"/>
  <c r="F23" i="21"/>
  <c r="F20" i="21"/>
  <c r="AA48" i="19"/>
  <c r="D7" i="2"/>
  <c r="AA27" i="19"/>
  <c r="F44" i="21"/>
  <c r="AA41" i="21"/>
  <c r="G37" i="21"/>
  <c r="C34" i="21"/>
  <c r="E34" i="21" s="1"/>
  <c r="N34" i="21" s="1"/>
  <c r="F28" i="21"/>
  <c r="G24" i="21"/>
  <c r="C23" i="21"/>
  <c r="E23" i="21" s="1"/>
  <c r="S23" i="21" s="1"/>
  <c r="AA25" i="19"/>
  <c r="K47" i="19"/>
  <c r="AA43" i="19"/>
  <c r="AA35" i="19"/>
  <c r="AA19" i="19"/>
  <c r="AA42" i="19"/>
  <c r="AA34" i="19"/>
  <c r="AA26" i="19"/>
  <c r="AA18" i="19"/>
  <c r="C49" i="19"/>
  <c r="E49" i="19" s="1"/>
  <c r="P49" i="19" s="1"/>
  <c r="C41" i="19"/>
  <c r="E41" i="19" s="1"/>
  <c r="O41" i="19" s="1"/>
  <c r="D33" i="19"/>
  <c r="C25" i="19"/>
  <c r="E25" i="19" s="1"/>
  <c r="N25" i="19" s="1"/>
  <c r="C17" i="19"/>
  <c r="E17" i="19" s="1"/>
  <c r="S17" i="19" s="1"/>
  <c r="AA47" i="21"/>
  <c r="D46" i="21"/>
  <c r="I46" i="21" s="1"/>
  <c r="AA43" i="21"/>
  <c r="F37" i="21"/>
  <c r="AA29" i="21"/>
  <c r="C28" i="21"/>
  <c r="E28" i="21" s="1"/>
  <c r="O28" i="21" s="1"/>
  <c r="C24" i="21"/>
  <c r="E24" i="21" s="1"/>
  <c r="N24" i="21" s="1"/>
  <c r="C20" i="21"/>
  <c r="E20" i="21" s="1"/>
  <c r="R20" i="21" s="1"/>
  <c r="F29" i="19"/>
  <c r="G25" i="19"/>
  <c r="C33" i="19"/>
  <c r="E33" i="19" s="1"/>
  <c r="Q33" i="19" s="1"/>
  <c r="G17" i="19"/>
  <c r="C45" i="19"/>
  <c r="E45" i="19" s="1"/>
  <c r="O45" i="19" s="1"/>
  <c r="D49" i="19"/>
  <c r="V49" i="19" s="1"/>
  <c r="F47" i="19"/>
  <c r="F39" i="19"/>
  <c r="G23" i="19"/>
  <c r="AX15" i="19"/>
  <c r="BC15" i="19"/>
  <c r="G37" i="19"/>
  <c r="C27" i="19"/>
  <c r="E27" i="19" s="1"/>
  <c r="Q27" i="19" s="1"/>
  <c r="C21" i="19"/>
  <c r="E21" i="19" s="1"/>
  <c r="Q21" i="19" s="1"/>
  <c r="G42" i="19"/>
  <c r="G18" i="19"/>
  <c r="G47" i="19"/>
  <c r="D47" i="19"/>
  <c r="V47" i="19" s="1"/>
  <c r="F27" i="19"/>
  <c r="F35" i="19"/>
  <c r="D31" i="19"/>
  <c r="G48" i="19"/>
  <c r="F36" i="19"/>
  <c r="F32" i="19"/>
  <c r="F24" i="19"/>
  <c r="D48" i="19"/>
  <c r="V48" i="19" s="1"/>
  <c r="H42" i="19"/>
  <c r="G28" i="19"/>
  <c r="C43" i="19"/>
  <c r="E43" i="19" s="1"/>
  <c r="P43" i="19" s="1"/>
  <c r="C23" i="19"/>
  <c r="E23" i="19" s="1"/>
  <c r="S23" i="19" s="1"/>
  <c r="C28" i="19"/>
  <c r="E28" i="19" s="1"/>
  <c r="S28" i="19" s="1"/>
  <c r="G39" i="19"/>
  <c r="F48" i="19"/>
  <c r="G32" i="19"/>
  <c r="F43" i="19"/>
  <c r="C39" i="19"/>
  <c r="E39" i="19" s="1"/>
  <c r="O39" i="19" s="1"/>
  <c r="F17" i="19"/>
  <c r="H40" i="21"/>
  <c r="H39" i="21"/>
  <c r="H50" i="21"/>
  <c r="H49" i="21"/>
  <c r="H35" i="21"/>
  <c r="H38" i="21"/>
  <c r="H34" i="21"/>
  <c r="H45" i="21"/>
  <c r="H39" i="19"/>
  <c r="H51" i="19"/>
  <c r="H38" i="19"/>
  <c r="H41" i="19"/>
  <c r="H34" i="19"/>
  <c r="H37" i="19"/>
  <c r="H43" i="19"/>
  <c r="H46" i="19"/>
  <c r="K49" i="19"/>
  <c r="K43" i="19"/>
  <c r="K33" i="19"/>
  <c r="K36" i="19"/>
  <c r="K22" i="19"/>
  <c r="K48" i="19"/>
  <c r="K16" i="19"/>
  <c r="K31" i="19"/>
  <c r="J39" i="19"/>
  <c r="J21" i="19"/>
  <c r="J29" i="19"/>
  <c r="J19" i="19"/>
  <c r="J46" i="19"/>
  <c r="K32" i="21"/>
  <c r="K41" i="21"/>
  <c r="K27" i="21"/>
  <c r="K39" i="21"/>
  <c r="K48" i="21"/>
  <c r="K50" i="21"/>
  <c r="K16" i="21"/>
  <c r="K36" i="21"/>
  <c r="K28" i="19"/>
  <c r="K24" i="19"/>
  <c r="K26" i="19"/>
  <c r="K44" i="19"/>
  <c r="K25" i="19"/>
  <c r="K19" i="19"/>
  <c r="K35" i="19"/>
  <c r="K37" i="19"/>
  <c r="K42" i="19"/>
  <c r="K25" i="21"/>
  <c r="K33" i="21"/>
  <c r="K42" i="21"/>
  <c r="K31" i="21"/>
  <c r="K43" i="21"/>
  <c r="K45" i="21"/>
  <c r="K24" i="21"/>
  <c r="K26" i="21"/>
  <c r="K34" i="21"/>
  <c r="K18" i="19"/>
  <c r="K38" i="19"/>
  <c r="K21" i="19"/>
  <c r="K29" i="19"/>
  <c r="K20" i="19"/>
  <c r="K32" i="19"/>
  <c r="K23" i="19"/>
  <c r="K39" i="19"/>
  <c r="K41" i="19"/>
  <c r="K46" i="19"/>
  <c r="K29" i="21"/>
  <c r="K19" i="21"/>
  <c r="K38" i="21"/>
  <c r="K51" i="21"/>
  <c r="K37" i="21"/>
  <c r="K40" i="21"/>
  <c r="K49" i="21"/>
  <c r="K18" i="21"/>
  <c r="K21" i="21"/>
  <c r="K30" i="19"/>
  <c r="K40" i="19"/>
  <c r="K17" i="19"/>
  <c r="K34" i="19"/>
  <c r="K27" i="19"/>
  <c r="K51" i="19"/>
  <c r="K45" i="19"/>
  <c r="K50" i="19"/>
  <c r="K28" i="21"/>
  <c r="K44" i="21"/>
  <c r="K30" i="21"/>
  <c r="K23" i="21"/>
  <c r="K35" i="21"/>
  <c r="K47" i="21"/>
  <c r="K46" i="21"/>
  <c r="J41" i="21"/>
  <c r="J42" i="21"/>
  <c r="K17" i="21"/>
  <c r="K20" i="21"/>
  <c r="G29" i="19"/>
  <c r="F41" i="19"/>
  <c r="F19" i="19"/>
  <c r="F23" i="19"/>
  <c r="G51" i="19"/>
  <c r="C47" i="19"/>
  <c r="E47" i="19" s="1"/>
  <c r="O47" i="19" s="1"/>
  <c r="C35" i="19"/>
  <c r="E35" i="19" s="1"/>
  <c r="Q35" i="19" s="1"/>
  <c r="D23" i="19"/>
  <c r="G43" i="19"/>
  <c r="G35" i="19"/>
  <c r="G19" i="19"/>
  <c r="F51" i="19"/>
  <c r="C51" i="19"/>
  <c r="E51" i="19" s="1"/>
  <c r="P51" i="19" s="1"/>
  <c r="D39" i="19"/>
  <c r="C19" i="19"/>
  <c r="E19" i="19" s="1"/>
  <c r="O19" i="19" s="1"/>
  <c r="D17" i="19"/>
  <c r="D29" i="19"/>
  <c r="S42" i="21"/>
  <c r="D17" i="21"/>
  <c r="U17" i="21" s="1"/>
  <c r="C17" i="21"/>
  <c r="E17" i="21" s="1"/>
  <c r="O17" i="21" s="1"/>
  <c r="C46" i="19"/>
  <c r="E46" i="19" s="1"/>
  <c r="S46" i="19" s="1"/>
  <c r="G46" i="19"/>
  <c r="D49" i="21"/>
  <c r="V49" i="21" s="1"/>
  <c r="G49" i="21"/>
  <c r="C49" i="21"/>
  <c r="E49" i="21" s="1"/>
  <c r="O49" i="21" s="1"/>
  <c r="D41" i="21"/>
  <c r="V41" i="21" s="1"/>
  <c r="C41" i="21"/>
  <c r="E41" i="21" s="1"/>
  <c r="P41" i="21" s="1"/>
  <c r="O39" i="21"/>
  <c r="P39" i="21"/>
  <c r="D32" i="21"/>
  <c r="G32" i="21"/>
  <c r="C32" i="21"/>
  <c r="E32" i="21" s="1"/>
  <c r="Q32" i="21" s="1"/>
  <c r="C18" i="21"/>
  <c r="E18" i="21" s="1"/>
  <c r="N18" i="21" s="1"/>
  <c r="D18" i="21"/>
  <c r="I18" i="21" s="1"/>
  <c r="F18" i="21"/>
  <c r="U42" i="21"/>
  <c r="G46" i="21"/>
  <c r="D38" i="21"/>
  <c r="W38" i="21" s="1"/>
  <c r="G28" i="21"/>
  <c r="D24" i="21"/>
  <c r="F28" i="19"/>
  <c r="D32" i="19"/>
  <c r="V42" i="21"/>
  <c r="C50" i="19"/>
  <c r="E50" i="19" s="1"/>
  <c r="N50" i="19" s="1"/>
  <c r="D50" i="19"/>
  <c r="C42" i="19"/>
  <c r="E42" i="19" s="1"/>
  <c r="N42" i="19" s="1"/>
  <c r="D42" i="19"/>
  <c r="C38" i="19"/>
  <c r="E38" i="19" s="1"/>
  <c r="Q38" i="19" s="1"/>
  <c r="D38" i="19"/>
  <c r="F38" i="19"/>
  <c r="C34" i="19"/>
  <c r="E34" i="19" s="1"/>
  <c r="S34" i="19" s="1"/>
  <c r="D34" i="19"/>
  <c r="G34" i="19"/>
  <c r="F34" i="19"/>
  <c r="G26" i="19"/>
  <c r="F26" i="19"/>
  <c r="F22" i="19"/>
  <c r="D22" i="19"/>
  <c r="G22" i="19"/>
  <c r="F18" i="19"/>
  <c r="O25" i="19"/>
  <c r="C22" i="19"/>
  <c r="E22" i="19" s="1"/>
  <c r="Q22" i="19" s="1"/>
  <c r="D46" i="19"/>
  <c r="G38" i="19"/>
  <c r="C26" i="19"/>
  <c r="E26" i="19" s="1"/>
  <c r="N26" i="19" s="1"/>
  <c r="D18" i="19"/>
  <c r="F21" i="19"/>
  <c r="G41" i="19"/>
  <c r="G45" i="19"/>
  <c r="F25" i="19"/>
  <c r="D25" i="19"/>
  <c r="D37" i="19"/>
  <c r="AY15" i="19"/>
  <c r="O31" i="19"/>
  <c r="F49" i="19"/>
  <c r="F45" i="19"/>
  <c r="G33" i="19"/>
  <c r="G40" i="19"/>
  <c r="G21" i="19"/>
  <c r="G49" i="19"/>
  <c r="F33" i="19"/>
  <c r="F37" i="19"/>
  <c r="C36" i="19"/>
  <c r="E36" i="19" s="1"/>
  <c r="Q36" i="19" s="1"/>
  <c r="D16" i="19"/>
  <c r="G16" i="19"/>
  <c r="F44" i="19"/>
  <c r="D44" i="19"/>
  <c r="I44" i="19" s="1"/>
  <c r="R31" i="19"/>
  <c r="S31" i="19"/>
  <c r="Q49" i="19"/>
  <c r="G50" i="19"/>
  <c r="G44" i="19"/>
  <c r="F46" i="19"/>
  <c r="F42" i="19"/>
  <c r="F50" i="19"/>
  <c r="F16" i="19"/>
  <c r="C30" i="19"/>
  <c r="E30" i="19" s="1"/>
  <c r="N30" i="19" s="1"/>
  <c r="D36" i="19"/>
  <c r="C18" i="19"/>
  <c r="E18" i="19" s="1"/>
  <c r="P18" i="19" s="1"/>
  <c r="C32" i="19"/>
  <c r="E32" i="19" s="1"/>
  <c r="P32" i="19" s="1"/>
  <c r="D26" i="19"/>
  <c r="O49" i="19"/>
  <c r="F30" i="19"/>
  <c r="G30" i="19"/>
  <c r="F40" i="19"/>
  <c r="C48" i="19"/>
  <c r="E48" i="19" s="1"/>
  <c r="P48" i="19" s="1"/>
  <c r="Q50" i="21"/>
  <c r="S50" i="21"/>
  <c r="O50" i="21"/>
  <c r="P50" i="21"/>
  <c r="R50" i="21"/>
  <c r="N50" i="21"/>
  <c r="C48" i="21"/>
  <c r="E48" i="21" s="1"/>
  <c r="D48" i="21"/>
  <c r="F48" i="21"/>
  <c r="G48" i="21"/>
  <c r="R47" i="21"/>
  <c r="P47" i="21"/>
  <c r="S47" i="21"/>
  <c r="V33" i="19"/>
  <c r="I33" i="19"/>
  <c r="U33" i="19"/>
  <c r="W33" i="19"/>
  <c r="S25" i="19"/>
  <c r="D43" i="21"/>
  <c r="G43" i="21"/>
  <c r="C43" i="21"/>
  <c r="E43" i="21" s="1"/>
  <c r="F43" i="21"/>
  <c r="C40" i="21"/>
  <c r="E40" i="21" s="1"/>
  <c r="G40" i="21"/>
  <c r="U37" i="21"/>
  <c r="C36" i="21"/>
  <c r="E36" i="21" s="1"/>
  <c r="F36" i="21"/>
  <c r="D36" i="21"/>
  <c r="P33" i="21"/>
  <c r="R33" i="21"/>
  <c r="S27" i="21"/>
  <c r="R27" i="21"/>
  <c r="C26" i="21"/>
  <c r="E26" i="21" s="1"/>
  <c r="D26" i="21"/>
  <c r="D25" i="21"/>
  <c r="G25" i="21"/>
  <c r="F25" i="21"/>
  <c r="O24" i="21"/>
  <c r="Q17" i="21"/>
  <c r="Q41" i="19"/>
  <c r="P41" i="19"/>
  <c r="Q33" i="21"/>
  <c r="W51" i="21"/>
  <c r="D35" i="21"/>
  <c r="G35" i="21"/>
  <c r="F35" i="21"/>
  <c r="C31" i="21"/>
  <c r="E31" i="21" s="1"/>
  <c r="D31" i="21"/>
  <c r="C30" i="21"/>
  <c r="E30" i="21" s="1"/>
  <c r="D30" i="21"/>
  <c r="F30" i="21"/>
  <c r="F27" i="21"/>
  <c r="D27" i="21"/>
  <c r="D21" i="21"/>
  <c r="G21" i="21"/>
  <c r="F21" i="21"/>
  <c r="C21" i="21"/>
  <c r="E21" i="21" s="1"/>
  <c r="D19" i="21"/>
  <c r="G19" i="21"/>
  <c r="S41" i="19"/>
  <c r="S49" i="19"/>
  <c r="P45" i="19"/>
  <c r="D24" i="19"/>
  <c r="G24" i="19"/>
  <c r="C20" i="19"/>
  <c r="E20" i="19" s="1"/>
  <c r="F20" i="19"/>
  <c r="G20" i="19"/>
  <c r="Q38" i="21"/>
  <c r="U51" i="21"/>
  <c r="F41" i="21"/>
  <c r="G41" i="21"/>
  <c r="F40" i="21"/>
  <c r="G36" i="21"/>
  <c r="R34" i="21"/>
  <c r="S34" i="21"/>
  <c r="G26" i="21"/>
  <c r="C22" i="21"/>
  <c r="E22" i="21" s="1"/>
  <c r="F22" i="21"/>
  <c r="G22" i="21"/>
  <c r="F17" i="21"/>
  <c r="G17" i="21"/>
  <c r="N41" i="19"/>
  <c r="R49" i="19"/>
  <c r="I21" i="19"/>
  <c r="U21" i="19"/>
  <c r="C40" i="19"/>
  <c r="E40" i="19" s="1"/>
  <c r="C24" i="19"/>
  <c r="E24" i="19" s="1"/>
  <c r="O27" i="21"/>
  <c r="Q34" i="21"/>
  <c r="F31" i="19"/>
  <c r="G31" i="19"/>
  <c r="C45" i="21"/>
  <c r="E45" i="21" s="1"/>
  <c r="G45" i="21"/>
  <c r="Q42" i="21"/>
  <c r="O42" i="21"/>
  <c r="P42" i="21"/>
  <c r="D40" i="21"/>
  <c r="R39" i="21"/>
  <c r="S39" i="21"/>
  <c r="Q39" i="21"/>
  <c r="G31" i="21"/>
  <c r="G30" i="21"/>
  <c r="G27" i="21"/>
  <c r="F26" i="21"/>
  <c r="C25" i="21"/>
  <c r="E25" i="21" s="1"/>
  <c r="F19" i="21"/>
  <c r="D50" i="21"/>
  <c r="G50" i="21"/>
  <c r="C44" i="21"/>
  <c r="E44" i="21" s="1"/>
  <c r="D44" i="21"/>
  <c r="D39" i="21"/>
  <c r="G39" i="21"/>
  <c r="D29" i="21"/>
  <c r="G29" i="21"/>
  <c r="C29" i="21"/>
  <c r="E29" i="21" s="1"/>
  <c r="N28" i="21"/>
  <c r="D47" i="21"/>
  <c r="G47" i="21"/>
  <c r="D33" i="21"/>
  <c r="G33" i="21"/>
  <c r="S24" i="21" l="1"/>
  <c r="O34" i="21"/>
  <c r="P34" i="21"/>
  <c r="I51" i="21"/>
  <c r="R25" i="19"/>
  <c r="S44" i="19"/>
  <c r="W34" i="21"/>
  <c r="I34" i="21"/>
  <c r="I41" i="19"/>
  <c r="P24" i="21"/>
  <c r="R44" i="19"/>
  <c r="V34" i="21"/>
  <c r="I43" i="19"/>
  <c r="U45" i="21"/>
  <c r="V37" i="21"/>
  <c r="W37" i="21"/>
  <c r="O32" i="21"/>
  <c r="R17" i="19"/>
  <c r="P32" i="21"/>
  <c r="I20" i="21"/>
  <c r="Q24" i="21"/>
  <c r="R24" i="21"/>
  <c r="AV51" i="21"/>
  <c r="Q20" i="21"/>
  <c r="R38" i="21"/>
  <c r="N20" i="21"/>
  <c r="S38" i="21"/>
  <c r="P38" i="21"/>
  <c r="V45" i="21"/>
  <c r="P20" i="21"/>
  <c r="N33" i="21"/>
  <c r="Q27" i="21"/>
  <c r="N47" i="21"/>
  <c r="AV23" i="21"/>
  <c r="AV34" i="21"/>
  <c r="P27" i="21"/>
  <c r="S33" i="21"/>
  <c r="O47" i="21"/>
  <c r="N38" i="21"/>
  <c r="I45" i="21"/>
  <c r="N51" i="21"/>
  <c r="S51" i="21"/>
  <c r="R51" i="21"/>
  <c r="O51" i="21"/>
  <c r="O37" i="21"/>
  <c r="P51" i="21"/>
  <c r="S28" i="21"/>
  <c r="S37" i="21"/>
  <c r="R41" i="21"/>
  <c r="N23" i="21"/>
  <c r="W16" i="21"/>
  <c r="Q18" i="21"/>
  <c r="AV28" i="21"/>
  <c r="U41" i="21"/>
  <c r="V16" i="21"/>
  <c r="I16" i="21"/>
  <c r="R18" i="21"/>
  <c r="V28" i="21"/>
  <c r="S18" i="21"/>
  <c r="U28" i="21"/>
  <c r="I41" i="21"/>
  <c r="L41" i="21" s="1"/>
  <c r="R46" i="21"/>
  <c r="R19" i="21"/>
  <c r="O18" i="21"/>
  <c r="I28" i="21"/>
  <c r="V20" i="21"/>
  <c r="W41" i="21"/>
  <c r="P18" i="21"/>
  <c r="O17" i="19"/>
  <c r="S45" i="19"/>
  <c r="U51" i="19"/>
  <c r="P25" i="19"/>
  <c r="Q25" i="19"/>
  <c r="V51" i="19"/>
  <c r="N33" i="19"/>
  <c r="I51" i="19"/>
  <c r="N17" i="19"/>
  <c r="Q16" i="19"/>
  <c r="U41" i="19"/>
  <c r="N16" i="19"/>
  <c r="N44" i="19"/>
  <c r="W41" i="19"/>
  <c r="P44" i="19"/>
  <c r="O16" i="19"/>
  <c r="S16" i="19"/>
  <c r="O44" i="19"/>
  <c r="Q17" i="19"/>
  <c r="N49" i="19"/>
  <c r="R16" i="19"/>
  <c r="P17" i="19"/>
  <c r="S47" i="19"/>
  <c r="S19" i="19"/>
  <c r="P19" i="19"/>
  <c r="J27" i="19"/>
  <c r="BB51" i="19"/>
  <c r="V43" i="19"/>
  <c r="J46" i="21"/>
  <c r="J26" i="19"/>
  <c r="J22" i="19"/>
  <c r="J31" i="19"/>
  <c r="J17" i="19"/>
  <c r="J40" i="21"/>
  <c r="J20" i="19"/>
  <c r="L20" i="19" s="1"/>
  <c r="AB20" i="19" s="1"/>
  <c r="J24" i="19"/>
  <c r="J51" i="19"/>
  <c r="J27" i="21"/>
  <c r="J28" i="21"/>
  <c r="J32" i="19"/>
  <c r="J23" i="19"/>
  <c r="J50" i="19"/>
  <c r="J48" i="19"/>
  <c r="J47" i="19"/>
  <c r="J49" i="19"/>
  <c r="J16" i="19"/>
  <c r="J42" i="19"/>
  <c r="J40" i="19"/>
  <c r="J36" i="19"/>
  <c r="J49" i="21"/>
  <c r="J43" i="19"/>
  <c r="J38" i="19"/>
  <c r="AV38" i="21"/>
  <c r="AV16" i="21"/>
  <c r="S41" i="21"/>
  <c r="O38" i="19"/>
  <c r="U35" i="19"/>
  <c r="U43" i="19"/>
  <c r="W21" i="19"/>
  <c r="I28" i="19"/>
  <c r="N31" i="19"/>
  <c r="O21" i="19"/>
  <c r="R21" i="19"/>
  <c r="V28" i="19"/>
  <c r="Q37" i="19"/>
  <c r="BB28" i="19"/>
  <c r="U30" i="19"/>
  <c r="S37" i="19"/>
  <c r="P37" i="19"/>
  <c r="V30" i="19"/>
  <c r="I30" i="19"/>
  <c r="U28" i="19"/>
  <c r="I40" i="19"/>
  <c r="W35" i="19"/>
  <c r="W45" i="19"/>
  <c r="V45" i="19"/>
  <c r="V40" i="19"/>
  <c r="U45" i="19"/>
  <c r="V35" i="19"/>
  <c r="U18" i="21"/>
  <c r="S46" i="21"/>
  <c r="N42" i="21"/>
  <c r="P46" i="21"/>
  <c r="R28" i="21"/>
  <c r="V18" i="21"/>
  <c r="O19" i="21"/>
  <c r="U22" i="21"/>
  <c r="Q19" i="21"/>
  <c r="O46" i="21"/>
  <c r="S19" i="21"/>
  <c r="N46" i="21"/>
  <c r="AV37" i="21"/>
  <c r="P19" i="21"/>
  <c r="R41" i="19"/>
  <c r="P31" i="19"/>
  <c r="I19" i="19"/>
  <c r="L19" i="19" s="1"/>
  <c r="AB19" i="19" s="1"/>
  <c r="S50" i="19"/>
  <c r="S27" i="19"/>
  <c r="N37" i="19"/>
  <c r="O37" i="19"/>
  <c r="V19" i="19"/>
  <c r="W19" i="19"/>
  <c r="AV47" i="19"/>
  <c r="BB26" i="19"/>
  <c r="H50" i="19"/>
  <c r="H44" i="19"/>
  <c r="H41" i="21"/>
  <c r="H43" i="21"/>
  <c r="H37" i="21"/>
  <c r="H47" i="19"/>
  <c r="H45" i="19"/>
  <c r="H46" i="21"/>
  <c r="H44" i="21"/>
  <c r="H49" i="19"/>
  <c r="H40" i="19"/>
  <c r="H42" i="21"/>
  <c r="H48" i="21"/>
  <c r="H47" i="21"/>
  <c r="H36" i="19"/>
  <c r="H35" i="19"/>
  <c r="H36" i="21"/>
  <c r="Q37" i="21"/>
  <c r="W17" i="21"/>
  <c r="N16" i="21"/>
  <c r="W20" i="19"/>
  <c r="Q23" i="21"/>
  <c r="S35" i="21"/>
  <c r="AV46" i="21"/>
  <c r="N37" i="21"/>
  <c r="AV43" i="19"/>
  <c r="V17" i="21"/>
  <c r="W27" i="19"/>
  <c r="P23" i="21"/>
  <c r="R35" i="21"/>
  <c r="O23" i="21"/>
  <c r="S29" i="19"/>
  <c r="Q49" i="21"/>
  <c r="P16" i="21"/>
  <c r="P29" i="19"/>
  <c r="O35" i="21"/>
  <c r="R37" i="21"/>
  <c r="U46" i="21"/>
  <c r="BB27" i="19"/>
  <c r="U20" i="19"/>
  <c r="V20" i="19"/>
  <c r="N49" i="21"/>
  <c r="N29" i="19"/>
  <c r="R23" i="21"/>
  <c r="Q29" i="19"/>
  <c r="P35" i="21"/>
  <c r="O29" i="19"/>
  <c r="W46" i="21"/>
  <c r="I27" i="19"/>
  <c r="V27" i="19"/>
  <c r="AV42" i="21"/>
  <c r="I17" i="21"/>
  <c r="P49" i="21"/>
  <c r="N35" i="21"/>
  <c r="W40" i="19"/>
  <c r="V46" i="21"/>
  <c r="AV33" i="19"/>
  <c r="AV20" i="21"/>
  <c r="E7" i="2"/>
  <c r="F6" i="2"/>
  <c r="AU28" i="21"/>
  <c r="C10" i="2"/>
  <c r="D9" i="2"/>
  <c r="S16" i="21"/>
  <c r="Q16" i="21"/>
  <c r="O16" i="21"/>
  <c r="V22" i="21"/>
  <c r="W22" i="21"/>
  <c r="O20" i="21"/>
  <c r="S20" i="21"/>
  <c r="U20" i="21"/>
  <c r="P3" i="2"/>
  <c r="O3" i="2"/>
  <c r="M16" i="6"/>
  <c r="L17" i="6"/>
  <c r="J20" i="21"/>
  <c r="J25" i="21"/>
  <c r="J37" i="21"/>
  <c r="J43" i="21"/>
  <c r="J50" i="21"/>
  <c r="J34" i="19"/>
  <c r="J30" i="19"/>
  <c r="J39" i="21"/>
  <c r="J35" i="21"/>
  <c r="J36" i="21"/>
  <c r="J16" i="21"/>
  <c r="J51" i="21"/>
  <c r="J33" i="21"/>
  <c r="J41" i="19"/>
  <c r="J35" i="19"/>
  <c r="J17" i="21"/>
  <c r="J38" i="21"/>
  <c r="J29" i="21"/>
  <c r="J37" i="19"/>
  <c r="J33" i="19"/>
  <c r="J28" i="19"/>
  <c r="J34" i="21"/>
  <c r="J22" i="21"/>
  <c r="L22" i="21" s="1"/>
  <c r="J19" i="21"/>
  <c r="J24" i="21"/>
  <c r="J45" i="21"/>
  <c r="J47" i="21"/>
  <c r="J18" i="21"/>
  <c r="J23" i="21"/>
  <c r="J25" i="19"/>
  <c r="J45" i="19"/>
  <c r="J44" i="19"/>
  <c r="J21" i="21"/>
  <c r="J48" i="21"/>
  <c r="J30" i="21"/>
  <c r="J32" i="21"/>
  <c r="J44" i="21"/>
  <c r="J26" i="21"/>
  <c r="J31" i="21"/>
  <c r="Q28" i="21"/>
  <c r="P28" i="21"/>
  <c r="U23" i="21"/>
  <c r="V23" i="21"/>
  <c r="I23" i="21"/>
  <c r="V9" i="6"/>
  <c r="V10" i="6" s="1"/>
  <c r="S10" i="6"/>
  <c r="AU20" i="21" s="1"/>
  <c r="AU45" i="21"/>
  <c r="BB40" i="19"/>
  <c r="AU21" i="19"/>
  <c r="G6" i="2"/>
  <c r="H5" i="2"/>
  <c r="I42" i="21"/>
  <c r="L42" i="21" s="1"/>
  <c r="W42" i="21"/>
  <c r="BB30" i="19"/>
  <c r="O23" i="19"/>
  <c r="BB17" i="19"/>
  <c r="Q26" i="19"/>
  <c r="N27" i="19"/>
  <c r="BB41" i="19"/>
  <c r="Q45" i="19"/>
  <c r="P27" i="19"/>
  <c r="O33" i="19"/>
  <c r="W49" i="19"/>
  <c r="U49" i="19"/>
  <c r="S33" i="19"/>
  <c r="R45" i="19"/>
  <c r="AV32" i="19"/>
  <c r="BB35" i="19"/>
  <c r="I17" i="19"/>
  <c r="BB20" i="19"/>
  <c r="P47" i="19"/>
  <c r="R33" i="19"/>
  <c r="I49" i="19"/>
  <c r="N28" i="19"/>
  <c r="N45" i="19"/>
  <c r="P33" i="19"/>
  <c r="R28" i="19"/>
  <c r="BB45" i="19"/>
  <c r="BB25" i="19"/>
  <c r="AV35" i="19"/>
  <c r="BB33" i="19"/>
  <c r="AU19" i="19"/>
  <c r="BB43" i="19"/>
  <c r="U42" i="19"/>
  <c r="BB42" i="19"/>
  <c r="V29" i="19"/>
  <c r="BB29" i="19"/>
  <c r="Q39" i="19"/>
  <c r="AV27" i="19"/>
  <c r="AV17" i="19"/>
  <c r="W48" i="19"/>
  <c r="BB48" i="19"/>
  <c r="BB19" i="19"/>
  <c r="O43" i="19"/>
  <c r="BB24" i="19"/>
  <c r="O27" i="19"/>
  <c r="R39" i="19"/>
  <c r="S21" i="19"/>
  <c r="AU30" i="19"/>
  <c r="S51" i="19"/>
  <c r="AU27" i="19"/>
  <c r="AV34" i="19"/>
  <c r="U38" i="19"/>
  <c r="BB38" i="19"/>
  <c r="BB50" i="19"/>
  <c r="AU32" i="19"/>
  <c r="BB31" i="19"/>
  <c r="I47" i="19"/>
  <c r="BB47" i="19"/>
  <c r="BB49" i="19"/>
  <c r="W16" i="19"/>
  <c r="BB16" i="19"/>
  <c r="W23" i="19"/>
  <c r="BB23" i="19"/>
  <c r="N21" i="19"/>
  <c r="V46" i="19"/>
  <c r="BB46" i="19"/>
  <c r="BB22" i="19"/>
  <c r="V17" i="19"/>
  <c r="U23" i="19"/>
  <c r="R27" i="19"/>
  <c r="P21" i="19"/>
  <c r="AV36" i="19"/>
  <c r="BB36" i="19"/>
  <c r="U44" i="19"/>
  <c r="BB44" i="19"/>
  <c r="I37" i="19"/>
  <c r="BB37" i="19"/>
  <c r="W18" i="19"/>
  <c r="BB18" i="19"/>
  <c r="U34" i="19"/>
  <c r="BB34" i="19"/>
  <c r="U32" i="19"/>
  <c r="BB32" i="19"/>
  <c r="U39" i="19"/>
  <c r="BB39" i="19"/>
  <c r="N39" i="19"/>
  <c r="AU51" i="19"/>
  <c r="AV29" i="19"/>
  <c r="BB21" i="19"/>
  <c r="AU17" i="19"/>
  <c r="U48" i="19"/>
  <c r="N43" i="19"/>
  <c r="AU48" i="19"/>
  <c r="AU43" i="19"/>
  <c r="W31" i="19"/>
  <c r="U31" i="19"/>
  <c r="AV23" i="19"/>
  <c r="O51" i="19"/>
  <c r="S43" i="19"/>
  <c r="P50" i="19"/>
  <c r="W47" i="19"/>
  <c r="Q43" i="19"/>
  <c r="I39" i="19"/>
  <c r="L39" i="19" s="1"/>
  <c r="AB39" i="19" s="1"/>
  <c r="R38" i="19"/>
  <c r="AU29" i="19"/>
  <c r="I29" i="19"/>
  <c r="L29" i="19" s="1"/>
  <c r="AB29" i="19" s="1"/>
  <c r="U47" i="19"/>
  <c r="R43" i="19"/>
  <c r="AV48" i="19"/>
  <c r="I31" i="19"/>
  <c r="I48" i="19"/>
  <c r="V42" i="19"/>
  <c r="S30" i="19"/>
  <c r="N36" i="19"/>
  <c r="N35" i="19"/>
  <c r="W39" i="19"/>
  <c r="R51" i="19"/>
  <c r="AV45" i="19"/>
  <c r="V31" i="19"/>
  <c r="AU28" i="19"/>
  <c r="AV19" i="19"/>
  <c r="R23" i="19"/>
  <c r="P23" i="19"/>
  <c r="O28" i="19"/>
  <c r="N19" i="19"/>
  <c r="Q23" i="19"/>
  <c r="I18" i="19"/>
  <c r="L18" i="19" s="1"/>
  <c r="AB18" i="19" s="1"/>
  <c r="AV28" i="19"/>
  <c r="N46" i="19"/>
  <c r="V39" i="19"/>
  <c r="Q47" i="19"/>
  <c r="R50" i="19"/>
  <c r="P39" i="19"/>
  <c r="S48" i="19"/>
  <c r="N38" i="19"/>
  <c r="Q28" i="19"/>
  <c r="N23" i="19"/>
  <c r="AU39" i="19"/>
  <c r="P28" i="19"/>
  <c r="O50" i="19"/>
  <c r="N22" i="19"/>
  <c r="S39" i="19"/>
  <c r="P35" i="19"/>
  <c r="O48" i="19"/>
  <c r="R35" i="19"/>
  <c r="Q19" i="19"/>
  <c r="P38" i="19"/>
  <c r="AV39" i="19"/>
  <c r="W29" i="19"/>
  <c r="R32" i="19"/>
  <c r="AV25" i="19"/>
  <c r="AV51" i="19"/>
  <c r="R19" i="19"/>
  <c r="O35" i="19"/>
  <c r="N18" i="19"/>
  <c r="N48" i="19"/>
  <c r="I32" i="19"/>
  <c r="S35" i="19"/>
  <c r="AU40" i="19"/>
  <c r="Q51" i="19"/>
  <c r="U29" i="19"/>
  <c r="W17" i="19"/>
  <c r="U17" i="19"/>
  <c r="I23" i="19"/>
  <c r="V23" i="19"/>
  <c r="W36" i="19"/>
  <c r="N51" i="19"/>
  <c r="R34" i="19"/>
  <c r="V16" i="19"/>
  <c r="S26" i="19"/>
  <c r="N32" i="19"/>
  <c r="R48" i="19"/>
  <c r="V32" i="19"/>
  <c r="AV50" i="19"/>
  <c r="N34" i="19"/>
  <c r="AU22" i="19"/>
  <c r="N47" i="19"/>
  <c r="R47" i="19"/>
  <c r="W24" i="21"/>
  <c r="I24" i="21"/>
  <c r="V24" i="21"/>
  <c r="AV24" i="21"/>
  <c r="U24" i="21"/>
  <c r="AU49" i="21"/>
  <c r="I49" i="21"/>
  <c r="AV49" i="21"/>
  <c r="U49" i="21"/>
  <c r="S17" i="21"/>
  <c r="R32" i="21"/>
  <c r="P17" i="21"/>
  <c r="R22" i="19"/>
  <c r="P34" i="19"/>
  <c r="O46" i="19"/>
  <c r="AU25" i="19"/>
  <c r="AU42" i="19"/>
  <c r="Q34" i="19"/>
  <c r="I25" i="19"/>
  <c r="R17" i="21"/>
  <c r="Q41" i="21"/>
  <c r="I42" i="19"/>
  <c r="S32" i="21"/>
  <c r="O41" i="21"/>
  <c r="N17" i="21"/>
  <c r="O22" i="19"/>
  <c r="O34" i="19"/>
  <c r="R46" i="19"/>
  <c r="U25" i="19"/>
  <c r="P46" i="19"/>
  <c r="AU41" i="19"/>
  <c r="AU18" i="19"/>
  <c r="W18" i="21"/>
  <c r="AU18" i="21"/>
  <c r="W32" i="21"/>
  <c r="I32" i="21"/>
  <c r="U32" i="21"/>
  <c r="V32" i="21"/>
  <c r="AV32" i="21"/>
  <c r="AU32" i="21"/>
  <c r="AU46" i="21"/>
  <c r="AV18" i="21"/>
  <c r="W49" i="21"/>
  <c r="N32" i="21"/>
  <c r="P42" i="19"/>
  <c r="N41" i="21"/>
  <c r="AU33" i="19"/>
  <c r="P22" i="19"/>
  <c r="Q46" i="19"/>
  <c r="R18" i="19"/>
  <c r="AV41" i="19"/>
  <c r="W32" i="19"/>
  <c r="AV42" i="19"/>
  <c r="W42" i="19"/>
  <c r="AV21" i="19"/>
  <c r="V38" i="21"/>
  <c r="I38" i="21"/>
  <c r="U38" i="21"/>
  <c r="AU38" i="21"/>
  <c r="S49" i="21"/>
  <c r="R49" i="21"/>
  <c r="AV44" i="19"/>
  <c r="W22" i="19"/>
  <c r="V22" i="19"/>
  <c r="R42" i="19"/>
  <c r="AV40" i="19"/>
  <c r="AU16" i="19"/>
  <c r="I16" i="19"/>
  <c r="AV16" i="19"/>
  <c r="S32" i="19"/>
  <c r="S42" i="19"/>
  <c r="R36" i="19"/>
  <c r="P36" i="19"/>
  <c r="AV49" i="19"/>
  <c r="W37" i="19"/>
  <c r="AV37" i="19"/>
  <c r="V37" i="19"/>
  <c r="W46" i="19"/>
  <c r="U46" i="19"/>
  <c r="I46" i="19"/>
  <c r="L46" i="19" s="1"/>
  <c r="AB46" i="19" s="1"/>
  <c r="I38" i="19"/>
  <c r="L38" i="19" s="1"/>
  <c r="AB38" i="19" s="1"/>
  <c r="W38" i="19"/>
  <c r="U50" i="19"/>
  <c r="W50" i="19"/>
  <c r="I50" i="19"/>
  <c r="V50" i="19"/>
  <c r="I22" i="19"/>
  <c r="U37" i="19"/>
  <c r="AU45" i="19"/>
  <c r="AV30" i="19"/>
  <c r="U16" i="19"/>
  <c r="O36" i="19"/>
  <c r="O26" i="19"/>
  <c r="P26" i="19"/>
  <c r="Q32" i="19"/>
  <c r="L21" i="19"/>
  <c r="AB21" i="19" s="1"/>
  <c r="AU36" i="19"/>
  <c r="O42" i="19"/>
  <c r="W25" i="19"/>
  <c r="V25" i="19"/>
  <c r="V18" i="19"/>
  <c r="U18" i="19"/>
  <c r="AU38" i="19"/>
  <c r="AV18" i="19"/>
  <c r="W34" i="19"/>
  <c r="I34" i="19"/>
  <c r="V34" i="19"/>
  <c r="V38" i="19"/>
  <c r="Q42" i="19"/>
  <c r="Q50" i="19"/>
  <c r="S22" i="19"/>
  <c r="AV22" i="19"/>
  <c r="S36" i="19"/>
  <c r="R26" i="19"/>
  <c r="O32" i="19"/>
  <c r="AV38" i="19"/>
  <c r="Q48" i="19"/>
  <c r="AU34" i="19"/>
  <c r="AU37" i="19"/>
  <c r="AU49" i="19"/>
  <c r="U22" i="19"/>
  <c r="S38" i="19"/>
  <c r="AU46" i="19"/>
  <c r="O18" i="19"/>
  <c r="I36" i="19"/>
  <c r="V36" i="19"/>
  <c r="U36" i="19"/>
  <c r="I26" i="19"/>
  <c r="AV26" i="19"/>
  <c r="V26" i="19"/>
  <c r="W26" i="19"/>
  <c r="U26" i="19"/>
  <c r="O30" i="19"/>
  <c r="Q30" i="19"/>
  <c r="AV46" i="19"/>
  <c r="AU26" i="19"/>
  <c r="AU50" i="19"/>
  <c r="R30" i="19"/>
  <c r="AU44" i="19"/>
  <c r="P30" i="19"/>
  <c r="S18" i="19"/>
  <c r="Q18" i="19"/>
  <c r="V44" i="19"/>
  <c r="W44" i="19"/>
  <c r="I33" i="21"/>
  <c r="U33" i="21"/>
  <c r="AV33" i="21"/>
  <c r="W33" i="21"/>
  <c r="AU33" i="21"/>
  <c r="V33" i="21"/>
  <c r="I44" i="21"/>
  <c r="AU44" i="21"/>
  <c r="W44" i="21"/>
  <c r="V44" i="21"/>
  <c r="AV44" i="21"/>
  <c r="U44" i="21"/>
  <c r="O31" i="21"/>
  <c r="R31" i="21"/>
  <c r="Q31" i="21"/>
  <c r="N31" i="21"/>
  <c r="S31" i="21"/>
  <c r="P31" i="21"/>
  <c r="N48" i="21"/>
  <c r="O48" i="21"/>
  <c r="R48" i="21"/>
  <c r="P48" i="21"/>
  <c r="Q48" i="21"/>
  <c r="S48" i="21"/>
  <c r="Q44" i="21"/>
  <c r="R44" i="21"/>
  <c r="P44" i="21"/>
  <c r="O44" i="21"/>
  <c r="S44" i="21"/>
  <c r="N44" i="21"/>
  <c r="W50" i="21"/>
  <c r="I50" i="21"/>
  <c r="AV50" i="21"/>
  <c r="AU50" i="21"/>
  <c r="U50" i="21"/>
  <c r="V50" i="21"/>
  <c r="I47" i="21"/>
  <c r="W47" i="21"/>
  <c r="AU47" i="21"/>
  <c r="V47" i="21"/>
  <c r="U47" i="21"/>
  <c r="AV47" i="21"/>
  <c r="S45" i="21"/>
  <c r="Q45" i="21"/>
  <c r="R45" i="21"/>
  <c r="O45" i="21"/>
  <c r="P45" i="21"/>
  <c r="N45" i="21"/>
  <c r="AU31" i="19"/>
  <c r="AV31" i="19"/>
  <c r="AU17" i="21"/>
  <c r="S24" i="19"/>
  <c r="P24" i="19"/>
  <c r="R24" i="19"/>
  <c r="Q24" i="19"/>
  <c r="O24" i="19"/>
  <c r="N24" i="19"/>
  <c r="AU22" i="21"/>
  <c r="AV22" i="21"/>
  <c r="AV45" i="21"/>
  <c r="Q20" i="19"/>
  <c r="S20" i="19"/>
  <c r="R20" i="19"/>
  <c r="P20" i="19"/>
  <c r="O20" i="19"/>
  <c r="N20" i="19"/>
  <c r="AV17" i="21"/>
  <c r="U21" i="21"/>
  <c r="W21" i="21"/>
  <c r="I21" i="21"/>
  <c r="V21" i="21"/>
  <c r="AV21" i="21"/>
  <c r="AU21" i="21"/>
  <c r="R30" i="21"/>
  <c r="P30" i="21"/>
  <c r="O30" i="21"/>
  <c r="N30" i="21"/>
  <c r="Q30" i="21"/>
  <c r="S30" i="21"/>
  <c r="AV41" i="21"/>
  <c r="W25" i="21"/>
  <c r="V25" i="21"/>
  <c r="AV25" i="21"/>
  <c r="I25" i="21"/>
  <c r="AU25" i="21"/>
  <c r="U25" i="21"/>
  <c r="S40" i="21"/>
  <c r="R40" i="21"/>
  <c r="N40" i="21"/>
  <c r="O40" i="21"/>
  <c r="P40" i="21"/>
  <c r="Q40" i="21"/>
  <c r="R29" i="21"/>
  <c r="S29" i="21"/>
  <c r="P29" i="21"/>
  <c r="O29" i="21"/>
  <c r="N29" i="21"/>
  <c r="Q29" i="21"/>
  <c r="V39" i="21"/>
  <c r="U39" i="21"/>
  <c r="W39" i="21"/>
  <c r="I39" i="21"/>
  <c r="AV39" i="21"/>
  <c r="AU39" i="21"/>
  <c r="Q25" i="21"/>
  <c r="N25" i="21"/>
  <c r="R25" i="21"/>
  <c r="S25" i="21"/>
  <c r="O25" i="21"/>
  <c r="P25" i="21"/>
  <c r="I40" i="21"/>
  <c r="AV40" i="21"/>
  <c r="AU40" i="21"/>
  <c r="U40" i="21"/>
  <c r="V40" i="21"/>
  <c r="W40" i="21"/>
  <c r="O40" i="19"/>
  <c r="N40" i="19"/>
  <c r="P40" i="19"/>
  <c r="R40" i="19"/>
  <c r="Q40" i="19"/>
  <c r="S40" i="19"/>
  <c r="Q22" i="21"/>
  <c r="N22" i="21"/>
  <c r="S22" i="21"/>
  <c r="O22" i="21"/>
  <c r="P22" i="21"/>
  <c r="R22" i="21"/>
  <c r="Q21" i="21"/>
  <c r="P21" i="21"/>
  <c r="N21" i="21"/>
  <c r="R21" i="21"/>
  <c r="O21" i="21"/>
  <c r="S21" i="21"/>
  <c r="W31" i="21"/>
  <c r="V31" i="21"/>
  <c r="AV31" i="21"/>
  <c r="I31" i="21"/>
  <c r="U31" i="21"/>
  <c r="AU31" i="21"/>
  <c r="I26" i="21"/>
  <c r="V26" i="21"/>
  <c r="AV26" i="21"/>
  <c r="U26" i="21"/>
  <c r="W26" i="21"/>
  <c r="AU26" i="21"/>
  <c r="I36" i="21"/>
  <c r="W36" i="21"/>
  <c r="AU36" i="21"/>
  <c r="U36" i="21"/>
  <c r="AV36" i="21"/>
  <c r="V36" i="21"/>
  <c r="P43" i="21"/>
  <c r="O43" i="21"/>
  <c r="R43" i="21"/>
  <c r="N43" i="21"/>
  <c r="Q43" i="21"/>
  <c r="S43" i="21"/>
  <c r="AV48" i="21"/>
  <c r="AU48" i="21"/>
  <c r="V48" i="21"/>
  <c r="U48" i="21"/>
  <c r="W48" i="21"/>
  <c r="I48" i="21"/>
  <c r="AU24" i="19"/>
  <c r="I24" i="19"/>
  <c r="L24" i="19" s="1"/>
  <c r="U24" i="19"/>
  <c r="V24" i="19"/>
  <c r="W24" i="19"/>
  <c r="AV24" i="19"/>
  <c r="N26" i="21"/>
  <c r="O26" i="21"/>
  <c r="P26" i="21"/>
  <c r="S26" i="21"/>
  <c r="Q26" i="21"/>
  <c r="R26" i="21"/>
  <c r="AV29" i="21"/>
  <c r="I29" i="21"/>
  <c r="L29" i="21" s="1"/>
  <c r="W29" i="21"/>
  <c r="AU29" i="21"/>
  <c r="U29" i="21"/>
  <c r="V29" i="21"/>
  <c r="AV20" i="19"/>
  <c r="AU41" i="21"/>
  <c r="AU20" i="19"/>
  <c r="I19" i="21"/>
  <c r="L19" i="21" s="1"/>
  <c r="V19" i="21"/>
  <c r="U19" i="21"/>
  <c r="AV19" i="21"/>
  <c r="W19" i="21"/>
  <c r="AU19" i="21"/>
  <c r="W27" i="21"/>
  <c r="AU27" i="21"/>
  <c r="I27" i="21"/>
  <c r="U27" i="21"/>
  <c r="AV27" i="21"/>
  <c r="V27" i="21"/>
  <c r="I30" i="21"/>
  <c r="U30" i="21"/>
  <c r="W30" i="21"/>
  <c r="AU30" i="21"/>
  <c r="V30" i="21"/>
  <c r="AV30" i="21"/>
  <c r="U35" i="21"/>
  <c r="AV35" i="21"/>
  <c r="I35" i="21"/>
  <c r="V35" i="21"/>
  <c r="AU35" i="21"/>
  <c r="W35" i="21"/>
  <c r="Q36" i="21"/>
  <c r="P36" i="21"/>
  <c r="N36" i="21"/>
  <c r="S36" i="21"/>
  <c r="O36" i="21"/>
  <c r="R36" i="21"/>
  <c r="AV43" i="21"/>
  <c r="V43" i="21"/>
  <c r="U43" i="21"/>
  <c r="I43" i="21"/>
  <c r="AU43" i="21"/>
  <c r="W43" i="21"/>
  <c r="L41" i="19" l="1"/>
  <c r="AB41" i="19" s="1"/>
  <c r="AC41" i="19" s="1"/>
  <c r="L51" i="21"/>
  <c r="AB51" i="21" s="1"/>
  <c r="L43" i="19"/>
  <c r="AB43" i="19" s="1"/>
  <c r="AE43" i="19" s="1"/>
  <c r="L34" i="21"/>
  <c r="AB34" i="21" s="1"/>
  <c r="L51" i="19"/>
  <c r="AB51" i="19" s="1"/>
  <c r="AC51" i="19" s="1"/>
  <c r="AB19" i="21"/>
  <c r="AB41" i="21"/>
  <c r="AB22" i="21"/>
  <c r="AB29" i="21"/>
  <c r="AB42" i="21"/>
  <c r="L45" i="21"/>
  <c r="L27" i="21"/>
  <c r="L38" i="21"/>
  <c r="L40" i="21"/>
  <c r="L26" i="21"/>
  <c r="L46" i="21"/>
  <c r="L24" i="21"/>
  <c r="L35" i="21"/>
  <c r="L30" i="21"/>
  <c r="L21" i="21"/>
  <c r="L47" i="21"/>
  <c r="L49" i="21"/>
  <c r="L25" i="21"/>
  <c r="L36" i="21"/>
  <c r="L23" i="21"/>
  <c r="L50" i="21"/>
  <c r="L23" i="19"/>
  <c r="AB23" i="19" s="1"/>
  <c r="AC23" i="19" s="1"/>
  <c r="L44" i="19"/>
  <c r="AB44" i="19" s="1"/>
  <c r="AE44" i="19" s="1"/>
  <c r="AE29" i="19"/>
  <c r="AC29" i="19"/>
  <c r="AE19" i="19"/>
  <c r="AC19" i="19"/>
  <c r="AE18" i="19"/>
  <c r="AC18" i="19"/>
  <c r="AE39" i="19"/>
  <c r="AC39" i="19"/>
  <c r="AE38" i="19"/>
  <c r="AC38" i="19"/>
  <c r="AE46" i="19"/>
  <c r="AC46" i="19"/>
  <c r="AE20" i="19"/>
  <c r="AC20" i="19"/>
  <c r="AE21" i="19"/>
  <c r="AC21" i="19"/>
  <c r="AE41" i="19"/>
  <c r="L35" i="19"/>
  <c r="AB35" i="19" s="1"/>
  <c r="L22" i="19"/>
  <c r="AB22" i="19" s="1"/>
  <c r="L48" i="21"/>
  <c r="L42" i="19"/>
  <c r="AB42" i="19" s="1"/>
  <c r="L27" i="19"/>
  <c r="AB27" i="19" s="1"/>
  <c r="L32" i="19"/>
  <c r="AB32" i="19" s="1"/>
  <c r="L31" i="19"/>
  <c r="AB31" i="19" s="1"/>
  <c r="L39" i="21"/>
  <c r="L28" i="19"/>
  <c r="AB28" i="19" s="1"/>
  <c r="L48" i="19"/>
  <c r="AB48" i="19" s="1"/>
  <c r="L37" i="19"/>
  <c r="AB37" i="19" s="1"/>
  <c r="L16" i="19"/>
  <c r="AB16" i="19" s="1"/>
  <c r="L26" i="19"/>
  <c r="AB26" i="19" s="1"/>
  <c r="L17" i="21"/>
  <c r="L33" i="21"/>
  <c r="L34" i="19"/>
  <c r="AB34" i="19" s="1"/>
  <c r="L25" i="19"/>
  <c r="AB25" i="19" s="1"/>
  <c r="L40" i="19"/>
  <c r="AB40" i="19" s="1"/>
  <c r="L30" i="19"/>
  <c r="AB30" i="19" s="1"/>
  <c r="L49" i="19"/>
  <c r="AB49" i="19" s="1"/>
  <c r="L50" i="19"/>
  <c r="AB50" i="19" s="1"/>
  <c r="L45" i="19"/>
  <c r="AB45" i="19" s="1"/>
  <c r="L43" i="21"/>
  <c r="L31" i="21"/>
  <c r="L32" i="21"/>
  <c r="L18" i="21"/>
  <c r="L44" i="21"/>
  <c r="L47" i="19"/>
  <c r="AB47" i="19" s="1"/>
  <c r="L36" i="19"/>
  <c r="AB36" i="19" s="1"/>
  <c r="L33" i="19"/>
  <c r="AB33" i="19" s="1"/>
  <c r="L28" i="21"/>
  <c r="L20" i="21"/>
  <c r="L17" i="19"/>
  <c r="AB17" i="19" s="1"/>
  <c r="AU24" i="21"/>
  <c r="AU23" i="19"/>
  <c r="AU42" i="21"/>
  <c r="AU35" i="19"/>
  <c r="AU16" i="21"/>
  <c r="AU34" i="21"/>
  <c r="AU23" i="21"/>
  <c r="AU37" i="21"/>
  <c r="AU51" i="21"/>
  <c r="AU47" i="19"/>
  <c r="D10" i="2"/>
  <c r="C11" i="2"/>
  <c r="L18" i="6"/>
  <c r="M17" i="6"/>
  <c r="G7" i="2"/>
  <c r="H6" i="2"/>
  <c r="L37" i="21"/>
  <c r="L16" i="21"/>
  <c r="F7" i="2"/>
  <c r="E8" i="2"/>
  <c r="AB24" i="19"/>
  <c r="AC43" i="19" l="1"/>
  <c r="AD43" i="19" s="1"/>
  <c r="AE23" i="19"/>
  <c r="AD23" i="19" s="1"/>
  <c r="AE51" i="19"/>
  <c r="AF51" i="19" s="1"/>
  <c r="AX51" i="19" s="1"/>
  <c r="AB47" i="21"/>
  <c r="AB38" i="21"/>
  <c r="AB32" i="21"/>
  <c r="AB21" i="21"/>
  <c r="AB27" i="21"/>
  <c r="AE29" i="21"/>
  <c r="AC29" i="21"/>
  <c r="AB33" i="21"/>
  <c r="AB50" i="21"/>
  <c r="AB35" i="21"/>
  <c r="AE51" i="21"/>
  <c r="AC51" i="21"/>
  <c r="AB18" i="21"/>
  <c r="AB31" i="21"/>
  <c r="AB30" i="21"/>
  <c r="AB28" i="21"/>
  <c r="AB17" i="21"/>
  <c r="AB24" i="21"/>
  <c r="AE22" i="21"/>
  <c r="AC22" i="21"/>
  <c r="AB36" i="21"/>
  <c r="AB46" i="21"/>
  <c r="AE42" i="21"/>
  <c r="AC42" i="21"/>
  <c r="AB37" i="21"/>
  <c r="AB20" i="21"/>
  <c r="AB45" i="21"/>
  <c r="AB25" i="21"/>
  <c r="AB26" i="21"/>
  <c r="AE41" i="21"/>
  <c r="AC41" i="21"/>
  <c r="AB39" i="21"/>
  <c r="AB43" i="21"/>
  <c r="AB23" i="21"/>
  <c r="AB16" i="21"/>
  <c r="AB44" i="21"/>
  <c r="AB48" i="21"/>
  <c r="AB49" i="21"/>
  <c r="AB40" i="21"/>
  <c r="AE34" i="21"/>
  <c r="AC34" i="21"/>
  <c r="AE19" i="21"/>
  <c r="AC19" i="21"/>
  <c r="AF44" i="19"/>
  <c r="AP44" i="19" s="1"/>
  <c r="AF21" i="19"/>
  <c r="BC21" i="19" s="1"/>
  <c r="AD21" i="19"/>
  <c r="AF39" i="19"/>
  <c r="BC39" i="19" s="1"/>
  <c r="AD39" i="19"/>
  <c r="AF46" i="19"/>
  <c r="AX46" i="19" s="1"/>
  <c r="AD46" i="19"/>
  <c r="AF38" i="19"/>
  <c r="AD38" i="19"/>
  <c r="AC44" i="19"/>
  <c r="AD44" i="19" s="1"/>
  <c r="AF20" i="19"/>
  <c r="AG20" i="19" s="1"/>
  <c r="AD20" i="19"/>
  <c r="AF18" i="19"/>
  <c r="AP18" i="19" s="1"/>
  <c r="AD18" i="19"/>
  <c r="AF43" i="19"/>
  <c r="AF19" i="19"/>
  <c r="AD19" i="19"/>
  <c r="AF41" i="19"/>
  <c r="BC41" i="19" s="1"/>
  <c r="AD41" i="19"/>
  <c r="AF29" i="19"/>
  <c r="AD29" i="19"/>
  <c r="AE31" i="19"/>
  <c r="AF31" i="19" s="1"/>
  <c r="BC31" i="19" s="1"/>
  <c r="AC31" i="19"/>
  <c r="AE33" i="19"/>
  <c r="AC33" i="19"/>
  <c r="AE45" i="19"/>
  <c r="AC45" i="19"/>
  <c r="AE32" i="19"/>
  <c r="AC32" i="19"/>
  <c r="AE36" i="19"/>
  <c r="AC36" i="19"/>
  <c r="AE26" i="19"/>
  <c r="AC26" i="19"/>
  <c r="AE47" i="19"/>
  <c r="AC47" i="19"/>
  <c r="AE49" i="19"/>
  <c r="AC49" i="19"/>
  <c r="AC16" i="19"/>
  <c r="AE16" i="19"/>
  <c r="AE42" i="19"/>
  <c r="AC42" i="19"/>
  <c r="AE50" i="19"/>
  <c r="AC50" i="19"/>
  <c r="AE24" i="19"/>
  <c r="AC24" i="19"/>
  <c r="AE30" i="19"/>
  <c r="AC30" i="19"/>
  <c r="AE37" i="19"/>
  <c r="AC37" i="19"/>
  <c r="AE27" i="19"/>
  <c r="AC27" i="19"/>
  <c r="AE48" i="19"/>
  <c r="AC48" i="19"/>
  <c r="AE17" i="19"/>
  <c r="AC17" i="19"/>
  <c r="AE25" i="19"/>
  <c r="AC25" i="19"/>
  <c r="AE28" i="19"/>
  <c r="AC28" i="19"/>
  <c r="AE35" i="19"/>
  <c r="AF35" i="19" s="1"/>
  <c r="AR35" i="19" s="1"/>
  <c r="AC35" i="19"/>
  <c r="AE40" i="19"/>
  <c r="AC40" i="19"/>
  <c r="AE22" i="19"/>
  <c r="AC22" i="19"/>
  <c r="AE34" i="19"/>
  <c r="AC34" i="19"/>
  <c r="M18" i="6"/>
  <c r="L19" i="6"/>
  <c r="F8" i="2"/>
  <c r="E9" i="2"/>
  <c r="C12" i="2"/>
  <c r="D12" i="2" s="1"/>
  <c r="D11" i="2"/>
  <c r="G8" i="2"/>
  <c r="H7" i="2"/>
  <c r="AF23" i="19" l="1"/>
  <c r="AP23" i="19" s="1"/>
  <c r="AD51" i="19"/>
  <c r="AR21" i="19"/>
  <c r="AG21" i="19"/>
  <c r="AJ21" i="19" s="1"/>
  <c r="AX21" i="19"/>
  <c r="AC20" i="21"/>
  <c r="AE20" i="21"/>
  <c r="AE47" i="21"/>
  <c r="AC47" i="21"/>
  <c r="AD41" i="21"/>
  <c r="AF41" i="21"/>
  <c r="AE46" i="21"/>
  <c r="AC46" i="21"/>
  <c r="AE31" i="21"/>
  <c r="AC31" i="21"/>
  <c r="AE50" i="21"/>
  <c r="AC50" i="21"/>
  <c r="AE21" i="21"/>
  <c r="AC21" i="21"/>
  <c r="AE17" i="21"/>
  <c r="AC17" i="21"/>
  <c r="AC48" i="21"/>
  <c r="AE48" i="21"/>
  <c r="AE23" i="21"/>
  <c r="AC23" i="21"/>
  <c r="AE37" i="21"/>
  <c r="AC37" i="21"/>
  <c r="AC36" i="21"/>
  <c r="AE36" i="21"/>
  <c r="AE18" i="21"/>
  <c r="AC18" i="21"/>
  <c r="AC32" i="21"/>
  <c r="AE32" i="21"/>
  <c r="AE49" i="21"/>
  <c r="AC49" i="21"/>
  <c r="AD19" i="21"/>
  <c r="AF19" i="21"/>
  <c r="AE43" i="21"/>
  <c r="AC43" i="21"/>
  <c r="AC28" i="21"/>
  <c r="AE28" i="21"/>
  <c r="AE33" i="21"/>
  <c r="AC33" i="21"/>
  <c r="AE25" i="21"/>
  <c r="AC25" i="21"/>
  <c r="AD34" i="21"/>
  <c r="AF34" i="21"/>
  <c r="AC44" i="21"/>
  <c r="AE44" i="21"/>
  <c r="AE45" i="21"/>
  <c r="AC45" i="21"/>
  <c r="AD22" i="21"/>
  <c r="AF22" i="21"/>
  <c r="AD51" i="21"/>
  <c r="AF51" i="21"/>
  <c r="AD29" i="21"/>
  <c r="AF29" i="21"/>
  <c r="AC38" i="21"/>
  <c r="AE38" i="21"/>
  <c r="AE26" i="21"/>
  <c r="AC26" i="21"/>
  <c r="AC40" i="21"/>
  <c r="AE40" i="21"/>
  <c r="AC16" i="21"/>
  <c r="AE16" i="21"/>
  <c r="AE39" i="21"/>
  <c r="AC39" i="21"/>
  <c r="AD42" i="21"/>
  <c r="AF42" i="21"/>
  <c r="AC24" i="21"/>
  <c r="AE24" i="21"/>
  <c r="AE30" i="21"/>
  <c r="AC30" i="21"/>
  <c r="AE35" i="21"/>
  <c r="AC35" i="21"/>
  <c r="AE27" i="21"/>
  <c r="AC27" i="21"/>
  <c r="AP21" i="19"/>
  <c r="AR41" i="19"/>
  <c r="AG51" i="19"/>
  <c r="AM51" i="19" s="1"/>
  <c r="AY21" i="19"/>
  <c r="AQ21" i="19"/>
  <c r="AY51" i="19"/>
  <c r="AG18" i="19"/>
  <c r="AJ18" i="19" s="1"/>
  <c r="AR44" i="19"/>
  <c r="AG46" i="19"/>
  <c r="AL46" i="19" s="1"/>
  <c r="AG35" i="19"/>
  <c r="AM35" i="19" s="1"/>
  <c r="AP39" i="19"/>
  <c r="AX44" i="19"/>
  <c r="AX35" i="19"/>
  <c r="BC35" i="19"/>
  <c r="AQ35" i="19"/>
  <c r="AP35" i="19"/>
  <c r="AQ20" i="19"/>
  <c r="AL20" i="19"/>
  <c r="AI20" i="19"/>
  <c r="AM20" i="19"/>
  <c r="AN20" i="19"/>
  <c r="AJ20" i="19"/>
  <c r="AK20" i="19"/>
  <c r="AF34" i="19"/>
  <c r="BC34" i="19" s="1"/>
  <c r="AD34" i="19"/>
  <c r="AF22" i="19"/>
  <c r="AY22" i="19" s="1"/>
  <c r="AD22" i="19"/>
  <c r="AF48" i="19"/>
  <c r="AR48" i="19" s="1"/>
  <c r="AD48" i="19"/>
  <c r="AF30" i="19"/>
  <c r="AQ30" i="19" s="1"/>
  <c r="AD30" i="19"/>
  <c r="AF50" i="19"/>
  <c r="AX50" i="19" s="1"/>
  <c r="AD50" i="19"/>
  <c r="AF47" i="19"/>
  <c r="AX47" i="19" s="1"/>
  <c r="AD47" i="19"/>
  <c r="BC29" i="19"/>
  <c r="AX29" i="19"/>
  <c r="AR29" i="19"/>
  <c r="AP29" i="19"/>
  <c r="BC43" i="19"/>
  <c r="AQ43" i="19"/>
  <c r="AR43" i="19"/>
  <c r="AX43" i="19"/>
  <c r="AP43" i="19"/>
  <c r="AG43" i="19"/>
  <c r="AY43" i="19"/>
  <c r="AF25" i="19"/>
  <c r="AG25" i="19" s="1"/>
  <c r="AL25" i="19" s="1"/>
  <c r="AD25" i="19"/>
  <c r="AG29" i="19"/>
  <c r="AJ29" i="19" s="1"/>
  <c r="AY29" i="19"/>
  <c r="AF32" i="19"/>
  <c r="AY32" i="19" s="1"/>
  <c r="AD32" i="19"/>
  <c r="AG39" i="19"/>
  <c r="AM39" i="19" s="1"/>
  <c r="BC46" i="19"/>
  <c r="AP46" i="19"/>
  <c r="AY46" i="19"/>
  <c r="AQ46" i="19"/>
  <c r="BC44" i="19"/>
  <c r="AQ44" i="19"/>
  <c r="AG44" i="19"/>
  <c r="AY44" i="19"/>
  <c r="AY35" i="19"/>
  <c r="AY39" i="19"/>
  <c r="AF40" i="19"/>
  <c r="AD40" i="19"/>
  <c r="AX39" i="19"/>
  <c r="AF42" i="19"/>
  <c r="AQ42" i="19" s="1"/>
  <c r="AD42" i="19"/>
  <c r="BC51" i="19"/>
  <c r="AQ51" i="19"/>
  <c r="AP51" i="19"/>
  <c r="AR51" i="19"/>
  <c r="BC18" i="19"/>
  <c r="AX18" i="19"/>
  <c r="AY18" i="19"/>
  <c r="AR18" i="19"/>
  <c r="AF27" i="19"/>
  <c r="AX27" i="19" s="1"/>
  <c r="AD27" i="19"/>
  <c r="AR20" i="19"/>
  <c r="BC20" i="19"/>
  <c r="AQ29" i="19"/>
  <c r="AQ39" i="19"/>
  <c r="AF37" i="19"/>
  <c r="AD37" i="19"/>
  <c r="AF24" i="19"/>
  <c r="AD24" i="19"/>
  <c r="AF49" i="19"/>
  <c r="AD49" i="19"/>
  <c r="AX20" i="19"/>
  <c r="AR39" i="19"/>
  <c r="AQ18" i="19"/>
  <c r="AQ19" i="19"/>
  <c r="AX19" i="19"/>
  <c r="AR19" i="19"/>
  <c r="AG19" i="19"/>
  <c r="AY19" i="19"/>
  <c r="AP19" i="19"/>
  <c r="BC19" i="19"/>
  <c r="AF17" i="19"/>
  <c r="AG17" i="19" s="1"/>
  <c r="AD17" i="19"/>
  <c r="AF16" i="19"/>
  <c r="BC16" i="19" s="1"/>
  <c r="AD16" i="19"/>
  <c r="AF45" i="19"/>
  <c r="AD45" i="19"/>
  <c r="AP41" i="19"/>
  <c r="AQ41" i="19"/>
  <c r="AX41" i="19"/>
  <c r="AD35" i="19"/>
  <c r="AY41" i="19"/>
  <c r="AF26" i="19"/>
  <c r="AD26" i="19"/>
  <c r="AF33" i="19"/>
  <c r="AD33" i="19"/>
  <c r="AD31" i="19"/>
  <c r="AP20" i="19"/>
  <c r="AR46" i="19"/>
  <c r="AF28" i="19"/>
  <c r="BC28" i="19" s="1"/>
  <c r="AD28" i="19"/>
  <c r="AF36" i="19"/>
  <c r="AR36" i="19" s="1"/>
  <c r="AD36" i="19"/>
  <c r="AG41" i="19"/>
  <c r="AI41" i="19" s="1"/>
  <c r="AY20" i="19"/>
  <c r="AQ38" i="19"/>
  <c r="BC38" i="19"/>
  <c r="AP38" i="19"/>
  <c r="AR38" i="19"/>
  <c r="AX38" i="19"/>
  <c r="AG38" i="19"/>
  <c r="AY38" i="19"/>
  <c r="AY31" i="19"/>
  <c r="AG31" i="19"/>
  <c r="AL31" i="19" s="1"/>
  <c r="AR31" i="19"/>
  <c r="AX31" i="19"/>
  <c r="AQ31" i="19"/>
  <c r="AP31" i="19"/>
  <c r="L20" i="6"/>
  <c r="M19" i="6"/>
  <c r="H8" i="2"/>
  <c r="G9" i="2"/>
  <c r="F9" i="2"/>
  <c r="E10" i="2"/>
  <c r="BC22" i="19" l="1"/>
  <c r="AX23" i="19"/>
  <c r="AG23" i="19"/>
  <c r="AM23" i="19" s="1"/>
  <c r="AR23" i="19"/>
  <c r="AY23" i="19"/>
  <c r="BC23" i="19"/>
  <c r="AQ23" i="19"/>
  <c r="AX25" i="19"/>
  <c r="AM21" i="19"/>
  <c r="AM46" i="19"/>
  <c r="AG47" i="19"/>
  <c r="AK47" i="19" s="1"/>
  <c r="AI21" i="19"/>
  <c r="AL35" i="19"/>
  <c r="AK35" i="19"/>
  <c r="AN21" i="19"/>
  <c r="AJ39" i="19"/>
  <c r="AI51" i="19"/>
  <c r="AX30" i="19"/>
  <c r="AL21" i="19"/>
  <c r="AK21" i="19"/>
  <c r="AG34" i="19"/>
  <c r="AJ34" i="19" s="1"/>
  <c r="BC42" i="19"/>
  <c r="AY42" i="19"/>
  <c r="AM18" i="19"/>
  <c r="AN31" i="19"/>
  <c r="AR34" i="19"/>
  <c r="AY50" i="19"/>
  <c r="AQ34" i="19"/>
  <c r="AX34" i="19"/>
  <c r="AP50" i="19"/>
  <c r="AR42" i="21"/>
  <c r="AP42" i="21"/>
  <c r="AG42" i="21"/>
  <c r="AX42" i="21"/>
  <c r="AQ42" i="21"/>
  <c r="AY42" i="21"/>
  <c r="AP22" i="21"/>
  <c r="AG22" i="21"/>
  <c r="AX22" i="21"/>
  <c r="AY22" i="21"/>
  <c r="AR22" i="21"/>
  <c r="AQ22" i="21"/>
  <c r="AX19" i="21"/>
  <c r="AQ19" i="21"/>
  <c r="AG19" i="21"/>
  <c r="AR19" i="21"/>
  <c r="AY19" i="21"/>
  <c r="AP19" i="21"/>
  <c r="AD36" i="21"/>
  <c r="AF36" i="21"/>
  <c r="AD27" i="21"/>
  <c r="AF27" i="21"/>
  <c r="AD26" i="21"/>
  <c r="AF26" i="21"/>
  <c r="AD25" i="21"/>
  <c r="AF25" i="21"/>
  <c r="AD17" i="21"/>
  <c r="AF17" i="21"/>
  <c r="AD46" i="21"/>
  <c r="AF46" i="21"/>
  <c r="AD43" i="21"/>
  <c r="AF43" i="21"/>
  <c r="AD38" i="21"/>
  <c r="AF38" i="21"/>
  <c r="AG41" i="21"/>
  <c r="AY41" i="21"/>
  <c r="AP41" i="21"/>
  <c r="AQ41" i="21"/>
  <c r="AR41" i="21"/>
  <c r="AX41" i="21"/>
  <c r="AD31" i="21"/>
  <c r="AF31" i="21"/>
  <c r="AD35" i="21"/>
  <c r="AF35" i="21"/>
  <c r="AD33" i="21"/>
  <c r="AF33" i="21"/>
  <c r="AD49" i="21"/>
  <c r="AF49" i="21"/>
  <c r="AD16" i="21"/>
  <c r="AF16" i="21"/>
  <c r="AP29" i="21"/>
  <c r="AG29" i="21"/>
  <c r="AR29" i="21"/>
  <c r="AQ29" i="21"/>
  <c r="AY29" i="21"/>
  <c r="AX29" i="21"/>
  <c r="AD44" i="21"/>
  <c r="AF44" i="21"/>
  <c r="AD28" i="21"/>
  <c r="AF28" i="21"/>
  <c r="AD32" i="21"/>
  <c r="AF32" i="21"/>
  <c r="AD18" i="21"/>
  <c r="AF18" i="21"/>
  <c r="AD37" i="21"/>
  <c r="AF37" i="21"/>
  <c r="AD30" i="21"/>
  <c r="AF30" i="21"/>
  <c r="AD23" i="21"/>
  <c r="AF23" i="21"/>
  <c r="AD50" i="21"/>
  <c r="AF50" i="21"/>
  <c r="AD47" i="21"/>
  <c r="AF47" i="21"/>
  <c r="AD39" i="21"/>
  <c r="AF39" i="21"/>
  <c r="AD45" i="21"/>
  <c r="AF45" i="21"/>
  <c r="AD21" i="21"/>
  <c r="AF21" i="21"/>
  <c r="AD24" i="21"/>
  <c r="AF24" i="21"/>
  <c r="AD40" i="21"/>
  <c r="AF40" i="21"/>
  <c r="AR51" i="21"/>
  <c r="AX51" i="21"/>
  <c r="AG51" i="21"/>
  <c r="AY51" i="21"/>
  <c r="AQ51" i="21"/>
  <c r="AP51" i="21"/>
  <c r="AX34" i="21"/>
  <c r="AG34" i="21"/>
  <c r="AP34" i="21"/>
  <c r="AR34" i="21"/>
  <c r="AQ34" i="21"/>
  <c r="AY34" i="21"/>
  <c r="AD48" i="21"/>
  <c r="AF48" i="21"/>
  <c r="AD20" i="21"/>
  <c r="AF20" i="21"/>
  <c r="AL51" i="19"/>
  <c r="AN51" i="19"/>
  <c r="AX48" i="19"/>
  <c r="AK41" i="19"/>
  <c r="AQ48" i="19"/>
  <c r="AG48" i="19"/>
  <c r="AL48" i="19" s="1"/>
  <c r="AK51" i="19"/>
  <c r="AJ51" i="19"/>
  <c r="AQ25" i="19"/>
  <c r="AN46" i="19"/>
  <c r="AY48" i="19"/>
  <c r="AN17" i="19"/>
  <c r="AK17" i="19"/>
  <c r="AK46" i="19"/>
  <c r="AI29" i="19"/>
  <c r="AI46" i="19"/>
  <c r="AJ46" i="19"/>
  <c r="AN18" i="19"/>
  <c r="AN29" i="19"/>
  <c r="AI18" i="19"/>
  <c r="AK18" i="19"/>
  <c r="AL18" i="19"/>
  <c r="AI35" i="19"/>
  <c r="AJ35" i="19"/>
  <c r="AP42" i="19"/>
  <c r="AR30" i="19"/>
  <c r="AI39" i="19"/>
  <c r="AR47" i="19"/>
  <c r="AN35" i="19"/>
  <c r="AL17" i="19"/>
  <c r="AX42" i="19"/>
  <c r="AK39" i="19"/>
  <c r="AP22" i="19"/>
  <c r="AP32" i="19"/>
  <c r="AX36" i="19"/>
  <c r="AG42" i="19"/>
  <c r="AL42" i="19" s="1"/>
  <c r="AX32" i="19"/>
  <c r="BC32" i="19"/>
  <c r="AG30" i="19"/>
  <c r="AI17" i="19"/>
  <c r="AL41" i="19"/>
  <c r="AJ41" i="19"/>
  <c r="AJ17" i="19"/>
  <c r="AM41" i="19"/>
  <c r="AM17" i="19"/>
  <c r="AK31" i="19"/>
  <c r="AN41" i="19"/>
  <c r="AR42" i="19"/>
  <c r="AG32" i="19"/>
  <c r="AL32" i="19" s="1"/>
  <c r="AP30" i="19"/>
  <c r="AX22" i="19"/>
  <c r="AP34" i="19"/>
  <c r="AY34" i="19"/>
  <c r="BC50" i="19"/>
  <c r="AQ47" i="19"/>
  <c r="AI47" i="19"/>
  <c r="AY36" i="19"/>
  <c r="AK29" i="19"/>
  <c r="AR22" i="19"/>
  <c r="AG50" i="19"/>
  <c r="AL50" i="19" s="1"/>
  <c r="BC47" i="19"/>
  <c r="AQ16" i="19"/>
  <c r="AY16" i="19"/>
  <c r="AQ22" i="19"/>
  <c r="AG22" i="19"/>
  <c r="AM22" i="19" s="1"/>
  <c r="AQ36" i="19"/>
  <c r="AP27" i="19"/>
  <c r="AY27" i="19"/>
  <c r="AR27" i="19"/>
  <c r="AQ27" i="19"/>
  <c r="AJ31" i="19"/>
  <c r="AJ47" i="19"/>
  <c r="AP28" i="19"/>
  <c r="AR28" i="19"/>
  <c r="BC36" i="19"/>
  <c r="AY28" i="19"/>
  <c r="AG36" i="19"/>
  <c r="AR50" i="19"/>
  <c r="AQ50" i="19"/>
  <c r="AY26" i="19"/>
  <c r="AQ26" i="19"/>
  <c r="AG26" i="19"/>
  <c r="AX26" i="19"/>
  <c r="AR26" i="19"/>
  <c r="AP26" i="19"/>
  <c r="BC26" i="19"/>
  <c r="AQ45" i="19"/>
  <c r="AX45" i="19"/>
  <c r="AG45" i="19"/>
  <c r="AY45" i="19"/>
  <c r="BC45" i="19"/>
  <c r="AP45" i="19"/>
  <c r="AR45" i="19"/>
  <c r="AI19" i="19"/>
  <c r="AM19" i="19"/>
  <c r="AJ19" i="19"/>
  <c r="AN19" i="19"/>
  <c r="AK19" i="19"/>
  <c r="AL19" i="19"/>
  <c r="BC25" i="19"/>
  <c r="AY25" i="19"/>
  <c r="AM31" i="19"/>
  <c r="AM47" i="19"/>
  <c r="AJ25" i="19"/>
  <c r="AN25" i="19"/>
  <c r="AX16" i="19"/>
  <c r="AG49" i="19"/>
  <c r="AQ49" i="19"/>
  <c r="AY49" i="19"/>
  <c r="AP49" i="19"/>
  <c r="BC49" i="19"/>
  <c r="AR49" i="19"/>
  <c r="AX49" i="19"/>
  <c r="AN39" i="19"/>
  <c r="AL39" i="19"/>
  <c r="BC30" i="19"/>
  <c r="AY30" i="19"/>
  <c r="AN44" i="19"/>
  <c r="AL44" i="19"/>
  <c r="AM44" i="19"/>
  <c r="AK44" i="19"/>
  <c r="AI44" i="19"/>
  <c r="AJ44" i="19"/>
  <c r="AK25" i="19"/>
  <c r="AP16" i="19"/>
  <c r="AG16" i="19"/>
  <c r="AI16" i="19" s="1"/>
  <c r="AG27" i="19"/>
  <c r="AL27" i="19" s="1"/>
  <c r="AP25" i="19"/>
  <c r="AM29" i="19"/>
  <c r="BC24" i="19"/>
  <c r="AP24" i="19"/>
  <c r="AR24" i="19"/>
  <c r="AY24" i="19"/>
  <c r="AX24" i="19"/>
  <c r="AQ24" i="19"/>
  <c r="AG24" i="19"/>
  <c r="BC48" i="19"/>
  <c r="AP48" i="19"/>
  <c r="AI25" i="19"/>
  <c r="AX28" i="19"/>
  <c r="AK43" i="19"/>
  <c r="AJ43" i="19"/>
  <c r="AI43" i="19"/>
  <c r="AL43" i="19"/>
  <c r="AN43" i="19"/>
  <c r="AM43" i="19"/>
  <c r="AM25" i="19"/>
  <c r="BC27" i="19"/>
  <c r="AG28" i="19"/>
  <c r="AN28" i="19" s="1"/>
  <c r="AR25" i="19"/>
  <c r="AK38" i="19"/>
  <c r="AI38" i="19"/>
  <c r="AJ38" i="19"/>
  <c r="AL38" i="19"/>
  <c r="AN38" i="19"/>
  <c r="AM38" i="19"/>
  <c r="BC17" i="19"/>
  <c r="AY17" i="19"/>
  <c r="AX17" i="19"/>
  <c r="AQ17" i="19"/>
  <c r="AR17" i="19"/>
  <c r="AP17" i="19"/>
  <c r="AQ32" i="19"/>
  <c r="AR32" i="19"/>
  <c r="AI31" i="19"/>
  <c r="AR16" i="19"/>
  <c r="AQ28" i="19"/>
  <c r="AP36" i="19"/>
  <c r="AL29" i="19"/>
  <c r="BC37" i="19"/>
  <c r="AR37" i="19"/>
  <c r="AX37" i="19"/>
  <c r="AQ37" i="19"/>
  <c r="AY37" i="19"/>
  <c r="AP37" i="19"/>
  <c r="AG37" i="19"/>
  <c r="BC40" i="19"/>
  <c r="AX40" i="19"/>
  <c r="AR40" i="19"/>
  <c r="AG40" i="19"/>
  <c r="AQ40" i="19"/>
  <c r="AP40" i="19"/>
  <c r="AY40" i="19"/>
  <c r="AP47" i="19"/>
  <c r="AY47" i="19"/>
  <c r="BC33" i="19"/>
  <c r="AX33" i="19"/>
  <c r="AY33" i="19"/>
  <c r="AR33" i="19"/>
  <c r="AG33" i="19"/>
  <c r="AP33" i="19"/>
  <c r="AQ33" i="19"/>
  <c r="F10" i="2"/>
  <c r="E11" i="2"/>
  <c r="H9" i="2"/>
  <c r="G10" i="2"/>
  <c r="L21" i="6"/>
  <c r="M20" i="6"/>
  <c r="AL47" i="19" l="1"/>
  <c r="AJ23" i="19"/>
  <c r="AL23" i="19"/>
  <c r="AK23" i="19"/>
  <c r="AI23" i="19"/>
  <c r="AN23" i="19"/>
  <c r="AM27" i="19"/>
  <c r="AJ16" i="19"/>
  <c r="AM34" i="19"/>
  <c r="AN34" i="19"/>
  <c r="AL34" i="19"/>
  <c r="AI27" i="19"/>
  <c r="AI32" i="19"/>
  <c r="AN47" i="19"/>
  <c r="AJ27" i="19"/>
  <c r="AN27" i="19"/>
  <c r="AL16" i="19"/>
  <c r="AN42" i="19"/>
  <c r="AK27" i="19"/>
  <c r="AK34" i="19"/>
  <c r="AM42" i="19"/>
  <c r="AK42" i="19"/>
  <c r="AI34" i="19"/>
  <c r="AM50" i="19"/>
  <c r="AM32" i="19"/>
  <c r="AK32" i="19"/>
  <c r="AJ32" i="19"/>
  <c r="AN32" i="19"/>
  <c r="AK22" i="19"/>
  <c r="AN22" i="19"/>
  <c r="AJ50" i="19"/>
  <c r="AX21" i="21"/>
  <c r="AR21" i="21"/>
  <c r="AG21" i="21"/>
  <c r="AP21" i="21"/>
  <c r="AY21" i="21"/>
  <c r="AQ21" i="21"/>
  <c r="AR50" i="21"/>
  <c r="AY50" i="21"/>
  <c r="AX50" i="21"/>
  <c r="AG50" i="21"/>
  <c r="AP50" i="21"/>
  <c r="AQ50" i="21"/>
  <c r="AG18" i="21"/>
  <c r="AX18" i="21"/>
  <c r="AY18" i="21"/>
  <c r="AR18" i="21"/>
  <c r="AP18" i="21"/>
  <c r="AQ18" i="21"/>
  <c r="AR49" i="21"/>
  <c r="AY49" i="21"/>
  <c r="AG49" i="21"/>
  <c r="AP49" i="21"/>
  <c r="AQ49" i="21"/>
  <c r="AX49" i="21"/>
  <c r="AR43" i="21"/>
  <c r="AY43" i="21"/>
  <c r="AQ43" i="21"/>
  <c r="AP43" i="21"/>
  <c r="AX43" i="21"/>
  <c r="AG43" i="21"/>
  <c r="AP26" i="21"/>
  <c r="AG26" i="21"/>
  <c r="AQ26" i="21"/>
  <c r="AR26" i="21"/>
  <c r="AY26" i="21"/>
  <c r="AX26" i="21"/>
  <c r="AJ22" i="21"/>
  <c r="AM22" i="21"/>
  <c r="AN22" i="21"/>
  <c r="AL22" i="21"/>
  <c r="AK22" i="21"/>
  <c r="AI22" i="21"/>
  <c r="AP45" i="21"/>
  <c r="AY45" i="21"/>
  <c r="AR45" i="21"/>
  <c r="AG45" i="21"/>
  <c r="AX45" i="21"/>
  <c r="AQ45" i="21"/>
  <c r="AG33" i="21"/>
  <c r="AR33" i="21"/>
  <c r="AQ33" i="21"/>
  <c r="AP33" i="21"/>
  <c r="AX33" i="21"/>
  <c r="AY33" i="21"/>
  <c r="AQ27" i="21"/>
  <c r="AG27" i="21"/>
  <c r="AP27" i="21"/>
  <c r="AY27" i="21"/>
  <c r="AR27" i="21"/>
  <c r="AX27" i="21"/>
  <c r="AY46" i="21"/>
  <c r="AX46" i="21"/>
  <c r="AG46" i="21"/>
  <c r="AP46" i="21"/>
  <c r="AR46" i="21"/>
  <c r="AQ46" i="21"/>
  <c r="AM51" i="21"/>
  <c r="AK51" i="21"/>
  <c r="AI51" i="21"/>
  <c r="AL51" i="21"/>
  <c r="AJ51" i="21"/>
  <c r="AN51" i="21"/>
  <c r="AP20" i="21"/>
  <c r="AQ20" i="21"/>
  <c r="AG20" i="21"/>
  <c r="AY20" i="21"/>
  <c r="AX20" i="21"/>
  <c r="AR20" i="21"/>
  <c r="AN34" i="21"/>
  <c r="AI34" i="21"/>
  <c r="AK34" i="21"/>
  <c r="AL34" i="21"/>
  <c r="AM34" i="21"/>
  <c r="AJ34" i="21"/>
  <c r="AY40" i="21"/>
  <c r="AR40" i="21"/>
  <c r="AP40" i="21"/>
  <c r="AG40" i="21"/>
  <c r="AQ40" i="21"/>
  <c r="AX40" i="21"/>
  <c r="AQ39" i="21"/>
  <c r="AY39" i="21"/>
  <c r="AX39" i="21"/>
  <c r="AG39" i="21"/>
  <c r="AP39" i="21"/>
  <c r="AR39" i="21"/>
  <c r="AP30" i="21"/>
  <c r="AX30" i="21"/>
  <c r="AG30" i="21"/>
  <c r="AQ30" i="21"/>
  <c r="AY30" i="21"/>
  <c r="AR30" i="21"/>
  <c r="AR28" i="21"/>
  <c r="AP28" i="21"/>
  <c r="AY28" i="21"/>
  <c r="AX28" i="21"/>
  <c r="AQ28" i="21"/>
  <c r="AG28" i="21"/>
  <c r="AK29" i="21"/>
  <c r="AN29" i="21"/>
  <c r="AL29" i="21"/>
  <c r="AI29" i="21"/>
  <c r="AJ29" i="21"/>
  <c r="AM29" i="21"/>
  <c r="AG35" i="21"/>
  <c r="AY35" i="21"/>
  <c r="AX35" i="21"/>
  <c r="AQ35" i="21"/>
  <c r="AR35" i="21"/>
  <c r="AP35" i="21"/>
  <c r="AY17" i="21"/>
  <c r="AR17" i="21"/>
  <c r="AP17" i="21"/>
  <c r="AQ17" i="21"/>
  <c r="AX17" i="21"/>
  <c r="AG17" i="21"/>
  <c r="AP36" i="21"/>
  <c r="AQ36" i="21"/>
  <c r="AY36" i="21"/>
  <c r="AR36" i="21"/>
  <c r="AX36" i="21"/>
  <c r="AG36" i="21"/>
  <c r="AL41" i="21"/>
  <c r="AM41" i="21"/>
  <c r="AK41" i="21"/>
  <c r="AN41" i="21"/>
  <c r="AJ41" i="21"/>
  <c r="AI41" i="21"/>
  <c r="AL42" i="21"/>
  <c r="AI42" i="21"/>
  <c r="AJ42" i="21"/>
  <c r="AM42" i="21"/>
  <c r="AN42" i="21"/>
  <c r="AK42" i="21"/>
  <c r="AK19" i="21"/>
  <c r="AJ19" i="21"/>
  <c r="AM19" i="21"/>
  <c r="AI19" i="21"/>
  <c r="AL19" i="21"/>
  <c r="AN19" i="21"/>
  <c r="AP23" i="21"/>
  <c r="AR23" i="21"/>
  <c r="AX23" i="21"/>
  <c r="AG23" i="21"/>
  <c r="AQ23" i="21"/>
  <c r="AY23" i="21"/>
  <c r="AX48" i="21"/>
  <c r="AG48" i="21"/>
  <c r="AQ48" i="21"/>
  <c r="AP48" i="21"/>
  <c r="AR48" i="21"/>
  <c r="AY48" i="21"/>
  <c r="AR24" i="21"/>
  <c r="AP24" i="21"/>
  <c r="AG24" i="21"/>
  <c r="AY24" i="21"/>
  <c r="AQ24" i="21"/>
  <c r="AX24" i="21"/>
  <c r="AR47" i="21"/>
  <c r="AG47" i="21"/>
  <c r="AX47" i="21"/>
  <c r="AP47" i="21"/>
  <c r="AQ47" i="21"/>
  <c r="AY47" i="21"/>
  <c r="AY37" i="21"/>
  <c r="AP37" i="21"/>
  <c r="AX37" i="21"/>
  <c r="AR37" i="21"/>
  <c r="AQ37" i="21"/>
  <c r="AG37" i="21"/>
  <c r="AX44" i="21"/>
  <c r="AR44" i="21"/>
  <c r="AG44" i="21"/>
  <c r="AY44" i="21"/>
  <c r="AQ44" i="21"/>
  <c r="AP44" i="21"/>
  <c r="AR16" i="21"/>
  <c r="AQ16" i="21"/>
  <c r="AY16" i="21"/>
  <c r="AP16" i="21"/>
  <c r="AX16" i="21"/>
  <c r="AG16" i="21"/>
  <c r="AG31" i="21"/>
  <c r="AX31" i="21"/>
  <c r="AY31" i="21"/>
  <c r="AP31" i="21"/>
  <c r="AR31" i="21"/>
  <c r="AQ31" i="21"/>
  <c r="AG38" i="21"/>
  <c r="AX38" i="21"/>
  <c r="AQ38" i="21"/>
  <c r="AP38" i="21"/>
  <c r="AY38" i="21"/>
  <c r="AR38" i="21"/>
  <c r="AP25" i="21"/>
  <c r="AR25" i="21"/>
  <c r="AG25" i="21"/>
  <c r="AX25" i="21"/>
  <c r="AQ25" i="21"/>
  <c r="AY25" i="21"/>
  <c r="AY32" i="21"/>
  <c r="AR32" i="21"/>
  <c r="AQ32" i="21"/>
  <c r="AG32" i="21"/>
  <c r="AP32" i="21"/>
  <c r="AX32" i="21"/>
  <c r="AK48" i="19"/>
  <c r="AI48" i="19"/>
  <c r="AM48" i="19"/>
  <c r="AJ48" i="19"/>
  <c r="AK16" i="19"/>
  <c r="AN48" i="19"/>
  <c r="AM28" i="19"/>
  <c r="AN50" i="19"/>
  <c r="AM16" i="19"/>
  <c r="AL28" i="19"/>
  <c r="AK50" i="19"/>
  <c r="AN16" i="19"/>
  <c r="AK28" i="19"/>
  <c r="AI28" i="19"/>
  <c r="AJ28" i="19"/>
  <c r="AI50" i="19"/>
  <c r="AI42" i="19"/>
  <c r="AI22" i="19"/>
  <c r="AJ42" i="19"/>
  <c r="AJ30" i="19"/>
  <c r="AL30" i="19"/>
  <c r="AK30" i="19"/>
  <c r="AM30" i="19"/>
  <c r="AN30" i="19"/>
  <c r="AI30" i="19"/>
  <c r="AJ22" i="19"/>
  <c r="AL22" i="19"/>
  <c r="AM33" i="19"/>
  <c r="AK33" i="19"/>
  <c r="AN33" i="19"/>
  <c r="AI33" i="19"/>
  <c r="AJ33" i="19"/>
  <c r="AL33" i="19"/>
  <c r="AJ36" i="19"/>
  <c r="AN36" i="19"/>
  <c r="AL36" i="19"/>
  <c r="AK36" i="19"/>
  <c r="AM36" i="19"/>
  <c r="AI36" i="19"/>
  <c r="AN40" i="19"/>
  <c r="AL40" i="19"/>
  <c r="AJ40" i="19"/>
  <c r="AK40" i="19"/>
  <c r="AI40" i="19"/>
  <c r="AM40" i="19"/>
  <c r="AI49" i="19"/>
  <c r="AM49" i="19"/>
  <c r="AJ49" i="19"/>
  <c r="AN49" i="19"/>
  <c r="AL49" i="19"/>
  <c r="AK49" i="19"/>
  <c r="AN24" i="19"/>
  <c r="AI24" i="19"/>
  <c r="AL24" i="19"/>
  <c r="AM24" i="19"/>
  <c r="AK24" i="19"/>
  <c r="AJ24" i="19"/>
  <c r="AL26" i="19"/>
  <c r="AM26" i="19"/>
  <c r="AJ26" i="19"/>
  <c r="AI26" i="19"/>
  <c r="AN26" i="19"/>
  <c r="AK26" i="19"/>
  <c r="AM45" i="19"/>
  <c r="AK45" i="19"/>
  <c r="AI45" i="19"/>
  <c r="AL45" i="19"/>
  <c r="AN45" i="19"/>
  <c r="AJ45" i="19"/>
  <c r="AK37" i="19"/>
  <c r="AL37" i="19"/>
  <c r="AN37" i="19"/>
  <c r="AJ37" i="19"/>
  <c r="AI37" i="19"/>
  <c r="AM37" i="19"/>
  <c r="L22" i="6"/>
  <c r="M22" i="6" s="1"/>
  <c r="M21" i="6"/>
  <c r="F11" i="2"/>
  <c r="E12" i="2"/>
  <c r="F12" i="2" s="1"/>
  <c r="H10" i="2"/>
  <c r="G11" i="2"/>
  <c r="AN25" i="21" l="1"/>
  <c r="AK25" i="21"/>
  <c r="AI25" i="21"/>
  <c r="AL25" i="21"/>
  <c r="AJ25" i="21"/>
  <c r="AM25" i="21"/>
  <c r="AL16" i="21"/>
  <c r="AN16" i="21"/>
  <c r="AK16" i="21"/>
  <c r="AI16" i="21"/>
  <c r="AJ16" i="21"/>
  <c r="AM16" i="21"/>
  <c r="AJ40" i="21"/>
  <c r="AM40" i="21"/>
  <c r="AK40" i="21"/>
  <c r="AI40" i="21"/>
  <c r="AL40" i="21"/>
  <c r="AN40" i="21"/>
  <c r="AN27" i="21"/>
  <c r="AL27" i="21"/>
  <c r="AI27" i="21"/>
  <c r="AK27" i="21"/>
  <c r="AJ27" i="21"/>
  <c r="AM27" i="21"/>
  <c r="AN26" i="21"/>
  <c r="AJ26" i="21"/>
  <c r="AI26" i="21"/>
  <c r="AK26" i="21"/>
  <c r="AL26" i="21"/>
  <c r="AM26" i="21"/>
  <c r="AL44" i="21"/>
  <c r="AI44" i="21"/>
  <c r="AK44" i="21"/>
  <c r="AJ44" i="21"/>
  <c r="AM44" i="21"/>
  <c r="AN44" i="21"/>
  <c r="AJ48" i="21"/>
  <c r="AL48" i="21"/>
  <c r="AI48" i="21"/>
  <c r="AM48" i="21"/>
  <c r="AK48" i="21"/>
  <c r="AN48" i="21"/>
  <c r="AN17" i="21"/>
  <c r="AM17" i="21"/>
  <c r="AL17" i="21"/>
  <c r="AJ17" i="21"/>
  <c r="AI17" i="21"/>
  <c r="AK17" i="21"/>
  <c r="AL39" i="21"/>
  <c r="AM39" i="21"/>
  <c r="AK39" i="21"/>
  <c r="AI39" i="21"/>
  <c r="AN39" i="21"/>
  <c r="AJ39" i="21"/>
  <c r="AI45" i="21"/>
  <c r="AM45" i="21"/>
  <c r="AN45" i="21"/>
  <c r="AJ45" i="21"/>
  <c r="AL45" i="21"/>
  <c r="AK45" i="21"/>
  <c r="AK43" i="21"/>
  <c r="AL43" i="21"/>
  <c r="AI43" i="21"/>
  <c r="AN43" i="21"/>
  <c r="AJ43" i="21"/>
  <c r="AM43" i="21"/>
  <c r="AM46" i="21"/>
  <c r="AL46" i="21"/>
  <c r="AI46" i="21"/>
  <c r="AN46" i="21"/>
  <c r="AK46" i="21"/>
  <c r="AJ46" i="21"/>
  <c r="AN24" i="21"/>
  <c r="AJ24" i="21"/>
  <c r="AI24" i="21"/>
  <c r="AL24" i="21"/>
  <c r="AK24" i="21"/>
  <c r="AM24" i="21"/>
  <c r="AK49" i="21"/>
  <c r="AN49" i="21"/>
  <c r="AI49" i="21"/>
  <c r="AL49" i="21"/>
  <c r="AJ49" i="21"/>
  <c r="AM49" i="21"/>
  <c r="AN18" i="21"/>
  <c r="AI18" i="21"/>
  <c r="AM18" i="21"/>
  <c r="AK18" i="21"/>
  <c r="AJ18" i="21"/>
  <c r="AL18" i="21"/>
  <c r="AN37" i="21"/>
  <c r="AJ37" i="21"/>
  <c r="AL37" i="21"/>
  <c r="AI37" i="21"/>
  <c r="AK37" i="21"/>
  <c r="AM37" i="21"/>
  <c r="AL36" i="21"/>
  <c r="AM36" i="21"/>
  <c r="AJ36" i="21"/>
  <c r="AI36" i="21"/>
  <c r="AK36" i="21"/>
  <c r="AN36" i="21"/>
  <c r="AL28" i="21"/>
  <c r="AI28" i="21"/>
  <c r="AN28" i="21"/>
  <c r="AJ28" i="21"/>
  <c r="AK28" i="21"/>
  <c r="AM28" i="21"/>
  <c r="AL38" i="21"/>
  <c r="AN38" i="21"/>
  <c r="AJ38" i="21"/>
  <c r="AK38" i="21"/>
  <c r="AI38" i="21"/>
  <c r="AM38" i="21"/>
  <c r="AK35" i="21"/>
  <c r="AJ35" i="21"/>
  <c r="AN35" i="21"/>
  <c r="AI35" i="21"/>
  <c r="AM35" i="21"/>
  <c r="AL35" i="21"/>
  <c r="AK30" i="21"/>
  <c r="AJ30" i="21"/>
  <c r="AM30" i="21"/>
  <c r="AN30" i="21"/>
  <c r="AL30" i="21"/>
  <c r="AI30" i="21"/>
  <c r="AJ20" i="21"/>
  <c r="AI20" i="21"/>
  <c r="AM20" i="21"/>
  <c r="AK20" i="21"/>
  <c r="AL20" i="21"/>
  <c r="AN20" i="21"/>
  <c r="AM21" i="21"/>
  <c r="AI21" i="21"/>
  <c r="AL21" i="21"/>
  <c r="AJ21" i="21"/>
  <c r="AK21" i="21"/>
  <c r="AN21" i="21"/>
  <c r="AL32" i="21"/>
  <c r="AI32" i="21"/>
  <c r="AM32" i="21"/>
  <c r="AN32" i="21"/>
  <c r="AJ32" i="21"/>
  <c r="AK32" i="21"/>
  <c r="AK47" i="21"/>
  <c r="AN47" i="21"/>
  <c r="AM47" i="21"/>
  <c r="AJ47" i="21"/>
  <c r="AL47" i="21"/>
  <c r="AI47" i="21"/>
  <c r="AJ23" i="21"/>
  <c r="AM23" i="21"/>
  <c r="AK23" i="21"/>
  <c r="AL23" i="21"/>
  <c r="AI23" i="21"/>
  <c r="AN23" i="21"/>
  <c r="AK50" i="21"/>
  <c r="AN50" i="21"/>
  <c r="AL50" i="21"/>
  <c r="AM50" i="21"/>
  <c r="AI50" i="21"/>
  <c r="AJ50" i="21"/>
  <c r="AN31" i="21"/>
  <c r="AI31" i="21"/>
  <c r="AK31" i="21"/>
  <c r="AJ31" i="21"/>
  <c r="AM31" i="21"/>
  <c r="AL31" i="21"/>
  <c r="AI33" i="21"/>
  <c r="AM33" i="21"/>
  <c r="AN33" i="21"/>
  <c r="AK33" i="21"/>
  <c r="AJ33" i="21"/>
  <c r="AL33" i="21"/>
  <c r="H11" i="2"/>
  <c r="G12" i="2"/>
  <c r="H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S9" authorId="0" shapeId="0" xr:uid="{00000000-0006-0000-0000-000001000000}">
      <text>
        <r>
          <rPr>
            <b/>
            <sz val="9"/>
            <color indexed="81"/>
            <rFont val="Tahoma"/>
            <family val="2"/>
          </rPr>
          <t>Gert Van Hees:</t>
        </r>
        <r>
          <rPr>
            <sz val="9"/>
            <color indexed="81"/>
            <rFont val="Tahoma"/>
            <family val="2"/>
          </rPr>
          <t xml:space="preserve">
% van de delta ific afgesproken in de CAO</t>
        </r>
      </text>
    </comment>
    <comment ref="O10" authorId="0" shapeId="0" xr:uid="{00000000-0006-0000-0000-000002000000}">
      <text>
        <r>
          <rPr>
            <b/>
            <sz val="9"/>
            <color indexed="81"/>
            <rFont val="Tahoma"/>
            <family val="2"/>
          </rPr>
          <t>Gert Van Hees:</t>
        </r>
        <r>
          <rPr>
            <sz val="9"/>
            <color indexed="81"/>
            <rFont val="Tahoma"/>
            <family val="2"/>
          </rPr>
          <t xml:space="preserve">
pas van toepassing op 1 januarie van het volgend kalenderjaar</t>
        </r>
      </text>
    </comment>
    <comment ref="N28" authorId="0" shapeId="0" xr:uid="{00000000-0006-0000-0000-000003000000}">
      <text>
        <r>
          <rPr>
            <b/>
            <sz val="9"/>
            <color indexed="81"/>
            <rFont val="Tahoma"/>
            <family val="2"/>
          </rPr>
          <t>Gert Van Hees:</t>
        </r>
        <r>
          <rPr>
            <sz val="9"/>
            <color indexed="81"/>
            <rFont val="Tahoma"/>
            <family val="2"/>
          </rPr>
          <t xml:space="preserve">
Aanpassing aan index gaat pas is op 1 januari van het volgende jaar
</t>
        </r>
      </text>
    </comment>
    <comment ref="O33" authorId="0" shapeId="0" xr:uid="{409AE9C6-4F77-4142-8B54-9B599567520C}">
      <text>
        <r>
          <rPr>
            <b/>
            <sz val="9"/>
            <color indexed="81"/>
            <rFont val="Tahoma"/>
            <charset val="1"/>
          </rPr>
          <t>Gert Van Hees:</t>
        </r>
        <r>
          <rPr>
            <sz val="9"/>
            <color indexed="81"/>
            <rFont val="Tahoma"/>
            <charset val="1"/>
          </rPr>
          <t xml:space="preserve">
verwijzing naar juiste cel tablad indexevolutie in oktober na bekendmaking afgevlakte index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600-000001000000}">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78EE29E6-182A-42EF-AD56-C7AF38B690E2}">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700-000001000000}">
      <text>
        <r>
          <rPr>
            <sz val="9"/>
            <color indexed="81"/>
            <rFont val="Tahoma"/>
            <family val="2"/>
          </rPr>
          <t xml:space="preserve">Les codes baremiques entre ( ) sont des barèmes non-sectoriels qui ne sont pas repris dans des conventions collectives de travail sectorielles. Ils sont encore utilisés dans les entreprises du secteur.
Les codes baremiques entre [ ] sont des barèmes indicatifs proposés par des fédérations patronales, utilisés pour certaines fonctions cadres.
</t>
        </r>
      </text>
    </comment>
  </commentList>
</comments>
</file>

<file path=xl/sharedStrings.xml><?xml version="1.0" encoding="utf-8"?>
<sst xmlns="http://schemas.openxmlformats.org/spreadsheetml/2006/main" count="2525" uniqueCount="477">
  <si>
    <t>1.12</t>
  </si>
  <si>
    <t>1.14</t>
  </si>
  <si>
    <t>1.22</t>
  </si>
  <si>
    <t>1.24</t>
  </si>
  <si>
    <t>1.26</t>
  </si>
  <si>
    <t>1.30</t>
  </si>
  <si>
    <t>1.31</t>
  </si>
  <si>
    <t>1.35</t>
  </si>
  <si>
    <t>1.39</t>
  </si>
  <si>
    <t>1.40</t>
  </si>
  <si>
    <t>1.45</t>
  </si>
  <si>
    <t>1.47</t>
  </si>
  <si>
    <t>1.50</t>
  </si>
  <si>
    <t>1.53</t>
  </si>
  <si>
    <t>1.54</t>
  </si>
  <si>
    <t>1.59</t>
  </si>
  <si>
    <t>1.62</t>
  </si>
  <si>
    <t>1.63</t>
  </si>
  <si>
    <t>1.66</t>
  </si>
  <si>
    <t>1.80</t>
  </si>
  <si>
    <t>1.81</t>
  </si>
  <si>
    <t>1.00</t>
  </si>
  <si>
    <t>1.01</t>
  </si>
  <si>
    <t>1.87</t>
  </si>
  <si>
    <t>1.92</t>
  </si>
  <si>
    <t>1.93</t>
  </si>
  <si>
    <t>1.95</t>
  </si>
  <si>
    <t>Anc</t>
  </si>
  <si>
    <t>Juni 2017</t>
  </si>
  <si>
    <t>indexverhoging</t>
  </si>
  <si>
    <t>jaar</t>
  </si>
  <si>
    <t>index</t>
  </si>
  <si>
    <t>basis</t>
  </si>
  <si>
    <t xml:space="preserve">jaar </t>
  </si>
  <si>
    <t>maand</t>
  </si>
  <si>
    <t>Grensbedragen Haard en standplaatstoelage</t>
  </si>
  <si>
    <t>haardtoelage</t>
  </si>
  <si>
    <t>standplaats</t>
  </si>
  <si>
    <t>ific</t>
  </si>
  <si>
    <t>Verhogingscoëfficiënt OOB-barema's:</t>
  </si>
  <si>
    <t>Verhogingscoëfficiënt IF-IC doelbarema's:</t>
  </si>
  <si>
    <t>Basi jaar</t>
  </si>
  <si>
    <t>Index jaar</t>
  </si>
  <si>
    <t>Index Maand</t>
  </si>
  <si>
    <t>Indenx uur</t>
  </si>
  <si>
    <t xml:space="preserve">minimumloon sector </t>
  </si>
  <si>
    <t>Functietoeslag diensthoofden (cao 29/06/1992 buiten PC)</t>
  </si>
  <si>
    <t>&lt;9 jaar anc</t>
  </si>
  <si>
    <t>tussen 9 en 17 jaar anc</t>
  </si>
  <si>
    <t>vanaf 18 jaar anc</t>
  </si>
  <si>
    <t>Functiecomplement diensthoofden</t>
  </si>
  <si>
    <t xml:space="preserve">basis </t>
  </si>
  <si>
    <t>330.01.1</t>
  </si>
  <si>
    <t>Privé-ziekenhuizen &amp; PVT's</t>
  </si>
  <si>
    <t>Hôpitaux privés &amp; MSP</t>
  </si>
  <si>
    <t>spilindex</t>
  </si>
  <si>
    <t>van</t>
  </si>
  <si>
    <t>datum</t>
  </si>
  <si>
    <t>verhoging</t>
  </si>
  <si>
    <t>indice-pivot</t>
  </si>
  <si>
    <t>indice</t>
  </si>
  <si>
    <t>de</t>
  </si>
  <si>
    <t>date</t>
  </si>
  <si>
    <t>majoration</t>
  </si>
  <si>
    <t>cao 24.04.95</t>
  </si>
  <si>
    <t>cct 24.04.95</t>
  </si>
  <si>
    <t>01/02</t>
  </si>
  <si>
    <t>01.02.02</t>
  </si>
  <si>
    <t>05/03</t>
  </si>
  <si>
    <t>01.06.03</t>
  </si>
  <si>
    <t>09/04</t>
  </si>
  <si>
    <t>01.10.04</t>
  </si>
  <si>
    <t>07/05</t>
  </si>
  <si>
    <t>01.08.05</t>
  </si>
  <si>
    <t>09/06</t>
  </si>
  <si>
    <t>01.10.06</t>
  </si>
  <si>
    <t>12/07</t>
  </si>
  <si>
    <t>01.01.08</t>
  </si>
  <si>
    <t>04/08</t>
  </si>
  <si>
    <t>01.05.08</t>
  </si>
  <si>
    <t>08/08</t>
  </si>
  <si>
    <t>01.09.08</t>
  </si>
  <si>
    <t>08/10</t>
  </si>
  <si>
    <t>01.09.10</t>
  </si>
  <si>
    <t>04/11</t>
  </si>
  <si>
    <t>01.05.11</t>
  </si>
  <si>
    <t>01/12</t>
  </si>
  <si>
    <t>01.02.12</t>
  </si>
  <si>
    <t>11/12</t>
  </si>
  <si>
    <t>01.12.12</t>
  </si>
  <si>
    <t>05/16</t>
  </si>
  <si>
    <t>01.06.16</t>
  </si>
  <si>
    <t>05/17</t>
  </si>
  <si>
    <t>01.06.17</t>
  </si>
  <si>
    <r>
      <t xml:space="preserve">aanpassing van </t>
    </r>
    <r>
      <rPr>
        <b/>
        <sz val="10"/>
        <color indexed="10"/>
        <rFont val="Calibri"/>
        <family val="2"/>
      </rPr>
      <t>alle</t>
    </r>
    <r>
      <rPr>
        <sz val="10"/>
        <rFont val="Calibri"/>
        <family val="2"/>
      </rPr>
      <t xml:space="preserve"> lonen met </t>
    </r>
    <r>
      <rPr>
        <b/>
        <sz val="10"/>
        <color indexed="10"/>
        <rFont val="Calibri"/>
        <family val="2"/>
      </rPr>
      <t>2%</t>
    </r>
    <r>
      <rPr>
        <sz val="10"/>
        <rFont val="Calibri"/>
        <family val="2"/>
      </rPr>
      <t xml:space="preserve"> bij het </t>
    </r>
    <r>
      <rPr>
        <b/>
        <sz val="10"/>
        <color indexed="10"/>
        <rFont val="Calibri"/>
        <family val="2"/>
      </rPr>
      <t>bereiken</t>
    </r>
    <r>
      <rPr>
        <sz val="10"/>
        <rFont val="Calibri"/>
        <family val="2"/>
      </rPr>
      <t xml:space="preserve"> van de spil (Wetten 02.08.71 &amp;  02.01.01)</t>
    </r>
  </si>
  <si>
    <r>
      <t xml:space="preserve">adaptation de </t>
    </r>
    <r>
      <rPr>
        <b/>
        <sz val="10"/>
        <color indexed="10"/>
        <rFont val="Calibri"/>
        <family val="2"/>
      </rPr>
      <t>tous</t>
    </r>
    <r>
      <rPr>
        <sz val="10"/>
        <rFont val="Calibri"/>
        <family val="2"/>
      </rPr>
      <t xml:space="preserve"> les salaires de </t>
    </r>
    <r>
      <rPr>
        <b/>
        <sz val="10"/>
        <color indexed="10"/>
        <rFont val="Calibri"/>
        <family val="2"/>
      </rPr>
      <t>2% à</t>
    </r>
    <r>
      <rPr>
        <sz val="10"/>
        <rFont val="Calibri"/>
        <family val="2"/>
      </rPr>
      <t xml:space="preserve"> </t>
    </r>
    <r>
      <rPr>
        <b/>
        <sz val="10"/>
        <color indexed="10"/>
        <rFont val="Calibri"/>
        <family val="2"/>
      </rPr>
      <t>l'atteinte</t>
    </r>
    <r>
      <rPr>
        <sz val="10"/>
        <rFont val="Calibri"/>
        <family val="2"/>
      </rPr>
      <t xml:space="preserve"> du pivot (Lois 02.08.71 &amp; 02.01.01)</t>
    </r>
  </si>
  <si>
    <t>Functiecomplement</t>
  </si>
  <si>
    <t>Verhogingscoëfficient Functiecomplent</t>
  </si>
  <si>
    <t>Basis</t>
  </si>
  <si>
    <t>13.3</t>
  </si>
  <si>
    <t>1.79</t>
  </si>
  <si>
    <t xml:space="preserve">Barema's voor directie en kaderpersoneel       </t>
  </si>
  <si>
    <t>Zorgnet-Icuro</t>
  </si>
  <si>
    <t>Barema Schaal</t>
  </si>
  <si>
    <t>I. Ziekenhuizen</t>
  </si>
  <si>
    <t>Algemene Directie</t>
  </si>
  <si>
    <t>Departementele directie</t>
  </si>
  <si>
    <t>501 en meer bedden</t>
  </si>
  <si>
    <t>251 tot 500 bedden</t>
  </si>
  <si>
    <t>151 tot 250 bedden</t>
  </si>
  <si>
    <t>101 tot 150 bedden</t>
  </si>
  <si>
    <t>100 bedden en minder</t>
  </si>
  <si>
    <t>II. Psychiatrische instellingen</t>
  </si>
  <si>
    <t>150 bedden en minder</t>
  </si>
  <si>
    <t>III. Barema's Apothekers</t>
  </si>
  <si>
    <t>(cf. VVI-IN 26/10/1976)</t>
  </si>
  <si>
    <t>adjunct-apotheek</t>
  </si>
  <si>
    <t>: 1.91</t>
  </si>
  <si>
    <t>apotheker</t>
  </si>
  <si>
    <t>: 1.94</t>
  </si>
  <si>
    <t>hoofd-apotheker</t>
  </si>
  <si>
    <t>: 1.93</t>
  </si>
  <si>
    <t>apotheker hoofd van dienst</t>
  </si>
  <si>
    <t>: 1.99</t>
  </si>
  <si>
    <t>IV. Psychiatrische functie CGG</t>
  </si>
  <si>
    <t>Psychiater</t>
  </si>
  <si>
    <t>1.40-1.57</t>
  </si>
  <si>
    <t>1.43-1.55</t>
  </si>
  <si>
    <t>1.55-1.61-1.77</t>
  </si>
  <si>
    <t>1.55-1.61-1.77+2j</t>
  </si>
  <si>
    <t>1.61-1.77</t>
  </si>
  <si>
    <t>1.78S</t>
  </si>
  <si>
    <t>ANC</t>
  </si>
  <si>
    <t>14B</t>
  </si>
  <si>
    <t>indexrang</t>
  </si>
  <si>
    <t>rang</t>
  </si>
  <si>
    <t>Coëfficiënt oob</t>
  </si>
  <si>
    <t>Ja/Oui</t>
  </si>
  <si>
    <t>Nee/Non</t>
  </si>
  <si>
    <t>Vertaling</t>
  </si>
  <si>
    <t>Haard/Foyer</t>
  </si>
  <si>
    <t>Standplaats/Résidence</t>
  </si>
  <si>
    <t>Jaarloon</t>
  </si>
  <si>
    <t>BBK</t>
  </si>
  <si>
    <t>BBT</t>
  </si>
  <si>
    <t>Haardtoelage</t>
  </si>
  <si>
    <t>Standplaatstoelage</t>
  </si>
  <si>
    <t>Functietoeslag</t>
  </si>
  <si>
    <t>Ik heb recht op :</t>
  </si>
  <si>
    <t>Arbeider</t>
  </si>
  <si>
    <t>Bediende/Kader</t>
  </si>
  <si>
    <t>Ja</t>
  </si>
  <si>
    <t>Nee</t>
  </si>
  <si>
    <t>Maandloon</t>
  </si>
  <si>
    <t>Uurloon</t>
  </si>
  <si>
    <t>Maand</t>
  </si>
  <si>
    <t>cat 4</t>
  </si>
  <si>
    <t>cat 5</t>
  </si>
  <si>
    <t>cat 6</t>
  </si>
  <si>
    <t>cat 7</t>
  </si>
  <si>
    <t>cat 8</t>
  </si>
  <si>
    <t>cat 9</t>
  </si>
  <si>
    <t>cat 10</t>
  </si>
  <si>
    <t>cat 11</t>
  </si>
  <si>
    <t>cat 12</t>
  </si>
  <si>
    <t>cat 13</t>
  </si>
  <si>
    <t>cat 14B</t>
  </si>
  <si>
    <t>cat 14</t>
  </si>
  <si>
    <t>cat 15</t>
  </si>
  <si>
    <t>cat 16</t>
  </si>
  <si>
    <t>cat 17</t>
  </si>
  <si>
    <t>cat 18</t>
  </si>
  <si>
    <t>cat 19</t>
  </si>
  <si>
    <t>cat 20</t>
  </si>
  <si>
    <t>Basisdoelloon</t>
  </si>
  <si>
    <t>doelloon</t>
  </si>
  <si>
    <t>Delta</t>
  </si>
  <si>
    <t>Delta 100%</t>
  </si>
  <si>
    <t>Percentage Delta ific</t>
  </si>
  <si>
    <t>IFIC-Barema</t>
  </si>
  <si>
    <t>Startbarema</t>
  </si>
  <si>
    <t>Index</t>
  </si>
  <si>
    <t>HT</t>
  </si>
  <si>
    <t>ST</t>
  </si>
  <si>
    <t>FC</t>
  </si>
  <si>
    <t>FT</t>
  </si>
  <si>
    <t xml:space="preserve">IF-IC </t>
  </si>
  <si>
    <t>Barema code</t>
  </si>
  <si>
    <t>Kies uw IF-IC functiecategorie :</t>
  </si>
  <si>
    <t>Zaterdag dag</t>
  </si>
  <si>
    <t>Zon-en feestdag dag</t>
  </si>
  <si>
    <t>Zon-en feestdag nacht</t>
  </si>
  <si>
    <t>Week en zaterdag nacht</t>
  </si>
  <si>
    <t>Onderbroken dienst</t>
  </si>
  <si>
    <t>Onderbroken dienst Thuisverpleging</t>
  </si>
  <si>
    <t>Zaterdag dag thuisverpleging</t>
  </si>
  <si>
    <t>Week avondprestatie 19u-20u</t>
  </si>
  <si>
    <t>Premies onregelmatige prestaties</t>
  </si>
  <si>
    <t>45 jaar</t>
  </si>
  <si>
    <t>50 jaar</t>
  </si>
  <si>
    <t>55 jaar</t>
  </si>
  <si>
    <t>Uur</t>
  </si>
  <si>
    <t xml:space="preserve">IFIC-Barema </t>
  </si>
  <si>
    <t>Eindeloopbaan vpk</t>
  </si>
  <si>
    <t>1.78</t>
  </si>
  <si>
    <t>Premies bijzondere beroepsbekwaamheid en/of beroepstitel</t>
  </si>
  <si>
    <t>Eindejaarspremie</t>
  </si>
  <si>
    <t>Vast geindexeerd gedeelte</t>
  </si>
  <si>
    <t>vast geindexeerd gedeelte</t>
  </si>
  <si>
    <t>Percent jaarloon (incl h&amp;stpl)</t>
  </si>
  <si>
    <t>Attractiviteitspremie</t>
  </si>
  <si>
    <t>Eindejaarstoelage</t>
  </si>
  <si>
    <t>Jaar</t>
  </si>
  <si>
    <t>Afgevlakte gezondheidsindex</t>
  </si>
  <si>
    <t>EP/AP</t>
  </si>
  <si>
    <t>(basis van 2016)</t>
  </si>
  <si>
    <t>indexcoeficient</t>
  </si>
  <si>
    <t>https://www.plan.be/databases/17-nl-indexcijfer+der+consumptieprijzen+inflatievooruitzichten</t>
  </si>
  <si>
    <t>BBT BBK</t>
  </si>
  <si>
    <t>BBT-BBK</t>
  </si>
  <si>
    <t>Verhodingscoëfficient BBT-BBK</t>
  </si>
  <si>
    <t>OOB-Barema</t>
  </si>
  <si>
    <t>J'ai droit à:</t>
  </si>
  <si>
    <t>Complement Fonction</t>
  </si>
  <si>
    <t>Allocation Foyer</t>
  </si>
  <si>
    <t>Supplement Fonction</t>
  </si>
  <si>
    <t>AF</t>
  </si>
  <si>
    <t>AR</t>
  </si>
  <si>
    <t>CF</t>
  </si>
  <si>
    <t>SF</t>
  </si>
  <si>
    <t>TPP</t>
  </si>
  <si>
    <t>QPP</t>
  </si>
  <si>
    <t>Primes Prestations Irrégulières</t>
  </si>
  <si>
    <t>Samedi</t>
  </si>
  <si>
    <t>Samedi Soins à domicile</t>
  </si>
  <si>
    <t>Dimanche et Jours Feriers</t>
  </si>
  <si>
    <t>Dimanche et Jours Feriers nuit</t>
  </si>
  <si>
    <t>Semaine et Samedi nuit</t>
  </si>
  <si>
    <t>Services coupés</t>
  </si>
  <si>
    <t>Services coupés Soins à domicile</t>
  </si>
  <si>
    <t>Allocation Residence</t>
  </si>
  <si>
    <t>Barème départ</t>
  </si>
  <si>
    <t>Mensuel</t>
  </si>
  <si>
    <t>Base</t>
  </si>
  <si>
    <t>Annuel</t>
  </si>
  <si>
    <t>salaire indexé</t>
  </si>
  <si>
    <t>Salaire indexé</t>
  </si>
  <si>
    <t>45 ans</t>
  </si>
  <si>
    <t>50 ans</t>
  </si>
  <si>
    <t>55 ans</t>
  </si>
  <si>
    <t>DP Fin carriere INFI</t>
  </si>
  <si>
    <t>Heure</t>
  </si>
  <si>
    <t>PFA</t>
  </si>
  <si>
    <t>Prime Attractivité</t>
  </si>
  <si>
    <t>Samedi Soins à Domicile</t>
  </si>
  <si>
    <t>Semaine et Samedi Nuit</t>
  </si>
  <si>
    <t>Services Coupés</t>
  </si>
  <si>
    <t>Services Coupés Soins à Domicile</t>
  </si>
  <si>
    <t>Prestations Soir Semaine 19h-20h</t>
  </si>
  <si>
    <t>19h-20h</t>
  </si>
  <si>
    <t>Prestations Soir Semaine</t>
  </si>
  <si>
    <t>Kies uw barema code</t>
  </si>
  <si>
    <t>Doel-Start</t>
  </si>
  <si>
    <t>Cible-Départ</t>
  </si>
  <si>
    <t>Non</t>
  </si>
  <si>
    <t>Oui</t>
  </si>
  <si>
    <t>Arbeiders</t>
  </si>
  <si>
    <t>Graad</t>
  </si>
  <si>
    <t>Omschrijving</t>
  </si>
  <si>
    <t>Schaal</t>
  </si>
  <si>
    <t xml:space="preserve">ongeschoold werkman </t>
  </si>
  <si>
    <t>onderhoudswerkman</t>
  </si>
  <si>
    <t>geen diploma, brevet of getuigschrift</t>
  </si>
  <si>
    <t>halfgeschoold werkman B</t>
  </si>
  <si>
    <t>lager BSO of onvolledig lager TSO</t>
  </si>
  <si>
    <t>geschoold werkman A</t>
  </si>
  <si>
    <t>hoger BSO of lager TSO</t>
  </si>
  <si>
    <t>geschoold werkman B</t>
  </si>
  <si>
    <t>eerste werkman A</t>
  </si>
  <si>
    <t>eerste werkman B</t>
  </si>
  <si>
    <t>hoger TSO</t>
  </si>
  <si>
    <t>ploegbaas B</t>
  </si>
  <si>
    <t>hoger TSO + bijkomende vorming voor functie</t>
  </si>
  <si>
    <t>werkleider</t>
  </si>
  <si>
    <t>verantwoordelijke voor groep werklieden en belast met coördinatie voor groep</t>
  </si>
  <si>
    <t>werkmeester</t>
  </si>
  <si>
    <t>leiding over alle werklieden en coördinatieopdracht voor activiteiten van alle werklieden</t>
  </si>
  <si>
    <t>Administratief personeel</t>
  </si>
  <si>
    <t xml:space="preserve">Klasseerder </t>
  </si>
  <si>
    <t>geen diploma, brevet of  getuigschrift</t>
  </si>
  <si>
    <t>expeditionair</t>
  </si>
  <si>
    <t>klerk</t>
  </si>
  <si>
    <t>Deze graden worden toegekend aan  werknemers met volgende diploma’s of getuigschriften :</t>
  </si>
  <si>
    <t>lager SO of gelijkwaardig</t>
  </si>
  <si>
    <t>lager TSO handel, administratie, organisatie</t>
  </si>
  <si>
    <t>hoger BSO bureauwerk/kantoorwerk</t>
  </si>
  <si>
    <t>2 jaar lagere normaalschool</t>
  </si>
  <si>
    <t>3 jaar TSO A3, A6/A3, A6/C1/A3, A3A, A7/A3, C1, C5/C1, C2/Aa</t>
  </si>
  <si>
    <t>dipl./get. B3/B2</t>
  </si>
  <si>
    <t>klerk-typist</t>
  </si>
  <si>
    <t>eerstaanwezend klerk</t>
  </si>
  <si>
    <t>eerstaanwezend klerktypist</t>
  </si>
  <si>
    <t>hoofdklerk</t>
  </si>
  <si>
    <t>hoofdklerk-typist</t>
  </si>
  <si>
    <t>klerk-stenotypist</t>
  </si>
  <si>
    <t>eerstaanwezend klerk-stenotypist</t>
  </si>
  <si>
    <t>hoofdklerk-stenotypist</t>
  </si>
  <si>
    <t>opsteller</t>
  </si>
  <si>
    <t>hoger SO</t>
  </si>
  <si>
    <t>HOKT</t>
  </si>
  <si>
    <t>hoger TSO handel, administratie</t>
  </si>
  <si>
    <t>economisch HO sociale promotie</t>
  </si>
  <si>
    <t>TO: A1, A6/A1 A1, A6/A1, A7/A1, C1/A1, A8/A1, A1/D, A2/An, C1/D, C5/C1/D en C1/An</t>
  </si>
  <si>
    <t>…</t>
  </si>
  <si>
    <t>rekenplichtig opsteller</t>
  </si>
  <si>
    <t>directiesecretaris</t>
  </si>
  <si>
    <t>eerstaanw. directiesecr.</t>
  </si>
  <si>
    <t>onderbureauchef</t>
  </si>
  <si>
    <t>bestuurschef</t>
  </si>
  <si>
    <t>verificateur</t>
  </si>
  <si>
    <t>maatschappelijk assistent</t>
  </si>
  <si>
    <t>diploma maatschappelijk assistent</t>
  </si>
  <si>
    <t>hoofdmaatschappelijk assistent</t>
  </si>
  <si>
    <t>voor zover de dienst 4 maatschappelijk assistenten omvat</t>
  </si>
  <si>
    <t>bestuurssecretaris</t>
  </si>
  <si>
    <t>licenciaat, ingenieur, geaggregeerde universitaire of gelijkgestelde studies van min. 4 jaar lic. handels- of politieke wetenschappen, bestuursweten- schappen, handelsingenieur, lic. vertaler, lic. Tolk, e.a.</t>
  </si>
  <si>
    <t>Technisch- en Paramedisch personeel</t>
  </si>
  <si>
    <t>klasseerder</t>
  </si>
  <si>
    <t>zie administratief personeel</t>
  </si>
  <si>
    <t>Hoofdklerk</t>
  </si>
  <si>
    <t>laborant</t>
  </si>
  <si>
    <t>diploma A2 hoger TSO</t>
  </si>
  <si>
    <t xml:space="preserve">diëtist </t>
  </si>
  <si>
    <t>kinesitherapeut</t>
  </si>
  <si>
    <t>ergotherapeut</t>
  </si>
  <si>
    <t>logopedist</t>
  </si>
  <si>
    <t>assist. klin. labo e.a.</t>
  </si>
  <si>
    <t>diploma gegradueerde in resp. dieetleer, kinesitherapie, ergotherapie, logopedie, klinische scheikunde, e.a.</t>
  </si>
  <si>
    <t xml:space="preserve">hoofdassistent klinisch </t>
  </si>
  <si>
    <t>laboratorium</t>
  </si>
  <si>
    <t>beheer van afdeling met min. 10 eenheden</t>
  </si>
  <si>
    <t>technisch ingenieur</t>
  </si>
  <si>
    <t>diploma technisch ingenieur</t>
  </si>
  <si>
    <t>eerstaanw. techn. ing.</t>
  </si>
  <si>
    <t>techn. ing. met bijk. vorming voor zijn funtie</t>
  </si>
  <si>
    <t>industrieel ingenieur</t>
  </si>
  <si>
    <t>diploma industr. ing. of gelijkgesteld dipl.</t>
  </si>
  <si>
    <t>Verpleegkundig- en Verzorgend personeel</t>
  </si>
  <si>
    <t>niet-gediplomeerd hulp- &amp; huishoudelijk personeel</t>
  </si>
  <si>
    <t>niet in bezit van diploma, attest, brevet of getuigschrift vereist voor een verpleegkundige taak</t>
  </si>
  <si>
    <t>gezinshelper</t>
  </si>
  <si>
    <t>bejaardenhelper</t>
  </si>
  <si>
    <t>houder van bekwaamheidsgetuigschrift afgeleverd door Min. Volksgezondheid</t>
  </si>
  <si>
    <t>zonder voormeld bekwaamheidsgetuigschrift</t>
  </si>
  <si>
    <t>sanitaire helper</t>
  </si>
  <si>
    <t>kinderverzorger</t>
  </si>
  <si>
    <t>ziekenverzorger</t>
  </si>
  <si>
    <t>ziekenoppasser</t>
  </si>
  <si>
    <t>zorgkundige (*)</t>
  </si>
  <si>
    <t>brevet</t>
  </si>
  <si>
    <t>getuigschrift</t>
  </si>
  <si>
    <t>voorlopig of definitief geregistreerd</t>
  </si>
  <si>
    <t>opvoeder</t>
  </si>
  <si>
    <t>A2</t>
  </si>
  <si>
    <t>verpleegasssitent</t>
  </si>
  <si>
    <t>brevet verpleegassistent of getuigschrift ziekenoppasser / ziekenverzorger geslaagd in professionele ploeg of examen</t>
  </si>
  <si>
    <t>gebrevetteerde verpleger</t>
  </si>
  <si>
    <t>brevet ziekenverpleger of diploma verpleger van hoger niveau</t>
  </si>
  <si>
    <t>verplegers met diploma A2 (oud stelsel), in dienst na1.8.64 genieten dezelfde bezoldigingsregeling</t>
  </si>
  <si>
    <t>gegradueerde verpleger</t>
  </si>
  <si>
    <t>vroedvrouw</t>
  </si>
  <si>
    <t>diploma gegradueerde verpleger of vroedvrouw</t>
  </si>
  <si>
    <t>(verplegers met dipl. A2 (oud stelsel), in dienst vóór 1.8.64 genieten dezelfde bezoldigingsregeling)</t>
  </si>
  <si>
    <t>na geldel. anciënniteit van 9 jaar in schaal 1.55</t>
  </si>
  <si>
    <t>sociaal verpleegkundige</t>
  </si>
  <si>
    <t>het diploma van bijkomende specialisatie en voor het diploma van gegradueerde sociaal verpleger, op voorwaarde dat dit diploma werkelijk wordt vereist bij het begeven van de betrekking of voor de uitoefening van de functie.</t>
  </si>
  <si>
    <t>adjunct-hoofdverpleger</t>
  </si>
  <si>
    <t>adj. hoofdvroedvrouw</t>
  </si>
  <si>
    <t>verpleger of vroedvrouw die hoofdverpleger of hoofdvroedvrouw bijstaat in de leiding van verpleeggroep</t>
  </si>
  <si>
    <t>hoofdverpleger</t>
  </si>
  <si>
    <t>hoofdvroedvrouw</t>
  </si>
  <si>
    <t>leiding van verpleeggroep waarvoor hij verantwoordelijk is</t>
  </si>
  <si>
    <t>1.78 S</t>
  </si>
  <si>
    <t>(*) Toekenning van het barema 1.35 aan de zorgkundigen (cfr. mini-akkoord 2013)</t>
  </si>
  <si>
    <t>Op 07/11/2013 werd de CAO getekend waarmee de zorgkundigen in de federale non-profitsectoren het barema 1.35 krijgen.</t>
  </si>
  <si>
    <t>Het barema 1.35 voor zorgkundigen maakte deel uit van het mini-akkoord van 2013 maar werd pas op 07/11/2013 - na lang onderhandelen en diverse vakbondsacties - bevestigd in een CAO.</t>
  </si>
  <si>
    <t>De CAO heeft uitwerking met ingang van 1 januari 2014 in de ziekenhuizen.</t>
  </si>
  <si>
    <t>hoger BSO of lager TSO+bijkomende vorming voor de functie</t>
  </si>
  <si>
    <t>diploma hogere scholing of specialisatie</t>
  </si>
  <si>
    <t>1.55-1.61-1.77 + 2j</t>
  </si>
  <si>
    <t>(1.16)</t>
  </si>
  <si>
    <t>(1.18)</t>
  </si>
  <si>
    <t>(1.20)</t>
  </si>
  <si>
    <t>(1.22-1.30)</t>
  </si>
  <si>
    <t>(1.34)</t>
  </si>
  <si>
    <t>(1.37)</t>
  </si>
  <si>
    <t>(1.38)</t>
  </si>
  <si>
    <t>(1.42)</t>
  </si>
  <si>
    <t>(1.43)</t>
  </si>
  <si>
    <t>(1.46)</t>
  </si>
  <si>
    <t>(1.49)</t>
  </si>
  <si>
    <t>(1.55)</t>
  </si>
  <si>
    <t>(1.58)</t>
  </si>
  <si>
    <t>(1.59)</t>
  </si>
  <si>
    <t>(1.60)</t>
  </si>
  <si>
    <t>(1.61-1.77)</t>
  </si>
  <si>
    <t>(1.67)</t>
  </si>
  <si>
    <t>(1.75)</t>
  </si>
  <si>
    <t>(1.77)</t>
  </si>
  <si>
    <t>(1.82)</t>
  </si>
  <si>
    <t>(1.85)</t>
  </si>
  <si>
    <t>(1.86)</t>
  </si>
  <si>
    <t>(1.88)</t>
  </si>
  <si>
    <t>(1.89)</t>
  </si>
  <si>
    <t>(1.90)</t>
  </si>
  <si>
    <t>(1.96)</t>
  </si>
  <si>
    <t>[13.3]</t>
  </si>
  <si>
    <t>[1.01]</t>
  </si>
  <si>
    <t>[1.00]</t>
  </si>
  <si>
    <t>[1.99]</t>
  </si>
  <si>
    <t>[1.98]</t>
  </si>
  <si>
    <t>[1.97]</t>
  </si>
  <si>
    <t>[1.93]</t>
  </si>
  <si>
    <t>[1.94]</t>
  </si>
  <si>
    <t>[1.91]</t>
  </si>
  <si>
    <t>[1.79]</t>
  </si>
  <si>
    <t>[1.87]</t>
  </si>
  <si>
    <t>[1.92]</t>
  </si>
  <si>
    <t>[1.95]</t>
  </si>
  <si>
    <t>1.57</t>
  </si>
  <si>
    <t>1.61</t>
  </si>
  <si>
    <t>01.09.18</t>
  </si>
  <si>
    <t>08/18</t>
  </si>
  <si>
    <t>Spil</t>
  </si>
  <si>
    <t>Pivot</t>
  </si>
  <si>
    <t>Vast AP</t>
  </si>
  <si>
    <t>EP VIA5</t>
  </si>
  <si>
    <t>Federale sectoren 330</t>
  </si>
  <si>
    <t>(basis van 2017)</t>
  </si>
  <si>
    <t>Vast EP 330 FED</t>
  </si>
  <si>
    <t>Via 5 sectoren</t>
  </si>
  <si>
    <t>EP Wallonie opgeteld en geindexeerd</t>
  </si>
  <si>
    <t>EP Wallonië supplement apart geindexeerd</t>
  </si>
  <si>
    <t xml:space="preserve">Premie BBK </t>
  </si>
  <si>
    <t xml:space="preserve">Premie BBT </t>
  </si>
  <si>
    <t xml:space="preserve">Pime QPP </t>
  </si>
  <si>
    <t xml:space="preserve">Prime TPP </t>
  </si>
  <si>
    <t>Eindejaarspremie VIA sectoren</t>
  </si>
  <si>
    <t>Eindejaarspremie VIA  sectoren</t>
  </si>
  <si>
    <t>Fase 100%</t>
  </si>
  <si>
    <t>Phase 100%</t>
  </si>
  <si>
    <t>Federaal</t>
  </si>
  <si>
    <t>VIA</t>
  </si>
  <si>
    <t>aanpassing vanaf ific 18,25 %-&gt;ific 100%</t>
  </si>
  <si>
    <t>aanpassing vanaf oude loonschaal -&gt; ific 100%</t>
  </si>
  <si>
    <t>vanaf oude loonschaal</t>
  </si>
  <si>
    <t xml:space="preserve">vanaf ific fase 1 </t>
  </si>
  <si>
    <t>adaptation à partir de ific 18,25 %-&gt;ific 100%</t>
  </si>
  <si>
    <t xml:space="preserve">à partir d'ific phase 1 </t>
  </si>
  <si>
    <t>CHOISISSEZ votre Cat IFIC :</t>
  </si>
  <si>
    <t>CHOISISSEZ votre code BAREME</t>
  </si>
  <si>
    <t>adaptation à partir de l'ancienne échelle barémique -&gt; ific 100%</t>
  </si>
  <si>
    <t xml:space="preserve"> à partir de l'ancienne échelle</t>
  </si>
  <si>
    <t>Dimanche et Jours Fériérs</t>
  </si>
  <si>
    <t>Dimanche et Jours Fériérs Nuit</t>
  </si>
  <si>
    <t>CODE BAREMIQUE</t>
  </si>
  <si>
    <t>Barème cible</t>
  </si>
  <si>
    <t>Barème IFIC</t>
  </si>
  <si>
    <t>Barème "PPS"</t>
  </si>
  <si>
    <t>geïndexeerd</t>
  </si>
  <si>
    <t>uur</t>
  </si>
  <si>
    <t xml:space="preserve">Eindejaarspremie VIA </t>
  </si>
  <si>
    <t>indexé</t>
  </si>
  <si>
    <t>Fédéral</t>
  </si>
  <si>
    <t>Kies uw IFIC functiecategorie</t>
  </si>
  <si>
    <t>Choisissez votre categorie IFIC</t>
  </si>
  <si>
    <t>jaarlijks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</si>
</sst>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 #,##0.00\ _€_-;\-* #,##0.00\ _€_-;_-* &quot;-&quot;??\ _€_-;_-@_-"/>
    <numFmt numFmtId="165" formatCode="0.0000"/>
    <numFmt numFmtId="166" formatCode="[$-813]d\ mmmm\ yyyy;@"/>
    <numFmt numFmtId="167" formatCode="0.00000"/>
    <numFmt numFmtId="168" formatCode="#,##0.0000"/>
    <numFmt numFmtId="169" formatCode="0.000"/>
  </numFmts>
  <fonts count="35" x14ac:knownFonts="1">
    <font>
      <sz val="10"/>
      <name val="Arial"/>
    </font>
    <font>
      <sz val="10"/>
      <name val="Arial"/>
      <family val="2"/>
    </font>
    <font>
      <b/>
      <sz val="10"/>
      <name val="Arial"/>
      <family val="2"/>
    </font>
    <font>
      <sz val="9"/>
      <name val="Arial"/>
      <family val="2"/>
    </font>
    <font>
      <sz val="10"/>
      <name val="Arial"/>
      <family val="2"/>
    </font>
    <font>
      <sz val="10"/>
      <name val="Arial"/>
      <family val="2"/>
    </font>
    <font>
      <b/>
      <sz val="10"/>
      <color indexed="10"/>
      <name val="Calibri"/>
      <family val="2"/>
    </font>
    <font>
      <sz val="10"/>
      <name val="Calibri"/>
      <family val="2"/>
    </font>
    <font>
      <b/>
      <sz val="12"/>
      <name val="Arial"/>
      <family val="2"/>
    </font>
    <font>
      <sz val="9"/>
      <color theme="1"/>
      <name val="Calibri"/>
      <family val="2"/>
      <scheme val="minor"/>
    </font>
    <font>
      <b/>
      <sz val="16"/>
      <name val="Calibri"/>
      <family val="2"/>
      <scheme val="minor"/>
    </font>
    <font>
      <sz val="12"/>
      <name val="Calibri"/>
      <family val="2"/>
      <scheme val="minor"/>
    </font>
    <font>
      <sz val="10"/>
      <name val="Calibri"/>
      <family val="2"/>
      <scheme val="minor"/>
    </font>
    <font>
      <b/>
      <sz val="10"/>
      <color indexed="10"/>
      <name val="Calibri"/>
      <family val="2"/>
      <scheme val="minor"/>
    </font>
    <font>
      <sz val="9"/>
      <color indexed="10"/>
      <name val="Calibri"/>
      <family val="2"/>
      <scheme val="minor"/>
    </font>
    <font>
      <b/>
      <sz val="11"/>
      <name val="Calibri"/>
      <family val="2"/>
      <scheme val="minor"/>
    </font>
    <font>
      <sz val="11"/>
      <name val="Calibri"/>
      <family val="2"/>
      <scheme val="minor"/>
    </font>
    <font>
      <b/>
      <sz val="18"/>
      <color indexed="10"/>
      <name val="Calibri"/>
      <family val="2"/>
      <scheme val="minor"/>
    </font>
    <font>
      <b/>
      <sz val="9"/>
      <name val="Arial"/>
      <family val="2"/>
    </font>
    <font>
      <sz val="12"/>
      <name val="Arial"/>
      <family val="2"/>
    </font>
    <font>
      <sz val="10"/>
      <color rgb="FF484848"/>
      <name val="Arial"/>
      <family val="2"/>
    </font>
    <font>
      <u/>
      <sz val="10"/>
      <color theme="10"/>
      <name val="Arial"/>
      <family val="2"/>
    </font>
    <font>
      <sz val="9"/>
      <color indexed="81"/>
      <name val="Tahoma"/>
      <family val="2"/>
    </font>
    <font>
      <b/>
      <sz val="9"/>
      <color indexed="81"/>
      <name val="Tahoma"/>
      <family val="2"/>
    </font>
    <font>
      <b/>
      <sz val="10"/>
      <color rgb="FFFF0000"/>
      <name val="Arial"/>
      <family val="2"/>
    </font>
    <font>
      <sz val="10"/>
      <color rgb="FFFFFFFF"/>
      <name val="Calibri"/>
      <family val="2"/>
    </font>
    <font>
      <sz val="10"/>
      <color rgb="FF00BEF6"/>
      <name val="Calibri"/>
      <family val="2"/>
    </font>
    <font>
      <sz val="10"/>
      <color rgb="FF193B66"/>
      <name val="Calibri"/>
      <family val="2"/>
    </font>
    <font>
      <b/>
      <u/>
      <sz val="10"/>
      <color rgb="FF193B66"/>
      <name val="Calibri"/>
      <family val="2"/>
    </font>
    <font>
      <sz val="9"/>
      <color indexed="81"/>
      <name val="Tahoma"/>
      <charset val="1"/>
    </font>
    <font>
      <b/>
      <sz val="9"/>
      <color indexed="81"/>
      <name val="Tahoma"/>
      <charset val="1"/>
    </font>
    <font>
      <sz val="10"/>
      <name val="Arial"/>
    </font>
    <font>
      <b/>
      <sz val="12"/>
      <color theme="0"/>
      <name val="Arial"/>
      <family val="2"/>
    </font>
    <font>
      <sz val="10"/>
      <color theme="0"/>
      <name val="Arial"/>
      <family val="2"/>
    </font>
    <font>
      <sz val="12"/>
      <color theme="0"/>
      <name val="Arial"/>
      <family val="2"/>
    </font>
  </fonts>
  <fills count="16">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00BEF6"/>
        <bgColor indexed="64"/>
      </patternFill>
    </fill>
    <fill>
      <patternFill patternType="solid">
        <fgColor rgb="FFB0E3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7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hair">
        <color indexed="64"/>
      </bottom>
      <diagonal/>
    </border>
    <border>
      <left/>
      <right/>
      <top/>
      <bottom style="hair">
        <color indexed="64"/>
      </bottom>
      <diagonal/>
    </border>
    <border>
      <left/>
      <right style="medium">
        <color indexed="10"/>
      </right>
      <top style="hair">
        <color indexed="64"/>
      </top>
      <bottom style="medium">
        <color indexed="10"/>
      </bottom>
      <diagonal/>
    </border>
    <border>
      <left/>
      <right/>
      <top style="hair">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10"/>
      </right>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rgb="FF00BEF6"/>
      </left>
      <right/>
      <top style="medium">
        <color rgb="FF00BEF6"/>
      </top>
      <bottom style="medium">
        <color rgb="FF00BEF6"/>
      </bottom>
      <diagonal/>
    </border>
    <border>
      <left/>
      <right/>
      <top style="medium">
        <color rgb="FF00BEF6"/>
      </top>
      <bottom style="medium">
        <color rgb="FF00BEF6"/>
      </bottom>
      <diagonal/>
    </border>
    <border>
      <left/>
      <right style="medium">
        <color rgb="FF00BEF6"/>
      </right>
      <top style="medium">
        <color rgb="FF00BEF6"/>
      </top>
      <bottom style="medium">
        <color rgb="FF00BEF6"/>
      </bottom>
      <diagonal/>
    </border>
    <border>
      <left style="medium">
        <color rgb="FF00BEF6"/>
      </left>
      <right style="medium">
        <color rgb="FF00BEF6"/>
      </right>
      <top/>
      <bottom style="medium">
        <color rgb="FF00BEF6"/>
      </bottom>
      <diagonal/>
    </border>
    <border>
      <left/>
      <right style="medium">
        <color rgb="FF00BEF6"/>
      </right>
      <top/>
      <bottom style="medium">
        <color rgb="FF00BEF6"/>
      </bottom>
      <diagonal/>
    </border>
    <border>
      <left style="medium">
        <color rgb="FF00BEF6"/>
      </left>
      <right style="medium">
        <color rgb="FF00BEF6"/>
      </right>
      <top/>
      <bottom/>
      <diagonal/>
    </border>
    <border>
      <left/>
      <right style="medium">
        <color rgb="FF00BEF6"/>
      </right>
      <top/>
      <bottom/>
      <diagonal/>
    </border>
    <border>
      <left style="medium">
        <color rgb="FF00BEF6"/>
      </left>
      <right style="medium">
        <color rgb="FF00BEF6"/>
      </right>
      <top style="medium">
        <color rgb="FF00BEF6"/>
      </top>
      <bottom/>
      <diagonal/>
    </border>
    <border>
      <left/>
      <right/>
      <top style="medium">
        <color rgb="FF00BEF6"/>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xf numFmtId="44" fontId="31" fillId="0" borderId="0" applyFont="0" applyFill="0" applyBorder="0" applyAlignment="0" applyProtection="0"/>
  </cellStyleXfs>
  <cellXfs count="395">
    <xf numFmtId="0" fontId="0" fillId="0" borderId="0" xfId="0"/>
    <xf numFmtId="0" fontId="0" fillId="0" borderId="0" xfId="0" applyAlignment="1" applyProtection="1">
      <alignment horizontal="center"/>
      <protection hidden="1"/>
    </xf>
    <xf numFmtId="0" fontId="8" fillId="0" borderId="0" xfId="0" applyFont="1" applyAlignment="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2" fillId="3" borderId="2"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4" fontId="3" fillId="0" borderId="24" xfId="0" applyNumberFormat="1" applyFont="1" applyBorder="1" applyAlignment="1" applyProtection="1">
      <alignment horizontal="center"/>
      <protection hidden="1"/>
    </xf>
    <xf numFmtId="4" fontId="3" fillId="0" borderId="15" xfId="0" applyNumberFormat="1" applyFont="1" applyBorder="1" applyAlignment="1" applyProtection="1">
      <alignment horizontal="center"/>
      <protection hidden="1"/>
    </xf>
    <xf numFmtId="4" fontId="3" fillId="0" borderId="27"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4" fontId="3" fillId="0" borderId="22" xfId="0" applyNumberFormat="1" applyFont="1" applyBorder="1" applyAlignment="1" applyProtection="1">
      <alignment horizontal="center"/>
      <protection hidden="1"/>
    </xf>
    <xf numFmtId="168" fontId="3" fillId="0" borderId="0" xfId="0"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0" borderId="30" xfId="0" applyFont="1" applyBorder="1" applyAlignment="1" applyProtection="1">
      <alignment horizontal="left"/>
      <protection hidden="1"/>
    </xf>
    <xf numFmtId="0" fontId="0" fillId="0" borderId="0" xfId="0" applyBorder="1" applyAlignment="1" applyProtection="1">
      <alignment horizontal="center"/>
      <protection hidden="1"/>
    </xf>
    <xf numFmtId="9" fontId="0" fillId="0" borderId="31" xfId="0" applyNumberFormat="1" applyBorder="1" applyAlignment="1" applyProtection="1">
      <alignment horizontal="center"/>
      <protection hidden="1"/>
    </xf>
    <xf numFmtId="0" fontId="4" fillId="0" borderId="32" xfId="0" applyFont="1" applyBorder="1" applyAlignment="1" applyProtection="1">
      <alignment horizontal="left"/>
      <protection hidden="1"/>
    </xf>
    <xf numFmtId="9" fontId="0" fillId="0" borderId="33" xfId="0" applyNumberFormat="1" applyBorder="1" applyAlignment="1" applyProtection="1">
      <alignment horizontal="center"/>
      <protection hidden="1"/>
    </xf>
    <xf numFmtId="0" fontId="3" fillId="0" borderId="0" xfId="0" applyFont="1" applyAlignment="1" applyProtection="1">
      <alignment horizontal="center"/>
      <protection hidden="1"/>
    </xf>
    <xf numFmtId="4" fontId="3" fillId="6" borderId="15" xfId="0" applyNumberFormat="1" applyFont="1" applyFill="1" applyBorder="1" applyAlignment="1" applyProtection="1">
      <alignment horizontal="center"/>
      <protection hidden="1"/>
    </xf>
    <xf numFmtId="0" fontId="3" fillId="0" borderId="14" xfId="0" applyFont="1" applyBorder="1" applyAlignment="1" applyProtection="1">
      <alignment horizontal="center"/>
      <protection hidden="1"/>
    </xf>
    <xf numFmtId="168" fontId="3" fillId="6" borderId="22" xfId="0" applyNumberFormat="1" applyFont="1" applyFill="1" applyBorder="1" applyAlignment="1" applyProtection="1">
      <alignment horizontal="center"/>
      <protection hidden="1"/>
    </xf>
    <xf numFmtId="168" fontId="3" fillId="6" borderId="15" xfId="0" applyNumberFormat="1" applyFont="1" applyFill="1" applyBorder="1" applyAlignment="1" applyProtection="1">
      <alignment horizontal="center"/>
      <protection hidden="1"/>
    </xf>
    <xf numFmtId="0" fontId="4" fillId="0" borderId="3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1" xfId="0" applyFont="1" applyBorder="1" applyAlignment="1" applyProtection="1">
      <alignment horizontal="center"/>
      <protection hidden="1"/>
    </xf>
    <xf numFmtId="10" fontId="4" fillId="0" borderId="32" xfId="0" applyNumberFormat="1" applyFont="1" applyBorder="1" applyAlignment="1" applyProtection="1">
      <alignment horizontal="center"/>
      <protection hidden="1"/>
    </xf>
    <xf numFmtId="10" fontId="0" fillId="0" borderId="14" xfId="0" applyNumberFormat="1" applyBorder="1" applyAlignment="1" applyProtection="1">
      <alignment horizontal="center"/>
      <protection hidden="1"/>
    </xf>
    <xf numFmtId="10" fontId="0" fillId="0" borderId="33" xfId="0" applyNumberFormat="1" applyBorder="1" applyAlignment="1" applyProtection="1">
      <alignment horizontal="center"/>
      <protection hidden="1"/>
    </xf>
    <xf numFmtId="0" fontId="0" fillId="0" borderId="33" xfId="0" applyBorder="1" applyAlignment="1" applyProtection="1">
      <alignment horizontal="center"/>
      <protection hidden="1"/>
    </xf>
    <xf numFmtId="4" fontId="3" fillId="6" borderId="0" xfId="0" applyNumberFormat="1" applyFont="1" applyFill="1" applyBorder="1" applyAlignment="1" applyProtection="1">
      <alignment horizontal="center"/>
      <protection hidden="1"/>
    </xf>
    <xf numFmtId="0" fontId="19" fillId="0" borderId="0" xfId="0" applyFont="1" applyAlignment="1" applyProtection="1">
      <alignment horizontal="center"/>
      <protection hidden="1"/>
    </xf>
    <xf numFmtId="0" fontId="19" fillId="0" borderId="0" xfId="0" applyFont="1" applyProtection="1">
      <protection hidden="1"/>
    </xf>
    <xf numFmtId="0" fontId="2" fillId="3" borderId="2" xfId="0" applyFont="1" applyFill="1" applyBorder="1" applyAlignment="1" applyProtection="1">
      <alignment horizontal="center" vertical="center" wrapText="1"/>
      <protection hidden="1"/>
    </xf>
    <xf numFmtId="0" fontId="0" fillId="0" borderId="0" xfId="0" applyFill="1" applyAlignment="1" applyProtection="1">
      <alignment horizontal="center"/>
      <protection hidden="1"/>
    </xf>
    <xf numFmtId="0" fontId="19" fillId="0" borderId="0" xfId="0" applyFont="1" applyFill="1" applyAlignment="1" applyProtection="1">
      <alignment horizontal="center"/>
      <protection hidden="1"/>
    </xf>
    <xf numFmtId="168" fontId="3" fillId="6" borderId="41" xfId="0" applyNumberFormat="1" applyFont="1" applyFill="1" applyBorder="1" applyAlignment="1" applyProtection="1">
      <alignment horizontal="center"/>
      <protection hidden="1"/>
    </xf>
    <xf numFmtId="168" fontId="3" fillId="6" borderId="37" xfId="0" applyNumberFormat="1" applyFont="1" applyFill="1" applyBorder="1" applyAlignment="1" applyProtection="1">
      <alignment horizontal="center"/>
      <protection hidden="1"/>
    </xf>
    <xf numFmtId="168" fontId="3" fillId="6" borderId="42" xfId="0" applyNumberFormat="1" applyFont="1" applyFill="1" applyBorder="1" applyAlignment="1" applyProtection="1">
      <alignment horizontal="center"/>
      <protection hidden="1"/>
    </xf>
    <xf numFmtId="168" fontId="3" fillId="6" borderId="38" xfId="0" applyNumberFormat="1" applyFont="1" applyFill="1" applyBorder="1" applyAlignment="1" applyProtection="1">
      <alignment horizontal="center"/>
      <protection hidden="1"/>
    </xf>
    <xf numFmtId="168" fontId="3" fillId="6" borderId="43" xfId="0" applyNumberFormat="1" applyFont="1" applyFill="1" applyBorder="1" applyAlignment="1" applyProtection="1">
      <alignment horizontal="center"/>
      <protection hidden="1"/>
    </xf>
    <xf numFmtId="168" fontId="3" fillId="6" borderId="27" xfId="0" applyNumberFormat="1" applyFont="1" applyFill="1" applyBorder="1" applyAlignment="1" applyProtection="1">
      <alignment horizontal="center"/>
      <protection hidden="1"/>
    </xf>
    <xf numFmtId="168" fontId="3" fillId="6" borderId="39" xfId="0" applyNumberFormat="1" applyFont="1" applyFill="1" applyBorder="1" applyAlignment="1" applyProtection="1">
      <alignment horizontal="center"/>
      <protection hidden="1"/>
    </xf>
    <xf numFmtId="4" fontId="3" fillId="6" borderId="42" xfId="0" applyNumberFormat="1" applyFont="1" applyFill="1" applyBorder="1" applyAlignment="1" applyProtection="1">
      <alignment horizontal="center"/>
      <protection hidden="1"/>
    </xf>
    <xf numFmtId="4" fontId="3" fillId="6" borderId="38" xfId="0" applyNumberFormat="1" applyFont="1" applyFill="1" applyBorder="1" applyAlignment="1" applyProtection="1">
      <alignment horizontal="center"/>
      <protection hidden="1"/>
    </xf>
    <xf numFmtId="4" fontId="3" fillId="6" borderId="43" xfId="0" applyNumberFormat="1" applyFont="1" applyFill="1" applyBorder="1" applyAlignment="1" applyProtection="1">
      <alignment horizontal="center"/>
      <protection hidden="1"/>
    </xf>
    <xf numFmtId="4" fontId="3" fillId="6" borderId="27" xfId="0" applyNumberFormat="1" applyFont="1" applyFill="1" applyBorder="1" applyAlignment="1" applyProtection="1">
      <alignment horizontal="center"/>
      <protection hidden="1"/>
    </xf>
    <xf numFmtId="4" fontId="3" fillId="6" borderId="39" xfId="0" applyNumberFormat="1" applyFont="1" applyFill="1" applyBorder="1" applyAlignment="1" applyProtection="1">
      <alignment horizontal="center"/>
      <protection hidden="1"/>
    </xf>
    <xf numFmtId="0" fontId="0" fillId="0" borderId="35" xfId="0" applyBorder="1" applyAlignment="1" applyProtection="1">
      <alignment horizontal="center"/>
      <protection hidden="1"/>
    </xf>
    <xf numFmtId="4" fontId="3" fillId="0" borderId="44" xfId="0" applyNumberFormat="1" applyFont="1" applyBorder="1" applyAlignment="1" applyProtection="1">
      <alignment horizontal="center"/>
      <protection hidden="1"/>
    </xf>
    <xf numFmtId="4" fontId="3" fillId="0" borderId="45" xfId="0" applyNumberFormat="1" applyFont="1" applyBorder="1" applyAlignment="1" applyProtection="1">
      <alignment horizontal="center"/>
      <protection hidden="1"/>
    </xf>
    <xf numFmtId="4" fontId="3" fillId="0" borderId="46" xfId="0" applyNumberFormat="1" applyFont="1" applyBorder="1" applyAlignment="1" applyProtection="1">
      <alignment horizontal="center"/>
      <protection hidden="1"/>
    </xf>
    <xf numFmtId="0" fontId="18" fillId="7" borderId="20" xfId="1" applyNumberFormat="1" applyFont="1" applyFill="1" applyBorder="1" applyAlignment="1" applyProtection="1">
      <alignment horizontal="center"/>
      <protection hidden="1"/>
    </xf>
    <xf numFmtId="0" fontId="18" fillId="7" borderId="20" xfId="0" applyFont="1" applyFill="1" applyBorder="1" applyAlignment="1" applyProtection="1">
      <alignment horizontal="center"/>
      <protection hidden="1"/>
    </xf>
    <xf numFmtId="0" fontId="18" fillId="7" borderId="21" xfId="0" applyFont="1" applyFill="1" applyBorder="1" applyAlignment="1" applyProtection="1">
      <alignment horizontal="center"/>
      <protection hidden="1"/>
    </xf>
    <xf numFmtId="0" fontId="8" fillId="0" borderId="0" xfId="0" applyFont="1" applyAlignment="1" applyProtection="1">
      <alignment horizontal="center"/>
      <protection hidden="1"/>
    </xf>
    <xf numFmtId="166" fontId="0" fillId="0" borderId="0" xfId="0" quotePrefix="1" applyNumberFormat="1" applyFont="1" applyProtection="1">
      <protection hidden="1"/>
    </xf>
    <xf numFmtId="0" fontId="5" fillId="0" borderId="0" xfId="0" applyFont="1" applyProtection="1">
      <protection hidden="1"/>
    </xf>
    <xf numFmtId="0" fontId="9" fillId="0" borderId="0" xfId="0" applyFont="1" applyProtection="1">
      <protection hidden="1"/>
    </xf>
    <xf numFmtId="166" fontId="0" fillId="2" borderId="0" xfId="0" quotePrefix="1" applyNumberFormat="1" applyFont="1" applyFill="1" applyProtection="1">
      <protection hidden="1"/>
    </xf>
    <xf numFmtId="4" fontId="0" fillId="0" borderId="2" xfId="0" applyNumberFormat="1" applyBorder="1" applyProtection="1">
      <protection hidden="1"/>
    </xf>
    <xf numFmtId="2" fontId="0" fillId="0" borderId="0" xfId="0" applyNumberFormat="1" applyProtection="1">
      <protection hidden="1"/>
    </xf>
    <xf numFmtId="0" fontId="0" fillId="0" borderId="0" xfId="0" applyFont="1" applyBorder="1" applyAlignment="1" applyProtection="1">
      <alignment horizontal="left"/>
      <protection hidden="1"/>
    </xf>
    <xf numFmtId="0" fontId="2" fillId="0" borderId="0" xfId="0" applyFont="1" applyProtection="1">
      <protection hidden="1"/>
    </xf>
    <xf numFmtId="4" fontId="0" fillId="0" borderId="0" xfId="0" applyNumberFormat="1" applyProtection="1">
      <protection hidden="1"/>
    </xf>
    <xf numFmtId="4" fontId="5" fillId="0" borderId="0" xfId="0" applyNumberFormat="1" applyFont="1" applyProtection="1">
      <protection hidden="1"/>
    </xf>
    <xf numFmtId="0" fontId="5" fillId="0" borderId="0" xfId="0" quotePrefix="1" applyFont="1" applyProtection="1">
      <protection hidden="1"/>
    </xf>
    <xf numFmtId="9" fontId="0" fillId="0" borderId="0" xfId="2" applyFont="1" applyProtection="1">
      <protection hidden="1"/>
    </xf>
    <xf numFmtId="0" fontId="4" fillId="0" borderId="0" xfId="0" applyFont="1" applyProtection="1">
      <protection hidden="1"/>
    </xf>
    <xf numFmtId="2" fontId="5" fillId="0" borderId="0" xfId="0" applyNumberFormat="1" applyFont="1" applyProtection="1">
      <protection hidden="1"/>
    </xf>
    <xf numFmtId="165" fontId="0" fillId="4" borderId="2" xfId="0" applyNumberFormat="1" applyFill="1" applyBorder="1" applyProtection="1">
      <protection hidden="1"/>
    </xf>
    <xf numFmtId="0" fontId="10" fillId="0" borderId="0" xfId="0" applyFont="1" applyFill="1" applyBorder="1" applyProtection="1">
      <protection hidden="1"/>
    </xf>
    <xf numFmtId="0" fontId="11" fillId="0" borderId="0" xfId="0" applyFont="1" applyBorder="1" applyProtection="1">
      <protection hidden="1"/>
    </xf>
    <xf numFmtId="0" fontId="10" fillId="0" borderId="3" xfId="0" applyFont="1" applyFill="1" applyBorder="1" applyProtection="1">
      <protection hidden="1"/>
    </xf>
    <xf numFmtId="0" fontId="11" fillId="0" borderId="3" xfId="0" applyFont="1" applyFill="1" applyBorder="1" applyProtection="1">
      <protection hidden="1"/>
    </xf>
    <xf numFmtId="0" fontId="12" fillId="0" borderId="3" xfId="0" applyFont="1" applyFill="1" applyBorder="1" applyProtection="1">
      <protection hidden="1"/>
    </xf>
    <xf numFmtId="0" fontId="13" fillId="0" borderId="4" xfId="0" applyFont="1" applyFill="1" applyBorder="1" applyAlignment="1" applyProtection="1">
      <alignment horizontal="left" vertical="center"/>
      <protection hidden="1"/>
    </xf>
    <xf numFmtId="0" fontId="12" fillId="0" borderId="0" xfId="0" applyFont="1" applyFill="1" applyBorder="1" applyProtection="1">
      <protection hidden="1"/>
    </xf>
    <xf numFmtId="0" fontId="14" fillId="0" borderId="0" xfId="0" applyFont="1" applyFill="1" applyBorder="1" applyAlignment="1" applyProtection="1">
      <alignment horizontal="left"/>
      <protection hidden="1"/>
    </xf>
    <xf numFmtId="0" fontId="15" fillId="0" borderId="0" xfId="0" applyFont="1" applyFill="1" applyBorder="1" applyAlignment="1" applyProtection="1">
      <alignment horizontal="left"/>
      <protection hidden="1"/>
    </xf>
    <xf numFmtId="0" fontId="16" fillId="0" borderId="0" xfId="0" applyFont="1" applyFill="1" applyBorder="1" applyAlignment="1" applyProtection="1">
      <alignment horizontal="left"/>
      <protection hidden="1"/>
    </xf>
    <xf numFmtId="0" fontId="12" fillId="0" borderId="5" xfId="0" applyFont="1" applyFill="1" applyBorder="1" applyProtection="1">
      <protection hidden="1"/>
    </xf>
    <xf numFmtId="2" fontId="12" fillId="0" borderId="6"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49" fontId="12" fillId="0" borderId="6" xfId="0" applyNumberFormat="1" applyFont="1" applyFill="1" applyBorder="1" applyAlignment="1" applyProtection="1">
      <alignment horizontal="center"/>
      <protection hidden="1"/>
    </xf>
    <xf numFmtId="9" fontId="12" fillId="0" borderId="6" xfId="0" applyNumberFormat="1" applyFont="1" applyFill="1" applyBorder="1" applyAlignment="1" applyProtection="1">
      <alignment horizontal="center"/>
      <protection hidden="1"/>
    </xf>
    <xf numFmtId="0" fontId="14" fillId="0" borderId="6" xfId="0" applyFont="1" applyFill="1" applyBorder="1" applyAlignment="1" applyProtection="1">
      <alignment horizontal="left"/>
      <protection hidden="1"/>
    </xf>
    <xf numFmtId="2" fontId="12" fillId="0" borderId="6" xfId="0" applyNumberFormat="1" applyFont="1" applyFill="1" applyBorder="1" applyAlignment="1" applyProtection="1">
      <alignment horizontal="left"/>
      <protection hidden="1"/>
    </xf>
    <xf numFmtId="0" fontId="12" fillId="0" borderId="0" xfId="0" applyFont="1" applyAlignment="1" applyProtection="1">
      <alignment horizontal="center"/>
      <protection hidden="1"/>
    </xf>
    <xf numFmtId="2" fontId="12" fillId="0" borderId="0" xfId="0" applyNumberFormat="1" applyFont="1" applyAlignment="1" applyProtection="1">
      <alignment horizontal="center"/>
      <protection hidden="1"/>
    </xf>
    <xf numFmtId="167" fontId="0" fillId="0" borderId="0" xfId="0" applyNumberFormat="1" applyProtection="1">
      <protection hidden="1"/>
    </xf>
    <xf numFmtId="0" fontId="12" fillId="0" borderId="7" xfId="0" applyFont="1" applyFill="1" applyBorder="1" applyProtection="1">
      <protection hidden="1"/>
    </xf>
    <xf numFmtId="0" fontId="12" fillId="0" borderId="8" xfId="0" applyFont="1" applyFill="1" applyBorder="1" applyProtection="1">
      <protection hidden="1"/>
    </xf>
    <xf numFmtId="0" fontId="14" fillId="0" borderId="8" xfId="0" applyFont="1" applyFill="1" applyBorder="1" applyAlignment="1" applyProtection="1">
      <alignment horizontal="left"/>
      <protection hidden="1"/>
    </xf>
    <xf numFmtId="0" fontId="11" fillId="0" borderId="0" xfId="0" applyFont="1" applyProtection="1">
      <protection hidden="1"/>
    </xf>
    <xf numFmtId="0" fontId="3" fillId="0" borderId="0" xfId="1" applyNumberFormat="1" applyFont="1" applyProtection="1">
      <protection hidden="1"/>
    </xf>
    <xf numFmtId="4" fontId="3" fillId="0" borderId="0" xfId="0" applyNumberFormat="1" applyFont="1" applyAlignment="1" applyProtection="1">
      <alignment horizontal="right"/>
      <protection hidden="1"/>
    </xf>
    <xf numFmtId="0" fontId="4" fillId="0" borderId="0" xfId="0" applyFont="1" applyFill="1" applyProtection="1">
      <protection hidden="1"/>
    </xf>
    <xf numFmtId="0" fontId="3" fillId="0" borderId="0" xfId="1" applyNumberFormat="1" applyFont="1" applyAlignment="1" applyProtection="1">
      <alignment horizontal="center"/>
      <protection hidden="1"/>
    </xf>
    <xf numFmtId="4" fontId="3" fillId="0" borderId="26" xfId="0" applyNumberFormat="1" applyFont="1" applyBorder="1" applyAlignment="1" applyProtection="1">
      <alignment horizontal="center"/>
      <protection hidden="1"/>
    </xf>
    <xf numFmtId="4" fontId="3" fillId="0" borderId="18" xfId="0" applyNumberFormat="1" applyFont="1" applyBorder="1" applyAlignment="1" applyProtection="1">
      <alignment horizontal="center"/>
      <protection hidden="1"/>
    </xf>
    <xf numFmtId="4" fontId="3" fillId="0" borderId="29" xfId="0" applyNumberFormat="1" applyFont="1" applyBorder="1" applyAlignment="1" applyProtection="1">
      <alignment horizontal="center"/>
      <protection hidden="1"/>
    </xf>
    <xf numFmtId="4" fontId="3" fillId="0" borderId="15" xfId="0" applyNumberFormat="1" applyFont="1" applyFill="1" applyBorder="1" applyAlignment="1" applyProtection="1">
      <alignment horizontal="center"/>
      <protection hidden="1"/>
    </xf>
    <xf numFmtId="4" fontId="3" fillId="0" borderId="25" xfId="0" applyNumberFormat="1" applyFont="1" applyBorder="1" applyAlignment="1" applyProtection="1">
      <alignment horizontal="center"/>
      <protection hidden="1"/>
    </xf>
    <xf numFmtId="4" fontId="3" fillId="6" borderId="40" xfId="0" applyNumberFormat="1" applyFont="1" applyFill="1" applyBorder="1" applyAlignment="1" applyProtection="1">
      <alignment horizontal="center"/>
      <protection hidden="1"/>
    </xf>
    <xf numFmtId="4" fontId="3" fillId="0" borderId="17" xfId="0" applyNumberFormat="1" applyFont="1" applyBorder="1" applyAlignment="1" applyProtection="1">
      <alignment horizontal="center"/>
      <protection hidden="1"/>
    </xf>
    <xf numFmtId="4" fontId="3" fillId="0" borderId="28" xfId="0" applyNumberFormat="1" applyFont="1" applyBorder="1" applyAlignment="1" applyProtection="1">
      <alignment horizontal="center"/>
      <protection hidden="1"/>
    </xf>
    <xf numFmtId="3" fontId="18" fillId="7" borderId="20" xfId="1"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18" fillId="7" borderId="21" xfId="0" applyNumberFormat="1" applyFont="1" applyFill="1" applyBorder="1" applyAlignment="1" applyProtection="1">
      <alignment horizontal="center"/>
      <protection hidden="1"/>
    </xf>
    <xf numFmtId="169" fontId="0" fillId="0" borderId="0" xfId="0" applyNumberFormat="1" applyAlignment="1" applyProtection="1">
      <alignment horizontal="center"/>
      <protection hidden="1"/>
    </xf>
    <xf numFmtId="0" fontId="2" fillId="3" borderId="16"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9" fontId="2" fillId="3" borderId="2" xfId="2" applyFont="1" applyFill="1" applyBorder="1" applyAlignment="1" applyProtection="1">
      <alignment horizontal="center" vertical="center" wrapText="1"/>
      <protection hidden="1"/>
    </xf>
    <xf numFmtId="9" fontId="2" fillId="6" borderId="0" xfId="2" applyFont="1" applyFill="1" applyBorder="1" applyAlignment="1" applyProtection="1">
      <alignment horizontal="center" vertical="center" wrapText="1"/>
      <protection hidden="1"/>
    </xf>
    <xf numFmtId="10" fontId="2" fillId="3" borderId="16" xfId="2"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0" fillId="0" borderId="35" xfId="0" applyBorder="1" applyAlignment="1" applyProtection="1">
      <alignment horizontal="center" wrapText="1"/>
      <protection hidden="1"/>
    </xf>
    <xf numFmtId="0" fontId="2" fillId="0" borderId="2" xfId="0"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2" fillId="0" borderId="0" xfId="0" applyFont="1" applyFill="1" applyAlignment="1" applyProtection="1">
      <alignment horizontal="center"/>
      <protection hidden="1"/>
    </xf>
    <xf numFmtId="0" fontId="4" fillId="0" borderId="34" xfId="0" applyFont="1" applyBorder="1" applyAlignment="1" applyProtection="1">
      <protection hidden="1"/>
    </xf>
    <xf numFmtId="0" fontId="0" fillId="0" borderId="36" xfId="0" applyBorder="1" applyAlignment="1" applyProtection="1">
      <alignment horizontal="center"/>
      <protection hidden="1"/>
    </xf>
    <xf numFmtId="0" fontId="4" fillId="0" borderId="30" xfId="0" applyFont="1" applyBorder="1" applyAlignment="1" applyProtection="1">
      <protection hidden="1"/>
    </xf>
    <xf numFmtId="0" fontId="0" fillId="0" borderId="31" xfId="0" applyBorder="1" applyAlignment="1" applyProtection="1">
      <alignment horizontal="center"/>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8" fillId="3" borderId="9" xfId="0" applyFont="1" applyFill="1" applyBorder="1" applyAlignment="1" applyProtection="1">
      <alignment horizontal="left" vertical="center"/>
      <protection hidden="1"/>
    </xf>
    <xf numFmtId="0" fontId="18" fillId="7" borderId="19" xfId="1" applyNumberFormat="1" applyFont="1" applyFill="1" applyBorder="1" applyAlignment="1" applyProtection="1">
      <alignment horizontal="center"/>
      <protection hidden="1"/>
    </xf>
    <xf numFmtId="4" fontId="3" fillId="0" borderId="24" xfId="0" applyNumberFormat="1" applyFont="1" applyFill="1" applyBorder="1" applyAlignment="1" applyProtection="1">
      <alignment horizontal="center"/>
      <protection hidden="1"/>
    </xf>
    <xf numFmtId="4" fontId="3" fillId="0" borderId="27" xfId="0" applyNumberFormat="1" applyFont="1" applyFill="1" applyBorder="1" applyAlignment="1" applyProtection="1">
      <alignment horizontal="center"/>
      <protection hidden="1"/>
    </xf>
    <xf numFmtId="2" fontId="5" fillId="4" borderId="0" xfId="0" applyNumberFormat="1" applyFont="1" applyFill="1" applyBorder="1" applyProtection="1">
      <protection hidden="1"/>
    </xf>
    <xf numFmtId="10" fontId="0" fillId="0" borderId="0" xfId="0" applyNumberFormat="1" applyProtection="1">
      <protection hidden="1"/>
    </xf>
    <xf numFmtId="0" fontId="21" fillId="0" borderId="0" xfId="4" applyFill="1" applyBorder="1" applyProtection="1">
      <protection hidden="1"/>
    </xf>
    <xf numFmtId="14" fontId="4" fillId="0" borderId="0" xfId="0" applyNumberFormat="1" applyFont="1" applyProtection="1">
      <protection hidden="1"/>
    </xf>
    <xf numFmtId="0" fontId="12" fillId="8" borderId="5" xfId="0" applyFont="1" applyFill="1" applyBorder="1" applyProtection="1">
      <protection hidden="1"/>
    </xf>
    <xf numFmtId="2" fontId="12" fillId="8" borderId="6" xfId="0" applyNumberFormat="1" applyFont="1" applyFill="1" applyBorder="1" applyAlignment="1" applyProtection="1">
      <alignment horizontal="center"/>
      <protection hidden="1"/>
    </xf>
    <xf numFmtId="0" fontId="12" fillId="8" borderId="6" xfId="0" applyFont="1" applyFill="1" applyBorder="1" applyAlignment="1" applyProtection="1">
      <alignment horizontal="center"/>
      <protection hidden="1"/>
    </xf>
    <xf numFmtId="49" fontId="12" fillId="8" borderId="6" xfId="0" applyNumberFormat="1" applyFont="1" applyFill="1" applyBorder="1" applyAlignment="1" applyProtection="1">
      <alignment horizontal="center"/>
      <protection hidden="1"/>
    </xf>
    <xf numFmtId="9" fontId="12" fillId="8" borderId="6" xfId="0" applyNumberFormat="1" applyFont="1" applyFill="1" applyBorder="1" applyAlignment="1" applyProtection="1">
      <alignment horizontal="center"/>
      <protection hidden="1"/>
    </xf>
    <xf numFmtId="0" fontId="14" fillId="8" borderId="6" xfId="0" applyFont="1" applyFill="1" applyBorder="1" applyAlignment="1" applyProtection="1">
      <alignment horizontal="left"/>
      <protection hidden="1"/>
    </xf>
    <xf numFmtId="167" fontId="0" fillId="8" borderId="0" xfId="0" applyNumberFormat="1" applyFill="1" applyProtection="1">
      <protection hidden="1"/>
    </xf>
    <xf numFmtId="0" fontId="0" fillId="8" borderId="0" xfId="0" applyFill="1" applyProtection="1">
      <protection hidden="1"/>
    </xf>
    <xf numFmtId="2" fontId="0" fillId="8" borderId="0" xfId="0" applyNumberFormat="1" applyFill="1" applyProtection="1">
      <protection hidden="1"/>
    </xf>
    <xf numFmtId="3" fontId="18" fillId="7" borderId="45" xfId="1" applyNumberFormat="1" applyFont="1" applyFill="1" applyBorder="1" applyAlignment="1" applyProtection="1">
      <alignment horizontal="center"/>
      <protection hidden="1"/>
    </xf>
    <xf numFmtId="3" fontId="18" fillId="7" borderId="45" xfId="0" applyNumberFormat="1" applyFont="1" applyFill="1" applyBorder="1" applyAlignment="1" applyProtection="1">
      <alignment horizontal="center"/>
      <protection hidden="1"/>
    </xf>
    <xf numFmtId="3" fontId="18" fillId="7" borderId="46" xfId="0" applyNumberFormat="1" applyFont="1" applyFill="1" applyBorder="1" applyAlignment="1" applyProtection="1">
      <alignment horizontal="center"/>
      <protection hidden="1"/>
    </xf>
    <xf numFmtId="4" fontId="3" fillId="9" borderId="22" xfId="0" applyNumberFormat="1" applyFont="1" applyFill="1" applyBorder="1" applyAlignment="1" applyProtection="1">
      <alignment horizontal="center"/>
      <protection hidden="1"/>
    </xf>
    <xf numFmtId="4" fontId="3" fillId="9" borderId="15" xfId="0" applyNumberFormat="1" applyFont="1" applyFill="1" applyBorder="1" applyAlignment="1" applyProtection="1">
      <alignment horizontal="center"/>
      <protection hidden="1"/>
    </xf>
    <xf numFmtId="4" fontId="3" fillId="9" borderId="27" xfId="0" applyNumberFormat="1" applyFont="1" applyFill="1" applyBorder="1" applyAlignment="1" applyProtection="1">
      <alignment horizontal="center"/>
      <protection hidden="1"/>
    </xf>
    <xf numFmtId="0" fontId="8" fillId="9" borderId="9" xfId="0" applyFont="1" applyFill="1" applyBorder="1" applyAlignment="1" applyProtection="1">
      <alignment vertical="center"/>
      <protection hidden="1"/>
    </xf>
    <xf numFmtId="0" fontId="19" fillId="9" borderId="10" xfId="0" applyFont="1" applyFill="1" applyBorder="1" applyAlignment="1" applyProtection="1">
      <alignment horizontal="center"/>
      <protection hidden="1"/>
    </xf>
    <xf numFmtId="0" fontId="19" fillId="9" borderId="11" xfId="0" applyFont="1" applyFill="1" applyBorder="1" applyAlignment="1" applyProtection="1">
      <alignment horizontal="center"/>
      <protection hidden="1"/>
    </xf>
    <xf numFmtId="0" fontId="8" fillId="9" borderId="9" xfId="0" applyFont="1" applyFill="1" applyBorder="1" applyAlignment="1" applyProtection="1">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8" fillId="9" borderId="12" xfId="0" applyFont="1" applyFill="1" applyBorder="1" applyAlignment="1" applyProtection="1">
      <alignment vertical="center"/>
      <protection hidden="1"/>
    </xf>
    <xf numFmtId="10" fontId="8" fillId="9" borderId="2" xfId="2" applyNumberFormat="1" applyFont="1" applyFill="1" applyBorder="1" applyAlignment="1" applyProtection="1">
      <alignment horizontal="center" vertical="center"/>
      <protection locked="0" hidden="1"/>
    </xf>
    <xf numFmtId="9" fontId="2" fillId="6" borderId="47" xfId="2" applyFont="1" applyFill="1" applyBorder="1" applyAlignment="1" applyProtection="1">
      <alignment horizontal="center" vertical="center" wrapText="1"/>
      <protection hidden="1"/>
    </xf>
    <xf numFmtId="0" fontId="4" fillId="0" borderId="12" xfId="0" applyFont="1" applyBorder="1" applyAlignment="1" applyProtection="1">
      <alignment horizontal="center" wrapText="1"/>
      <protection hidden="1"/>
    </xf>
    <xf numFmtId="0" fontId="8" fillId="9" borderId="2" xfId="0" applyFont="1" applyFill="1" applyBorder="1" applyAlignment="1" applyProtection="1">
      <alignment horizontal="center"/>
      <protection hidden="1"/>
    </xf>
    <xf numFmtId="0" fontId="24" fillId="3" borderId="2"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wrapText="1"/>
      <protection locked="0" hidden="1"/>
    </xf>
    <xf numFmtId="4" fontId="3" fillId="0" borderId="23" xfId="0" applyNumberFormat="1" applyFont="1" applyBorder="1" applyAlignment="1" applyProtection="1">
      <alignment horizontal="center"/>
      <protection hidden="1"/>
    </xf>
    <xf numFmtId="0" fontId="8" fillId="5" borderId="12" xfId="0" applyFont="1" applyFill="1" applyBorder="1" applyAlignment="1" applyProtection="1">
      <alignment horizontal="center" vertical="center"/>
      <protection locked="0" hidden="1"/>
    </xf>
    <xf numFmtId="0" fontId="4" fillId="0" borderId="34" xfId="0" applyFont="1" applyFill="1" applyBorder="1" applyAlignment="1" applyProtection="1">
      <protection hidden="1"/>
    </xf>
    <xf numFmtId="0" fontId="0" fillId="0" borderId="35" xfId="0" applyFill="1" applyBorder="1" applyAlignment="1" applyProtection="1">
      <alignment horizontal="center"/>
      <protection hidden="1"/>
    </xf>
    <xf numFmtId="0" fontId="0" fillId="0" borderId="36" xfId="0" applyFill="1" applyBorder="1" applyAlignment="1" applyProtection="1">
      <alignment horizontal="center"/>
      <protection hidden="1"/>
    </xf>
    <xf numFmtId="0" fontId="4" fillId="0" borderId="30" xfId="0" applyFont="1" applyFill="1" applyBorder="1" applyAlignment="1" applyProtection="1">
      <protection hidden="1"/>
    </xf>
    <xf numFmtId="0" fontId="0" fillId="0" borderId="0" xfId="0" applyFill="1" applyBorder="1" applyAlignment="1" applyProtection="1">
      <alignment horizontal="center"/>
      <protection hidden="1"/>
    </xf>
    <xf numFmtId="0" fontId="0" fillId="0" borderId="31" xfId="0" applyFill="1"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33" xfId="0" applyFill="1" applyBorder="1" applyAlignment="1" applyProtection="1">
      <alignment horizontal="center"/>
      <protection hidden="1"/>
    </xf>
    <xf numFmtId="0" fontId="8" fillId="0" borderId="0" xfId="0" applyFont="1" applyFill="1" applyAlignment="1" applyProtection="1">
      <protection hidden="1"/>
    </xf>
    <xf numFmtId="0" fontId="4" fillId="0" borderId="0" xfId="0" applyFont="1" applyFill="1" applyAlignment="1" applyProtection="1">
      <alignment horizontal="center" wrapText="1"/>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protection hidden="1"/>
    </xf>
    <xf numFmtId="0" fontId="4" fillId="0" borderId="30"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31" xfId="0" applyFont="1" applyFill="1" applyBorder="1" applyAlignment="1" applyProtection="1">
      <alignment horizontal="center"/>
      <protection hidden="1"/>
    </xf>
    <xf numFmtId="10" fontId="4" fillId="0" borderId="32" xfId="0" applyNumberFormat="1" applyFont="1" applyFill="1" applyBorder="1" applyAlignment="1" applyProtection="1">
      <alignment horizontal="center"/>
      <protection hidden="1"/>
    </xf>
    <xf numFmtId="10" fontId="0" fillId="0" borderId="14" xfId="0" applyNumberFormat="1" applyFill="1" applyBorder="1" applyAlignment="1" applyProtection="1">
      <alignment horizontal="center"/>
      <protection hidden="1"/>
    </xf>
    <xf numFmtId="10" fontId="0" fillId="0" borderId="33" xfId="0" applyNumberFormat="1" applyFill="1" applyBorder="1" applyAlignment="1" applyProtection="1">
      <alignment horizontal="center"/>
      <protection hidden="1"/>
    </xf>
    <xf numFmtId="0" fontId="0" fillId="0" borderId="0" xfId="0" applyFill="1" applyProtection="1">
      <protection hidden="1"/>
    </xf>
    <xf numFmtId="0" fontId="8" fillId="0" borderId="0" xfId="0" applyFont="1" applyFill="1" applyAlignment="1" applyProtection="1">
      <alignment horizontal="center"/>
      <protection hidden="1"/>
    </xf>
    <xf numFmtId="10" fontId="0" fillId="0" borderId="0" xfId="2" applyNumberFormat="1" applyFont="1" applyFill="1" applyAlignment="1" applyProtection="1">
      <alignment horizontal="center"/>
      <protection hidden="1"/>
    </xf>
    <xf numFmtId="9" fontId="0" fillId="0" borderId="31" xfId="0" applyNumberFormat="1" applyFill="1" applyBorder="1" applyAlignment="1" applyProtection="1">
      <alignment horizontal="center"/>
      <protection hidden="1"/>
    </xf>
    <xf numFmtId="9" fontId="0" fillId="0" borderId="33" xfId="0" applyNumberFormat="1" applyFill="1" applyBorder="1" applyAlignment="1" applyProtection="1">
      <alignment horizontal="center"/>
      <protection hidden="1"/>
    </xf>
    <xf numFmtId="10" fontId="0" fillId="0" borderId="0" xfId="0" applyNumberFormat="1" applyBorder="1" applyAlignment="1" applyProtection="1">
      <alignment horizontal="center"/>
      <protection hidden="1"/>
    </xf>
    <xf numFmtId="10" fontId="4" fillId="0" borderId="0" xfId="0" applyNumberFormat="1" applyFont="1" applyBorder="1" applyAlignment="1" applyProtection="1">
      <alignment horizontal="center"/>
      <protection hidden="1"/>
    </xf>
    <xf numFmtId="9" fontId="2" fillId="0" borderId="47" xfId="2"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wrapText="1"/>
      <protection hidden="1"/>
    </xf>
    <xf numFmtId="0" fontId="2" fillId="5" borderId="2" xfId="0" applyFont="1" applyFill="1" applyBorder="1" applyAlignment="1" applyProtection="1">
      <alignment horizontal="left"/>
      <protection locked="0" hidden="1"/>
    </xf>
    <xf numFmtId="0" fontId="26" fillId="12" borderId="51" xfId="0" applyFont="1" applyFill="1" applyBorder="1" applyAlignment="1">
      <alignment horizontal="center" vertical="center" wrapText="1"/>
    </xf>
    <xf numFmtId="0" fontId="26" fillId="12" borderId="52" xfId="0" applyFont="1" applyFill="1" applyBorder="1" applyAlignment="1">
      <alignment horizontal="center" vertical="center" wrapText="1"/>
    </xf>
    <xf numFmtId="0" fontId="26" fillId="0" borderId="53" xfId="0" applyFont="1" applyBorder="1" applyAlignment="1">
      <alignment vertical="center" wrapText="1"/>
    </xf>
    <xf numFmtId="0" fontId="26" fillId="0" borderId="51" xfId="0" applyFont="1" applyBorder="1" applyAlignment="1">
      <alignment vertical="center" wrapText="1"/>
    </xf>
    <xf numFmtId="0" fontId="26" fillId="0" borderId="54" xfId="0" applyFont="1" applyBorder="1" applyAlignment="1">
      <alignment vertical="center" wrapText="1"/>
    </xf>
    <xf numFmtId="0" fontId="26" fillId="0" borderId="52" xfId="0" applyFont="1" applyBorder="1" applyAlignment="1">
      <alignment vertical="center" wrapText="1"/>
    </xf>
    <xf numFmtId="0" fontId="27" fillId="0" borderId="0" xfId="0" applyFont="1" applyAlignment="1">
      <alignment vertical="center"/>
    </xf>
    <xf numFmtId="0" fontId="0" fillId="0" borderId="54" xfId="0" applyBorder="1" applyAlignment="1">
      <alignment vertical="top" wrapText="1"/>
    </xf>
    <xf numFmtId="0" fontId="0" fillId="0" borderId="52" xfId="0" applyBorder="1" applyAlignment="1">
      <alignment vertical="top" wrapText="1"/>
    </xf>
    <xf numFmtId="0" fontId="27" fillId="0" borderId="0" xfId="0" applyFont="1" applyAlignment="1">
      <alignment horizontal="justify" vertical="center"/>
    </xf>
    <xf numFmtId="0" fontId="0" fillId="0" borderId="51" xfId="0" applyBorder="1" applyAlignment="1">
      <alignment vertical="top" wrapText="1"/>
    </xf>
    <xf numFmtId="0" fontId="26" fillId="0" borderId="52" xfId="0" applyFont="1" applyBorder="1" applyAlignment="1">
      <alignment horizontal="center" vertical="center" wrapText="1"/>
    </xf>
    <xf numFmtId="0" fontId="0" fillId="0" borderId="0" xfId="0" applyAlignment="1">
      <alignment horizontal="center"/>
    </xf>
    <xf numFmtId="4" fontId="3" fillId="5" borderId="0" xfId="0" applyNumberFormat="1" applyFont="1" applyFill="1" applyAlignment="1" applyProtection="1">
      <alignment horizontal="right"/>
      <protection hidden="1"/>
    </xf>
    <xf numFmtId="4" fontId="3" fillId="0" borderId="0" xfId="0" applyNumberFormat="1" applyFont="1" applyFill="1" applyAlignment="1" applyProtection="1">
      <alignment horizontal="right"/>
      <protection hidden="1"/>
    </xf>
    <xf numFmtId="10" fontId="2" fillId="3" borderId="2" xfId="2" applyNumberFormat="1" applyFont="1" applyFill="1" applyBorder="1" applyAlignment="1" applyProtection="1">
      <alignment horizontal="center" vertical="center" wrapText="1"/>
      <protection hidden="1"/>
    </xf>
    <xf numFmtId="168" fontId="3" fillId="10" borderId="26" xfId="0" applyNumberFormat="1" applyFont="1" applyFill="1" applyBorder="1" applyAlignment="1" applyProtection="1">
      <alignment horizontal="center"/>
      <protection hidden="1"/>
    </xf>
    <xf numFmtId="168" fontId="3" fillId="10" borderId="18" xfId="0" applyNumberFormat="1" applyFont="1" applyFill="1" applyBorder="1" applyAlignment="1" applyProtection="1">
      <alignment horizontal="center"/>
      <protection hidden="1"/>
    </xf>
    <xf numFmtId="168" fontId="3" fillId="10" borderId="29" xfId="0" applyNumberFormat="1" applyFont="1" applyFill="1" applyBorder="1" applyAlignment="1" applyProtection="1">
      <alignment horizontal="center"/>
      <protection hidden="1"/>
    </xf>
    <xf numFmtId="168" fontId="3" fillId="10" borderId="37" xfId="0" applyNumberFormat="1" applyFont="1" applyFill="1" applyBorder="1" applyAlignment="1" applyProtection="1">
      <alignment horizontal="center"/>
      <protection hidden="1"/>
    </xf>
    <xf numFmtId="168" fontId="3" fillId="10" borderId="38" xfId="0" applyNumberFormat="1" applyFont="1" applyFill="1" applyBorder="1" applyAlignment="1" applyProtection="1">
      <alignment horizontal="center"/>
      <protection hidden="1"/>
    </xf>
    <xf numFmtId="168" fontId="3" fillId="10" borderId="39" xfId="0" applyNumberFormat="1" applyFont="1" applyFill="1" applyBorder="1" applyAlignment="1" applyProtection="1">
      <alignment horizontal="center"/>
      <protection hidden="1"/>
    </xf>
    <xf numFmtId="165" fontId="0" fillId="5" borderId="2" xfId="0" applyNumberFormat="1" applyFill="1" applyBorder="1" applyProtection="1">
      <protection hidden="1"/>
    </xf>
    <xf numFmtId="0" fontId="5"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0" fillId="6" borderId="15" xfId="0" applyFont="1" applyFill="1" applyBorder="1" applyAlignment="1" applyProtection="1">
      <alignment horizontal="center"/>
      <protection hidden="1"/>
    </xf>
    <xf numFmtId="0" fontId="0" fillId="6" borderId="15" xfId="0" applyFill="1" applyBorder="1" applyAlignment="1" applyProtection="1">
      <alignment horizontal="center"/>
      <protection hidden="1"/>
    </xf>
    <xf numFmtId="165" fontId="0" fillId="6" borderId="15" xfId="0" applyNumberFormat="1" applyFont="1" applyFill="1" applyBorder="1" applyAlignment="1" applyProtection="1">
      <alignment horizontal="center"/>
      <protection hidden="1"/>
    </xf>
    <xf numFmtId="165" fontId="0" fillId="6" borderId="15" xfId="0" applyNumberFormat="1" applyFill="1" applyBorder="1" applyAlignment="1" applyProtection="1">
      <alignment horizontal="center"/>
      <protection hidden="1"/>
    </xf>
    <xf numFmtId="1" fontId="0" fillId="6" borderId="15" xfId="0" applyNumberFormat="1" applyFill="1" applyBorder="1" applyAlignment="1" applyProtection="1">
      <alignment horizontal="center"/>
      <protection hidden="1"/>
    </xf>
    <xf numFmtId="2" fontId="0" fillId="4" borderId="15" xfId="0" applyNumberFormat="1" applyFill="1" applyBorder="1" applyAlignment="1" applyProtection="1">
      <alignment horizontal="center"/>
      <protection hidden="1"/>
    </xf>
    <xf numFmtId="0" fontId="0" fillId="4" borderId="15" xfId="0" applyFill="1" applyBorder="1" applyAlignment="1" applyProtection="1">
      <alignment horizontal="center"/>
      <protection hidden="1"/>
    </xf>
    <xf numFmtId="165" fontId="0" fillId="4" borderId="15" xfId="0" applyNumberFormat="1" applyFont="1" applyFill="1" applyBorder="1" applyAlignment="1" applyProtection="1">
      <alignment horizontal="center"/>
      <protection hidden="1"/>
    </xf>
    <xf numFmtId="165" fontId="0" fillId="4" borderId="15" xfId="0" applyNumberFormat="1" applyFill="1" applyBorder="1" applyAlignment="1" applyProtection="1">
      <alignment horizontal="center"/>
      <protection hidden="1"/>
    </xf>
    <xf numFmtId="1" fontId="0" fillId="4" borderId="15" xfId="0" applyNumberFormat="1" applyFill="1"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65" fontId="0" fillId="0" borderId="15" xfId="0" applyNumberFormat="1" applyFill="1" applyBorder="1" applyAlignment="1" applyProtection="1">
      <alignment horizontal="center"/>
      <protection hidden="1"/>
    </xf>
    <xf numFmtId="14" fontId="0" fillId="0" borderId="1" xfId="0" applyNumberFormat="1" applyFont="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24" fillId="4" borderId="15" xfId="0" applyFont="1" applyFill="1" applyBorder="1" applyAlignment="1" applyProtection="1">
      <alignment horizontal="center" vertical="center"/>
      <protection hidden="1"/>
    </xf>
    <xf numFmtId="0" fontId="3" fillId="4" borderId="15" xfId="1" applyNumberFormat="1" applyFont="1" applyFill="1" applyBorder="1" applyProtection="1">
      <protection hidden="1"/>
    </xf>
    <xf numFmtId="4" fontId="3" fillId="0" borderId="15" xfId="0" applyNumberFormat="1" applyFont="1" applyBorder="1" applyAlignment="1" applyProtection="1">
      <alignment horizontal="right"/>
      <protection hidden="1"/>
    </xf>
    <xf numFmtId="0" fontId="0" fillId="4" borderId="15" xfId="0" applyFill="1" applyBorder="1" applyProtection="1">
      <protection hidden="1"/>
    </xf>
    <xf numFmtId="4" fontId="3" fillId="0" borderId="22" xfId="0" applyNumberFormat="1" applyFont="1" applyBorder="1" applyAlignment="1" applyProtection="1">
      <alignment horizontal="right"/>
      <protection hidden="1"/>
    </xf>
    <xf numFmtId="0" fontId="2" fillId="4" borderId="57" xfId="0" applyFont="1" applyFill="1" applyBorder="1" applyAlignment="1" applyProtection="1">
      <alignment horizontal="center" vertical="center"/>
      <protection hidden="1"/>
    </xf>
    <xf numFmtId="0" fontId="2" fillId="4" borderId="58" xfId="0" applyFont="1" applyFill="1" applyBorder="1" applyAlignment="1" applyProtection="1">
      <alignment horizontal="center" vertical="center"/>
      <protection hidden="1"/>
    </xf>
    <xf numFmtId="0" fontId="2" fillId="4" borderId="59" xfId="0" applyFont="1" applyFill="1" applyBorder="1" applyAlignment="1" applyProtection="1">
      <alignment horizontal="center" vertical="center"/>
      <protection hidden="1"/>
    </xf>
    <xf numFmtId="4" fontId="3" fillId="0" borderId="23" xfId="0" applyNumberFormat="1" applyFont="1" applyBorder="1" applyAlignment="1" applyProtection="1">
      <alignment horizontal="right"/>
      <protection hidden="1"/>
    </xf>
    <xf numFmtId="4" fontId="3" fillId="0" borderId="18" xfId="0" applyNumberFormat="1" applyFont="1" applyBorder="1" applyAlignment="1" applyProtection="1">
      <alignment horizontal="right"/>
      <protection hidden="1"/>
    </xf>
    <xf numFmtId="0" fontId="3" fillId="4" borderId="60" xfId="1" applyNumberFormat="1" applyFont="1" applyFill="1" applyBorder="1" applyAlignment="1" applyProtection="1">
      <alignment horizontal="center"/>
      <protection hidden="1"/>
    </xf>
    <xf numFmtId="0" fontId="3" fillId="4" borderId="20" xfId="1" applyNumberFormat="1" applyFont="1" applyFill="1" applyBorder="1" applyAlignment="1" applyProtection="1">
      <alignment horizontal="center"/>
      <protection hidden="1"/>
    </xf>
    <xf numFmtId="0" fontId="3" fillId="4" borderId="21" xfId="1" applyNumberFormat="1" applyFont="1" applyFill="1" applyBorder="1" applyAlignment="1" applyProtection="1">
      <alignment horizontal="center"/>
      <protection hidden="1"/>
    </xf>
    <xf numFmtId="4" fontId="3" fillId="0" borderId="37" xfId="0" applyNumberFormat="1" applyFont="1" applyBorder="1" applyAlignment="1" applyProtection="1">
      <alignment horizontal="right"/>
      <protection hidden="1"/>
    </xf>
    <xf numFmtId="4" fontId="3" fillId="0" borderId="38" xfId="0" applyNumberFormat="1" applyFont="1" applyBorder="1" applyAlignment="1" applyProtection="1">
      <alignment horizontal="right"/>
      <protection hidden="1"/>
    </xf>
    <xf numFmtId="4" fontId="3" fillId="0" borderId="29" xfId="0" applyNumberFormat="1" applyFont="1" applyBorder="1" applyAlignment="1" applyProtection="1">
      <alignment horizontal="right"/>
      <protection hidden="1"/>
    </xf>
    <xf numFmtId="4" fontId="3" fillId="0" borderId="27" xfId="0" applyNumberFormat="1" applyFont="1" applyBorder="1" applyAlignment="1" applyProtection="1">
      <alignment horizontal="right"/>
      <protection hidden="1"/>
    </xf>
    <xf numFmtId="4" fontId="3" fillId="0" borderId="39" xfId="0" applyNumberFormat="1" applyFont="1" applyBorder="1" applyAlignment="1" applyProtection="1">
      <alignment horizontal="right"/>
      <protection hidden="1"/>
    </xf>
    <xf numFmtId="168" fontId="0" fillId="0" borderId="2" xfId="0" applyNumberFormat="1" applyBorder="1" applyProtection="1">
      <protection hidden="1"/>
    </xf>
    <xf numFmtId="4" fontId="3" fillId="0" borderId="0" xfId="0" applyNumberFormat="1" applyFont="1" applyAlignment="1" applyProtection="1">
      <alignment horizontal="center"/>
      <protection hidden="1"/>
    </xf>
    <xf numFmtId="4" fontId="3" fillId="6" borderId="20" xfId="0" applyNumberFormat="1" applyFont="1" applyFill="1" applyBorder="1" applyAlignment="1" applyProtection="1">
      <alignment horizontal="center"/>
      <protection hidden="1"/>
    </xf>
    <xf numFmtId="4" fontId="3" fillId="6" borderId="21" xfId="0" applyNumberFormat="1" applyFont="1" applyFill="1" applyBorder="1" applyAlignment="1" applyProtection="1">
      <alignment horizontal="center"/>
      <protection hidden="1"/>
    </xf>
    <xf numFmtId="2" fontId="0" fillId="6" borderId="15" xfId="0" applyNumberFormat="1" applyFill="1" applyBorder="1" applyAlignment="1" applyProtection="1">
      <alignment horizontal="center"/>
      <protection hidden="1"/>
    </xf>
    <xf numFmtId="0" fontId="1" fillId="0" borderId="30" xfId="0" applyFont="1" applyBorder="1" applyAlignment="1" applyProtection="1">
      <protection hidden="1"/>
    </xf>
    <xf numFmtId="0" fontId="1" fillId="0" borderId="32" xfId="0" applyFont="1" applyBorder="1" applyAlignment="1" applyProtection="1">
      <protection hidden="1"/>
    </xf>
    <xf numFmtId="0" fontId="1" fillId="0" borderId="30" xfId="0" applyFont="1" applyFill="1" applyBorder="1" applyAlignment="1" applyProtection="1">
      <protection hidden="1"/>
    </xf>
    <xf numFmtId="0" fontId="1" fillId="0" borderId="32" xfId="0" applyFont="1" applyFill="1" applyBorder="1" applyAlignment="1" applyProtection="1">
      <protection hidden="1"/>
    </xf>
    <xf numFmtId="0" fontId="0" fillId="0" borderId="15" xfId="0" applyBorder="1" applyProtection="1">
      <protection hidden="1"/>
    </xf>
    <xf numFmtId="0" fontId="0" fillId="0" borderId="15" xfId="0" applyBorder="1" applyAlignment="1" applyProtection="1">
      <alignment wrapText="1"/>
      <protection hidden="1"/>
    </xf>
    <xf numFmtId="0" fontId="4" fillId="0" borderId="15" xfId="0" applyFont="1" applyBorder="1" applyAlignment="1" applyProtection="1">
      <alignment wrapText="1"/>
      <protection hidden="1"/>
    </xf>
    <xf numFmtId="0" fontId="1" fillId="0" borderId="15" xfId="0" applyFont="1" applyBorder="1" applyAlignment="1" applyProtection="1">
      <alignment wrapText="1"/>
      <protection hidden="1"/>
    </xf>
    <xf numFmtId="17" fontId="0" fillId="0" borderId="15" xfId="0" applyNumberFormat="1" applyBorder="1" applyProtection="1">
      <protection hidden="1"/>
    </xf>
    <xf numFmtId="2" fontId="0" fillId="5" borderId="15" xfId="0" applyNumberFormat="1" applyFill="1" applyBorder="1" applyProtection="1">
      <protection hidden="1"/>
    </xf>
    <xf numFmtId="0" fontId="20" fillId="5" borderId="15" xfId="0" applyFont="1" applyFill="1" applyBorder="1"/>
    <xf numFmtId="165" fontId="0" fillId="0" borderId="15" xfId="0" applyNumberFormat="1" applyBorder="1" applyProtection="1">
      <protection hidden="1"/>
    </xf>
    <xf numFmtId="2" fontId="0" fillId="0" borderId="15" xfId="0" applyNumberFormat="1" applyBorder="1" applyProtection="1">
      <protection hidden="1"/>
    </xf>
    <xf numFmtId="0" fontId="0" fillId="6" borderId="15" xfId="0" applyFill="1" applyBorder="1" applyProtection="1">
      <protection hidden="1"/>
    </xf>
    <xf numFmtId="0" fontId="0" fillId="5" borderId="15" xfId="0" applyFill="1" applyBorder="1" applyProtection="1">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10" fontId="0" fillId="0" borderId="0" xfId="0" applyNumberFormat="1" applyAlignment="1" applyProtection="1">
      <alignment horizontal="center"/>
      <protection hidden="1"/>
    </xf>
    <xf numFmtId="4" fontId="3" fillId="9" borderId="1" xfId="0" applyNumberFormat="1" applyFont="1" applyFill="1" applyBorder="1" applyAlignment="1" applyProtection="1">
      <alignment horizontal="center"/>
      <protection hidden="1"/>
    </xf>
    <xf numFmtId="4" fontId="3" fillId="9" borderId="61" xfId="0" applyNumberFormat="1" applyFont="1" applyFill="1" applyBorder="1" applyAlignment="1" applyProtection="1">
      <alignment horizontal="center"/>
      <protection hidden="1"/>
    </xf>
    <xf numFmtId="4" fontId="3" fillId="9" borderId="62" xfId="0" applyNumberFormat="1" applyFont="1" applyFill="1" applyBorder="1" applyAlignment="1" applyProtection="1">
      <alignment horizontal="center"/>
      <protection hidden="1"/>
    </xf>
    <xf numFmtId="0" fontId="0" fillId="6" borderId="0" xfId="0" applyFill="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Alignment="1" applyProtection="1">
      <alignment horizontal="left"/>
      <protection hidden="1"/>
    </xf>
    <xf numFmtId="0" fontId="0" fillId="0" borderId="10" xfId="0" applyBorder="1" applyProtection="1">
      <protection hidden="1"/>
    </xf>
    <xf numFmtId="0" fontId="0" fillId="0" borderId="11" xfId="0" applyFill="1" applyBorder="1" applyAlignment="1" applyProtection="1">
      <alignment horizontal="center"/>
      <protection hidden="1"/>
    </xf>
    <xf numFmtId="0" fontId="0" fillId="0" borderId="11" xfId="0" applyBorder="1" applyAlignment="1" applyProtection="1">
      <alignment horizontal="center" wrapText="1"/>
      <protection hidden="1"/>
    </xf>
    <xf numFmtId="0" fontId="0" fillId="0" borderId="2" xfId="0" applyBorder="1" applyAlignment="1" applyProtection="1">
      <alignment horizontal="center" wrapText="1"/>
      <protection hidden="1"/>
    </xf>
    <xf numFmtId="14" fontId="0" fillId="13" borderId="2" xfId="0" applyNumberFormat="1" applyFill="1" applyBorder="1" applyAlignment="1" applyProtection="1">
      <alignment horizontal="center"/>
      <protection hidden="1"/>
    </xf>
    <xf numFmtId="14" fontId="0" fillId="14" borderId="2" xfId="0" applyNumberFormat="1" applyFill="1" applyBorder="1" applyAlignment="1" applyProtection="1">
      <alignment horizontal="center"/>
      <protection hidden="1"/>
    </xf>
    <xf numFmtId="4" fontId="3" fillId="6" borderId="17" xfId="0" applyNumberFormat="1" applyFont="1" applyFill="1" applyBorder="1" applyAlignment="1" applyProtection="1">
      <alignment horizontal="center"/>
      <protection hidden="1"/>
    </xf>
    <xf numFmtId="4" fontId="3" fillId="6" borderId="28" xfId="0" applyNumberFormat="1" applyFont="1" applyFill="1" applyBorder="1" applyAlignment="1" applyProtection="1">
      <alignment horizontal="center"/>
      <protection hidden="1"/>
    </xf>
    <xf numFmtId="0" fontId="2" fillId="3" borderId="11" xfId="0" applyFont="1" applyFill="1" applyBorder="1" applyAlignment="1" applyProtection="1">
      <alignment horizontal="center" vertical="center" wrapText="1"/>
      <protection hidden="1"/>
    </xf>
    <xf numFmtId="10" fontId="0" fillId="0" borderId="30" xfId="0" applyNumberFormat="1" applyBorder="1" applyAlignment="1" applyProtection="1">
      <alignment horizontal="center"/>
      <protection hidden="1"/>
    </xf>
    <xf numFmtId="10" fontId="0" fillId="0" borderId="31" xfId="2" applyNumberFormat="1" applyFont="1" applyBorder="1" applyAlignment="1" applyProtection="1">
      <alignment horizontal="center"/>
      <protection hidden="1"/>
    </xf>
    <xf numFmtId="4" fontId="3" fillId="13" borderId="41" xfId="0" applyNumberFormat="1" applyFont="1" applyFill="1" applyBorder="1" applyAlignment="1" applyProtection="1">
      <alignment horizontal="center"/>
      <protection hidden="1"/>
    </xf>
    <xf numFmtId="4" fontId="3" fillId="14" borderId="37" xfId="0" applyNumberFormat="1" applyFont="1" applyFill="1" applyBorder="1" applyAlignment="1" applyProtection="1">
      <alignment horizontal="center"/>
      <protection hidden="1"/>
    </xf>
    <xf numFmtId="4" fontId="3" fillId="13" borderId="42" xfId="0" applyNumberFormat="1" applyFont="1" applyFill="1" applyBorder="1" applyAlignment="1" applyProtection="1">
      <alignment horizontal="center"/>
      <protection hidden="1"/>
    </xf>
    <xf numFmtId="4" fontId="3" fillId="14" borderId="38" xfId="0" applyNumberFormat="1" applyFont="1" applyFill="1" applyBorder="1" applyAlignment="1" applyProtection="1">
      <alignment horizontal="center"/>
      <protection hidden="1"/>
    </xf>
    <xf numFmtId="4" fontId="3" fillId="13" borderId="43" xfId="0" applyNumberFormat="1" applyFont="1" applyFill="1" applyBorder="1" applyAlignment="1" applyProtection="1">
      <alignment horizontal="center"/>
      <protection hidden="1"/>
    </xf>
    <xf numFmtId="4" fontId="3" fillId="14" borderId="39" xfId="0" applyNumberFormat="1" applyFont="1" applyFill="1" applyBorder="1" applyAlignment="1" applyProtection="1">
      <alignment horizontal="center"/>
      <protection hidden="1"/>
    </xf>
    <xf numFmtId="0" fontId="0" fillId="13" borderId="2" xfId="0" applyFill="1" applyBorder="1" applyAlignment="1" applyProtection="1">
      <alignment horizontal="center" vertical="center" wrapText="1"/>
      <protection hidden="1"/>
    </xf>
    <xf numFmtId="10" fontId="0" fillId="14" borderId="2" xfId="0" applyNumberFormat="1" applyFill="1" applyBorder="1" applyAlignment="1" applyProtection="1">
      <alignment horizontal="center" vertical="center" wrapText="1"/>
      <protection hidden="1"/>
    </xf>
    <xf numFmtId="0" fontId="1" fillId="13" borderId="2" xfId="0" applyFont="1" applyFill="1" applyBorder="1" applyAlignment="1" applyProtection="1">
      <alignment horizontal="center" vertical="center" wrapText="1"/>
      <protection hidden="1"/>
    </xf>
    <xf numFmtId="0" fontId="1" fillId="0" borderId="10" xfId="0" applyFont="1" applyBorder="1" applyAlignment="1" applyProtection="1">
      <alignment horizontal="left"/>
      <protection hidden="1"/>
    </xf>
    <xf numFmtId="10" fontId="1" fillId="14" borderId="2" xfId="0" applyNumberFormat="1" applyFont="1" applyFill="1" applyBorder="1" applyAlignment="1" applyProtection="1">
      <alignment horizontal="center" vertical="center" wrapText="1"/>
      <protection hidden="1"/>
    </xf>
    <xf numFmtId="3" fontId="18" fillId="7" borderId="63" xfId="1" applyNumberFormat="1" applyFont="1" applyFill="1" applyBorder="1" applyAlignment="1" applyProtection="1">
      <alignment horizontal="center"/>
      <protection hidden="1"/>
    </xf>
    <xf numFmtId="4" fontId="3" fillId="13" borderId="15" xfId="0" applyNumberFormat="1" applyFont="1" applyFill="1" applyBorder="1" applyAlignment="1" applyProtection="1">
      <alignment horizontal="center"/>
      <protection hidden="1"/>
    </xf>
    <xf numFmtId="4" fontId="3" fillId="14" borderId="15" xfId="0" applyNumberFormat="1" applyFont="1" applyFill="1" applyBorder="1" applyAlignment="1" applyProtection="1">
      <alignment horizontal="center"/>
      <protection hidden="1"/>
    </xf>
    <xf numFmtId="4" fontId="3" fillId="0" borderId="42" xfId="0" applyNumberFormat="1" applyFont="1" applyBorder="1" applyAlignment="1" applyProtection="1">
      <alignment horizontal="center"/>
      <protection hidden="1"/>
    </xf>
    <xf numFmtId="4" fontId="3" fillId="0" borderId="43" xfId="0" applyNumberFormat="1" applyFont="1" applyBorder="1" applyAlignment="1" applyProtection="1">
      <alignment horizontal="center"/>
      <protection hidden="1"/>
    </xf>
    <xf numFmtId="4" fontId="3" fillId="13" borderId="27" xfId="0" applyNumberFormat="1" applyFont="1" applyFill="1" applyBorder="1" applyAlignment="1" applyProtection="1">
      <alignment horizontal="center"/>
      <protection hidden="1"/>
    </xf>
    <xf numFmtId="4" fontId="3" fillId="14" borderId="27" xfId="0" applyNumberFormat="1" applyFont="1" applyFill="1" applyBorder="1" applyAlignment="1" applyProtection="1">
      <alignment horizontal="center"/>
      <protection hidden="1"/>
    </xf>
    <xf numFmtId="4" fontId="3" fillId="0" borderId="41" xfId="0" applyNumberFormat="1" applyFont="1" applyBorder="1" applyAlignment="1" applyProtection="1">
      <alignment horizontal="center"/>
      <protection hidden="1"/>
    </xf>
    <xf numFmtId="4" fontId="3" fillId="0" borderId="22" xfId="0" applyNumberFormat="1" applyFont="1" applyFill="1" applyBorder="1" applyAlignment="1" applyProtection="1">
      <alignment horizontal="center"/>
      <protection hidden="1"/>
    </xf>
    <xf numFmtId="4" fontId="3" fillId="13" borderId="22" xfId="0" applyNumberFormat="1" applyFont="1" applyFill="1" applyBorder="1" applyAlignment="1" applyProtection="1">
      <alignment horizontal="center"/>
      <protection hidden="1"/>
    </xf>
    <xf numFmtId="4" fontId="3" fillId="14" borderId="22" xfId="0" applyNumberFormat="1" applyFont="1" applyFill="1" applyBorder="1" applyAlignment="1" applyProtection="1">
      <alignment horizontal="center"/>
      <protection hidden="1"/>
    </xf>
    <xf numFmtId="4" fontId="3" fillId="6" borderId="41" xfId="0" applyNumberFormat="1" applyFont="1" applyFill="1" applyBorder="1" applyAlignment="1" applyProtection="1">
      <alignment horizontal="center"/>
      <protection hidden="1"/>
    </xf>
    <xf numFmtId="4" fontId="3" fillId="6" borderId="22" xfId="0" applyNumberFormat="1" applyFont="1" applyFill="1" applyBorder="1" applyAlignment="1" applyProtection="1">
      <alignment horizontal="center"/>
      <protection hidden="1"/>
    </xf>
    <xf numFmtId="4" fontId="3" fillId="6" borderId="37" xfId="0" applyNumberFormat="1" applyFont="1" applyFill="1" applyBorder="1" applyAlignment="1" applyProtection="1">
      <alignment horizontal="center"/>
      <protection hidden="1"/>
    </xf>
    <xf numFmtId="0" fontId="0" fillId="0" borderId="64" xfId="0" applyFill="1" applyBorder="1" applyAlignment="1" applyProtection="1">
      <alignment horizontal="center" wrapText="1"/>
      <protection hidden="1"/>
    </xf>
    <xf numFmtId="0" fontId="0" fillId="0" borderId="57" xfId="0" applyFill="1" applyBorder="1" applyAlignment="1" applyProtection="1">
      <alignment horizontal="center" wrapText="1"/>
      <protection hidden="1"/>
    </xf>
    <xf numFmtId="0" fontId="0" fillId="0" borderId="57" xfId="0" applyBorder="1" applyAlignment="1" applyProtection="1">
      <alignment horizontal="center" wrapText="1"/>
      <protection hidden="1"/>
    </xf>
    <xf numFmtId="0" fontId="0" fillId="0" borderId="58" xfId="0" applyBorder="1" applyAlignment="1" applyProtection="1">
      <alignment horizontal="center" wrapText="1"/>
      <protection hidden="1"/>
    </xf>
    <xf numFmtId="0" fontId="8" fillId="0" borderId="0" xfId="0" applyFont="1" applyFill="1" applyBorder="1" applyAlignment="1" applyProtection="1">
      <alignment horizontal="center" vertical="center"/>
      <protection locked="0" hidden="1"/>
    </xf>
    <xf numFmtId="0" fontId="1" fillId="0" borderId="30" xfId="0" applyFont="1" applyFill="1" applyBorder="1" applyAlignment="1" applyProtection="1">
      <alignment horizontal="left"/>
      <protection hidden="1"/>
    </xf>
    <xf numFmtId="14" fontId="0" fillId="0" borderId="0" xfId="0" applyNumberFormat="1" applyFill="1" applyBorder="1" applyAlignment="1" applyProtection="1">
      <alignment horizontal="center"/>
      <protection hidden="1"/>
    </xf>
    <xf numFmtId="0" fontId="2" fillId="3" borderId="10" xfId="0" applyFont="1" applyFill="1" applyBorder="1" applyAlignment="1" applyProtection="1">
      <alignment horizontal="center" vertical="center" wrapText="1"/>
      <protection hidden="1"/>
    </xf>
    <xf numFmtId="3" fontId="18" fillId="7" borderId="60" xfId="1" applyNumberFormat="1" applyFont="1" applyFill="1" applyBorder="1" applyAlignment="1" applyProtection="1">
      <alignment horizontal="center"/>
      <protection hidden="1"/>
    </xf>
    <xf numFmtId="168" fontId="3" fillId="6" borderId="65" xfId="0" applyNumberFormat="1" applyFont="1" applyFill="1" applyBorder="1" applyAlignment="1" applyProtection="1">
      <alignment horizontal="center"/>
      <protection hidden="1"/>
    </xf>
    <xf numFmtId="168" fontId="3" fillId="6" borderId="24" xfId="0" applyNumberFormat="1" applyFont="1" applyFill="1" applyBorder="1" applyAlignment="1" applyProtection="1">
      <alignment horizontal="center"/>
      <protection hidden="1"/>
    </xf>
    <xf numFmtId="168" fontId="3" fillId="6" borderId="66" xfId="0" applyNumberFormat="1" applyFont="1" applyFill="1" applyBorder="1" applyAlignment="1" applyProtection="1">
      <alignment horizontal="center"/>
      <protection hidden="1"/>
    </xf>
    <xf numFmtId="168" fontId="3" fillId="6" borderId="67" xfId="0" applyNumberFormat="1" applyFont="1" applyFill="1" applyBorder="1" applyAlignment="1" applyProtection="1">
      <alignment horizontal="center"/>
      <protection hidden="1"/>
    </xf>
    <xf numFmtId="168" fontId="3" fillId="6" borderId="68" xfId="0" applyNumberFormat="1" applyFont="1" applyFill="1" applyBorder="1" applyAlignment="1" applyProtection="1">
      <alignment horizontal="center"/>
      <protection hidden="1"/>
    </xf>
    <xf numFmtId="168" fontId="3" fillId="6" borderId="69" xfId="0" applyNumberFormat="1" applyFont="1" applyFill="1" applyBorder="1" applyAlignment="1" applyProtection="1">
      <alignment horizontal="center"/>
      <protection hidden="1"/>
    </xf>
    <xf numFmtId="4" fontId="3" fillId="6" borderId="65" xfId="0" applyNumberFormat="1" applyFont="1" applyFill="1" applyBorder="1" applyAlignment="1" applyProtection="1">
      <alignment horizontal="center"/>
      <protection hidden="1"/>
    </xf>
    <xf numFmtId="4" fontId="3" fillId="6" borderId="24" xfId="0" applyNumberFormat="1" applyFont="1" applyFill="1" applyBorder="1" applyAlignment="1" applyProtection="1">
      <alignment horizontal="center"/>
      <protection hidden="1"/>
    </xf>
    <xf numFmtId="4" fontId="3" fillId="6" borderId="66" xfId="0" applyNumberFormat="1" applyFont="1" applyFill="1" applyBorder="1" applyAlignment="1" applyProtection="1">
      <alignment horizontal="center"/>
      <protection hidden="1"/>
    </xf>
    <xf numFmtId="3" fontId="18" fillId="7" borderId="44" xfId="1" applyNumberFormat="1" applyFont="1" applyFill="1" applyBorder="1" applyAlignment="1" applyProtection="1">
      <alignment horizontal="center"/>
      <protection hidden="1"/>
    </xf>
    <xf numFmtId="4" fontId="3" fillId="6" borderId="19" xfId="0" applyNumberFormat="1" applyFont="1" applyFill="1" applyBorder="1" applyAlignment="1" applyProtection="1">
      <alignment horizontal="center"/>
      <protection hidden="1"/>
    </xf>
    <xf numFmtId="4" fontId="3" fillId="10" borderId="22" xfId="0" applyNumberFormat="1" applyFont="1" applyFill="1" applyBorder="1" applyAlignment="1" applyProtection="1">
      <alignment horizontal="center"/>
      <protection hidden="1"/>
    </xf>
    <xf numFmtId="4" fontId="3" fillId="10" borderId="15" xfId="0" applyNumberFormat="1" applyFont="1" applyFill="1" applyBorder="1" applyAlignment="1" applyProtection="1">
      <alignment horizontal="center"/>
      <protection hidden="1"/>
    </xf>
    <xf numFmtId="4" fontId="3" fillId="10" borderId="27" xfId="0" applyNumberFormat="1" applyFont="1" applyFill="1" applyBorder="1" applyAlignment="1" applyProtection="1">
      <alignment horizontal="center"/>
      <protection hidden="1"/>
    </xf>
    <xf numFmtId="0" fontId="8" fillId="0" borderId="0" xfId="0" applyFont="1" applyFill="1" applyBorder="1" applyAlignment="1" applyProtection="1">
      <protection hidden="1"/>
    </xf>
    <xf numFmtId="0" fontId="8" fillId="5" borderId="2" xfId="0"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protection hidden="1"/>
    </xf>
    <xf numFmtId="9" fontId="2" fillId="6" borderId="16" xfId="2"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protection hidden="1"/>
    </xf>
    <xf numFmtId="0" fontId="8" fillId="15" borderId="2" xfId="0" applyFont="1" applyFill="1" applyBorder="1" applyAlignment="1" applyProtection="1">
      <alignment horizontal="center" vertical="center"/>
      <protection hidden="1"/>
    </xf>
    <xf numFmtId="0" fontId="8" fillId="15" borderId="9" xfId="0" applyFont="1" applyFill="1" applyBorder="1" applyAlignment="1" applyProtection="1">
      <alignment horizontal="left" vertical="center"/>
      <protection hidden="1"/>
    </xf>
    <xf numFmtId="0" fontId="19" fillId="15" borderId="10" xfId="0" applyFont="1" applyFill="1" applyBorder="1" applyAlignment="1" applyProtection="1">
      <alignment horizontal="center"/>
      <protection hidden="1"/>
    </xf>
    <xf numFmtId="0" fontId="19" fillId="15" borderId="11" xfId="0" applyFont="1" applyFill="1" applyBorder="1" applyAlignment="1" applyProtection="1">
      <alignment horizontal="center"/>
      <protection hidden="1"/>
    </xf>
    <xf numFmtId="0" fontId="8" fillId="15" borderId="9" xfId="0" applyFont="1" applyFill="1" applyBorder="1" applyAlignment="1" applyProtection="1">
      <alignment horizontal="center"/>
      <protection hidden="1"/>
    </xf>
    <xf numFmtId="0" fontId="8" fillId="15" borderId="11" xfId="0" applyFont="1" applyFill="1" applyBorder="1" applyAlignment="1" applyProtection="1">
      <alignment horizontal="center"/>
      <protection hidden="1"/>
    </xf>
    <xf numFmtId="0" fontId="8" fillId="15" borderId="2" xfId="0" applyFont="1" applyFill="1" applyBorder="1" applyAlignment="1" applyProtection="1">
      <alignment horizontal="center"/>
      <protection hidden="1"/>
    </xf>
    <xf numFmtId="0" fontId="1" fillId="0" borderId="0" xfId="0" applyFont="1" applyFill="1" applyAlignment="1" applyProtection="1">
      <alignment horizontal="center" wrapText="1"/>
      <protection hidden="1"/>
    </xf>
    <xf numFmtId="9" fontId="2" fillId="0" borderId="16" xfId="2" applyFont="1" applyFill="1" applyBorder="1" applyAlignment="1" applyProtection="1">
      <alignment horizontal="center" vertical="center" wrapText="1"/>
      <protection hidden="1"/>
    </xf>
    <xf numFmtId="3" fontId="18" fillId="7" borderId="19" xfId="1" applyNumberFormat="1" applyFont="1" applyFill="1" applyBorder="1" applyAlignment="1" applyProtection="1">
      <alignment horizontal="center"/>
      <protection hidden="1"/>
    </xf>
    <xf numFmtId="4" fontId="3" fillId="10" borderId="24" xfId="0" applyNumberFormat="1" applyFont="1" applyFill="1" applyBorder="1" applyAlignment="1" applyProtection="1">
      <alignment horizontal="center"/>
      <protection hidden="1"/>
    </xf>
    <xf numFmtId="168" fontId="3" fillId="10" borderId="66" xfId="0" applyNumberFormat="1" applyFont="1" applyFill="1" applyBorder="1" applyAlignment="1" applyProtection="1">
      <alignment horizontal="center"/>
      <protection hidden="1"/>
    </xf>
    <xf numFmtId="4" fontId="3" fillId="0" borderId="70" xfId="0" applyNumberFormat="1" applyFont="1" applyBorder="1" applyAlignment="1" applyProtection="1">
      <alignment horizontal="center"/>
      <protection hidden="1"/>
    </xf>
    <xf numFmtId="0" fontId="19" fillId="6" borderId="0" xfId="0" applyFont="1" applyFill="1" applyBorder="1" applyAlignment="1" applyProtection="1">
      <alignment horizontal="center"/>
      <protection hidden="1"/>
    </xf>
    <xf numFmtId="4" fontId="3" fillId="0" borderId="65" xfId="0" applyNumberFormat="1" applyFont="1" applyBorder="1" applyAlignment="1" applyProtection="1">
      <alignment horizontal="center"/>
      <protection hidden="1"/>
    </xf>
    <xf numFmtId="4" fontId="3" fillId="0" borderId="67" xfId="0" applyNumberFormat="1" applyFont="1" applyBorder="1" applyAlignment="1" applyProtection="1">
      <alignment horizontal="center"/>
      <protection hidden="1"/>
    </xf>
    <xf numFmtId="0" fontId="4" fillId="0" borderId="14" xfId="0" applyFont="1" applyFill="1" applyBorder="1" applyAlignment="1" applyProtection="1">
      <alignment horizontal="left"/>
      <protection hidden="1"/>
    </xf>
    <xf numFmtId="44" fontId="0" fillId="0" borderId="0" xfId="0" applyNumberFormat="1" applyAlignment="1" applyProtection="1">
      <alignment horizontal="center"/>
      <protection hidden="1"/>
    </xf>
    <xf numFmtId="0" fontId="32" fillId="6" borderId="0" xfId="0" applyFont="1" applyFill="1" applyBorder="1" applyAlignment="1" applyProtection="1">
      <protection hidden="1"/>
    </xf>
    <xf numFmtId="0" fontId="33" fillId="6" borderId="0" xfId="0" applyFont="1" applyFill="1" applyBorder="1" applyAlignment="1" applyProtection="1">
      <alignment horizontal="center"/>
      <protection hidden="1"/>
    </xf>
    <xf numFmtId="0" fontId="32" fillId="6" borderId="0" xfId="0" applyFont="1" applyFill="1" applyBorder="1" applyAlignment="1" applyProtection="1">
      <alignment vertical="center"/>
      <protection hidden="1"/>
    </xf>
    <xf numFmtId="0" fontId="32" fillId="6" borderId="0" xfId="0" applyFont="1" applyFill="1" applyBorder="1" applyAlignment="1" applyProtection="1">
      <alignment horizontal="center" vertical="center"/>
      <protection locked="0" hidden="1"/>
    </xf>
    <xf numFmtId="0" fontId="1"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34" fillId="6" borderId="0" xfId="0" applyFont="1" applyFill="1" applyBorder="1" applyAlignment="1" applyProtection="1">
      <alignment horizontal="center"/>
      <protection hidden="1"/>
    </xf>
    <xf numFmtId="44" fontId="0" fillId="0" borderId="0" xfId="5" applyFont="1" applyAlignment="1" applyProtection="1">
      <alignment horizontal="center"/>
      <protection hidden="1"/>
    </xf>
    <xf numFmtId="0" fontId="2" fillId="3" borderId="36" xfId="0" applyFont="1" applyFill="1" applyBorder="1" applyAlignment="1" applyProtection="1">
      <alignment horizontal="center" vertical="center" wrapText="1"/>
      <protection hidden="1"/>
    </xf>
    <xf numFmtId="4" fontId="3" fillId="0" borderId="37" xfId="0" applyNumberFormat="1" applyFont="1" applyBorder="1" applyAlignment="1" applyProtection="1">
      <alignment horizontal="center"/>
      <protection hidden="1"/>
    </xf>
    <xf numFmtId="4" fontId="3" fillId="0" borderId="38" xfId="0" applyNumberFormat="1" applyFont="1" applyBorder="1" applyAlignment="1" applyProtection="1">
      <alignment horizontal="center"/>
      <protection hidden="1"/>
    </xf>
    <xf numFmtId="4" fontId="3" fillId="0" borderId="39" xfId="0" applyNumberFormat="1" applyFont="1" applyBorder="1" applyAlignment="1" applyProtection="1">
      <alignment horizontal="center"/>
      <protection hidden="1"/>
    </xf>
    <xf numFmtId="0" fontId="2" fillId="0" borderId="2" xfId="0" applyFont="1" applyBorder="1" applyAlignment="1" applyProtection="1">
      <alignment horizontal="center"/>
      <protection hidden="1"/>
    </xf>
    <xf numFmtId="0" fontId="17" fillId="0" borderId="4"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protection hidden="1"/>
    </xf>
    <xf numFmtId="0" fontId="25" fillId="11" borderId="48" xfId="0" applyFont="1" applyFill="1" applyBorder="1" applyAlignment="1">
      <alignment horizontal="center" vertical="center" wrapText="1"/>
    </xf>
    <xf numFmtId="0" fontId="25" fillId="11" borderId="49" xfId="0" applyFont="1" applyFill="1" applyBorder="1" applyAlignment="1">
      <alignment horizontal="center" vertical="center" wrapText="1"/>
    </xf>
    <xf numFmtId="0" fontId="25" fillId="11" borderId="50" xfId="0" applyFont="1" applyFill="1" applyBorder="1" applyAlignment="1">
      <alignment horizontal="center" vertical="center" wrapText="1"/>
    </xf>
    <xf numFmtId="0" fontId="26" fillId="0" borderId="55" xfId="0" applyFont="1" applyBorder="1" applyAlignment="1">
      <alignment vertical="center" wrapText="1"/>
    </xf>
    <xf numFmtId="0" fontId="26" fillId="0" borderId="51" xfId="0" applyFont="1" applyBorder="1" applyAlignment="1">
      <alignment vertical="center" wrapText="1"/>
    </xf>
    <xf numFmtId="0" fontId="26" fillId="0" borderId="55"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3" xfId="0" applyFont="1" applyBorder="1" applyAlignment="1">
      <alignment vertical="center" wrapText="1"/>
    </xf>
    <xf numFmtId="0" fontId="26" fillId="0" borderId="53" xfId="0" applyFont="1" applyBorder="1" applyAlignment="1">
      <alignment horizontal="center" vertical="center" wrapText="1"/>
    </xf>
    <xf numFmtId="0" fontId="28" fillId="0" borderId="56" xfId="0" applyFont="1" applyBorder="1" applyAlignment="1">
      <alignment horizontal="center" vertical="center"/>
    </xf>
    <xf numFmtId="0" fontId="27" fillId="0" borderId="0" xfId="0" applyFont="1" applyAlignment="1">
      <alignment horizontal="center" vertical="center" wrapText="1"/>
    </xf>
  </cellXfs>
  <cellStyles count="6">
    <cellStyle name="Hyperlink" xfId="4" builtinId="8"/>
    <cellStyle name="Komma" xfId="1" builtinId="3"/>
    <cellStyle name="Procent" xfId="2" builtinId="5"/>
    <cellStyle name="Standaard" xfId="0" builtinId="0"/>
    <cellStyle name="Standaard 2" xfId="3" xr:uid="{00000000-0005-0000-0000-000004000000}"/>
    <cellStyle name="Valuta" xfId="5" builtinId="4"/>
  </cellStyles>
  <dxfs count="16">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anhees/Documents/IFIC%202016-12-15/Model%20142%20DEF/Saloon%20142%20(index&#233;)%20-%20janv%202018%20DELTA%20et%20cible%20-%20Final%20partenaires%20soci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vanhees/Documents/IFIC%202016-12-15/Copy%20of%20Saloon%20136%20-%202017%20DELTA%20en%20VERLAAG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Nieuwe Barema's (formule)"/>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sheetData sheetId="1"/>
      <sheetData sheetId="2"/>
      <sheetData sheetId="3"/>
      <sheetData sheetId="4"/>
      <sheetData sheetId="5">
        <row r="1">
          <cell r="A1" t="str">
            <v>Barema</v>
          </cell>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row>
        <row r="2">
          <cell r="A2" t="str">
            <v>1.12</v>
          </cell>
          <cell r="B2">
            <v>1777.25</v>
          </cell>
          <cell r="C2">
            <v>1921.91</v>
          </cell>
          <cell r="D2">
            <v>1931.74</v>
          </cell>
          <cell r="E2">
            <v>1941.5700000000002</v>
          </cell>
          <cell r="F2">
            <v>1951.41</v>
          </cell>
          <cell r="G2">
            <v>1961.24</v>
          </cell>
          <cell r="H2">
            <v>1971.06</v>
          </cell>
          <cell r="I2">
            <v>1980.9</v>
          </cell>
          <cell r="J2">
            <v>1990.73</v>
          </cell>
          <cell r="K2">
            <v>2000.56</v>
          </cell>
          <cell r="L2">
            <v>2061.1</v>
          </cell>
          <cell r="M2">
            <v>2070.9299999999998</v>
          </cell>
          <cell r="N2">
            <v>2080.7599999999998</v>
          </cell>
          <cell r="O2">
            <v>2090.59</v>
          </cell>
          <cell r="P2">
            <v>2100.42</v>
          </cell>
          <cell r="Q2">
            <v>2110.2600000000002</v>
          </cell>
          <cell r="R2">
            <v>2120.09</v>
          </cell>
          <cell r="S2">
            <v>2129.92</v>
          </cell>
          <cell r="T2">
            <v>2139.75</v>
          </cell>
          <cell r="U2">
            <v>2149.58</v>
          </cell>
          <cell r="V2">
            <v>2159.42</v>
          </cell>
          <cell r="W2">
            <v>2169.25</v>
          </cell>
          <cell r="X2">
            <v>2179.08</v>
          </cell>
          <cell r="Y2">
            <v>2188.91</v>
          </cell>
          <cell r="Z2">
            <v>2198.7400000000002</v>
          </cell>
          <cell r="AA2">
            <v>2208.5700000000002</v>
          </cell>
          <cell r="AB2">
            <v>2218.41</v>
          </cell>
          <cell r="AC2">
            <v>2228.2400000000002</v>
          </cell>
          <cell r="AD2">
            <v>2228.2400000000002</v>
          </cell>
          <cell r="AE2">
            <v>2228.2400000000002</v>
          </cell>
          <cell r="AF2">
            <v>2228.2400000000002</v>
          </cell>
          <cell r="AG2">
            <v>2228.2400000000002</v>
          </cell>
          <cell r="AH2">
            <v>2228.2400000000002</v>
          </cell>
          <cell r="AI2">
            <v>2228.2400000000002</v>
          </cell>
          <cell r="AJ2">
            <v>2228.2400000000002</v>
          </cell>
          <cell r="AK2">
            <v>2228.2400000000002</v>
          </cell>
          <cell r="AL2">
            <v>2228.2400000000002</v>
          </cell>
          <cell r="AM2">
            <v>2228.2400000000002</v>
          </cell>
          <cell r="AN2">
            <v>2228.2400000000002</v>
          </cell>
          <cell r="AO2">
            <v>2228.2400000000002</v>
          </cell>
          <cell r="AP2">
            <v>2228.2400000000002</v>
          </cell>
          <cell r="AQ2">
            <v>2228.2400000000002</v>
          </cell>
          <cell r="AR2">
            <v>2228.2400000000002</v>
          </cell>
          <cell r="AS2">
            <v>2228.2400000000002</v>
          </cell>
          <cell r="AT2">
            <v>2228.2400000000002</v>
          </cell>
          <cell r="AU2">
            <v>2228.2400000000002</v>
          </cell>
          <cell r="AV2">
            <v>2228.2400000000002</v>
          </cell>
          <cell r="AW2">
            <v>2228.2400000000002</v>
          </cell>
        </row>
        <row r="3">
          <cell r="A3" t="str">
            <v>1.14</v>
          </cell>
          <cell r="B3">
            <v>1805.75</v>
          </cell>
          <cell r="C3">
            <v>1955.3200000000002</v>
          </cell>
          <cell r="D3">
            <v>1973.51</v>
          </cell>
          <cell r="E3">
            <v>1991.69</v>
          </cell>
          <cell r="F3">
            <v>2009.88</v>
          </cell>
          <cell r="G3">
            <v>2028.06</v>
          </cell>
          <cell r="H3">
            <v>2046.25</v>
          </cell>
          <cell r="I3">
            <v>2064.44</v>
          </cell>
          <cell r="J3">
            <v>2082.62</v>
          </cell>
          <cell r="K3">
            <v>2100.81</v>
          </cell>
          <cell r="L3">
            <v>2170.12</v>
          </cell>
          <cell r="M3">
            <v>2192.23</v>
          </cell>
          <cell r="N3">
            <v>2214.34</v>
          </cell>
          <cell r="O3">
            <v>2236.4500000000003</v>
          </cell>
          <cell r="P3">
            <v>2258.56</v>
          </cell>
          <cell r="Q3">
            <v>2280.66</v>
          </cell>
          <cell r="R3">
            <v>2283</v>
          </cell>
          <cell r="S3">
            <v>2299.79</v>
          </cell>
          <cell r="T3">
            <v>2321.9</v>
          </cell>
          <cell r="U3">
            <v>2344.0099999999998</v>
          </cell>
          <cell r="V3">
            <v>2366.11</v>
          </cell>
          <cell r="W3">
            <v>2388.2199999999998</v>
          </cell>
          <cell r="X3">
            <v>2410.33</v>
          </cell>
          <cell r="Y3">
            <v>2432.44</v>
          </cell>
          <cell r="Z3">
            <v>2454.54</v>
          </cell>
          <cell r="AA3">
            <v>2476.65</v>
          </cell>
          <cell r="AB3">
            <v>2498.7599999999998</v>
          </cell>
          <cell r="AC3">
            <v>2520.87</v>
          </cell>
          <cell r="AD3">
            <v>2542.98</v>
          </cell>
          <cell r="AE3">
            <v>2565.08</v>
          </cell>
          <cell r="AF3">
            <v>2565.08</v>
          </cell>
          <cell r="AG3">
            <v>2565.08</v>
          </cell>
          <cell r="AH3">
            <v>2565.08</v>
          </cell>
          <cell r="AI3">
            <v>2565.08</v>
          </cell>
          <cell r="AJ3">
            <v>2565.08</v>
          </cell>
          <cell r="AK3">
            <v>2565.08</v>
          </cell>
          <cell r="AL3">
            <v>2565.08</v>
          </cell>
          <cell r="AM3">
            <v>2565.08</v>
          </cell>
          <cell r="AN3">
            <v>2565.08</v>
          </cell>
          <cell r="AO3">
            <v>2565.08</v>
          </cell>
          <cell r="AP3">
            <v>2565.08</v>
          </cell>
          <cell r="AQ3">
            <v>2565.08</v>
          </cell>
          <cell r="AR3">
            <v>2565.08</v>
          </cell>
          <cell r="AS3">
            <v>2565.08</v>
          </cell>
          <cell r="AT3">
            <v>2565.08</v>
          </cell>
          <cell r="AU3">
            <v>2565.08</v>
          </cell>
          <cell r="AV3">
            <v>2565.08</v>
          </cell>
          <cell r="AW3">
            <v>2565.08</v>
          </cell>
        </row>
        <row r="4">
          <cell r="A4" t="str">
            <v>1.16</v>
          </cell>
          <cell r="B4">
            <v>1848.99</v>
          </cell>
          <cell r="C4">
            <v>1998.56</v>
          </cell>
          <cell r="D4">
            <v>2017.22</v>
          </cell>
          <cell r="E4">
            <v>2035.9</v>
          </cell>
          <cell r="F4">
            <v>2054.5700000000002</v>
          </cell>
          <cell r="G4">
            <v>2073.23</v>
          </cell>
          <cell r="H4">
            <v>2091.9</v>
          </cell>
          <cell r="I4">
            <v>2110.5700000000002</v>
          </cell>
          <cell r="J4">
            <v>2129.2400000000002</v>
          </cell>
          <cell r="K4">
            <v>2147.91</v>
          </cell>
          <cell r="L4">
            <v>2224.2000000000003</v>
          </cell>
          <cell r="M4">
            <v>2246.81</v>
          </cell>
          <cell r="N4">
            <v>2269.42</v>
          </cell>
          <cell r="O4">
            <v>2282.19</v>
          </cell>
          <cell r="P4">
            <v>2289.54</v>
          </cell>
          <cell r="Q4">
            <v>2312.14</v>
          </cell>
          <cell r="R4">
            <v>2334.75</v>
          </cell>
          <cell r="S4">
            <v>2357.35</v>
          </cell>
          <cell r="T4">
            <v>2379.96</v>
          </cell>
          <cell r="U4">
            <v>2402.5699999999997</v>
          </cell>
          <cell r="V4">
            <v>2425.17</v>
          </cell>
          <cell r="W4">
            <v>2447.7799999999997</v>
          </cell>
          <cell r="X4">
            <v>2470.38</v>
          </cell>
          <cell r="Y4">
            <v>2492.9899999999998</v>
          </cell>
          <cell r="Z4">
            <v>2515.5899999999997</v>
          </cell>
          <cell r="AA4">
            <v>2538.1999999999998</v>
          </cell>
          <cell r="AB4">
            <v>2560.7999999999997</v>
          </cell>
          <cell r="AC4">
            <v>2569.9</v>
          </cell>
          <cell r="AD4">
            <v>2580.92</v>
          </cell>
          <cell r="AE4">
            <v>2603.52</v>
          </cell>
          <cell r="AF4">
            <v>2603.52</v>
          </cell>
          <cell r="AG4">
            <v>2603.52</v>
          </cell>
          <cell r="AH4">
            <v>2603.52</v>
          </cell>
          <cell r="AI4">
            <v>2603.52</v>
          </cell>
          <cell r="AJ4">
            <v>2603.52</v>
          </cell>
          <cell r="AK4">
            <v>2603.52</v>
          </cell>
          <cell r="AL4">
            <v>2603.52</v>
          </cell>
          <cell r="AM4">
            <v>2603.52</v>
          </cell>
          <cell r="AN4">
            <v>2603.52</v>
          </cell>
          <cell r="AO4">
            <v>2603.52</v>
          </cell>
          <cell r="AP4">
            <v>2603.52</v>
          </cell>
          <cell r="AQ4">
            <v>2603.52</v>
          </cell>
          <cell r="AR4">
            <v>2603.52</v>
          </cell>
          <cell r="AS4">
            <v>2603.52</v>
          </cell>
          <cell r="AT4">
            <v>2603.52</v>
          </cell>
          <cell r="AU4">
            <v>2603.52</v>
          </cell>
          <cell r="AV4">
            <v>2603.52</v>
          </cell>
          <cell r="AW4">
            <v>2603.52</v>
          </cell>
        </row>
        <row r="5">
          <cell r="A5" t="str">
            <v>1.18</v>
          </cell>
          <cell r="B5">
            <v>1870.6100000000001</v>
          </cell>
          <cell r="C5">
            <v>2015.27</v>
          </cell>
          <cell r="D5">
            <v>2025.1000000000001</v>
          </cell>
          <cell r="E5">
            <v>2034.93</v>
          </cell>
          <cell r="F5">
            <v>2044.76</v>
          </cell>
          <cell r="G5">
            <v>2054.59</v>
          </cell>
          <cell r="H5">
            <v>2064.4299999999998</v>
          </cell>
          <cell r="I5">
            <v>2074.2599999999998</v>
          </cell>
          <cell r="J5">
            <v>2084.09</v>
          </cell>
          <cell r="K5">
            <v>2093.92</v>
          </cell>
          <cell r="L5">
            <v>2154.85</v>
          </cell>
          <cell r="M5">
            <v>2164.6799999999998</v>
          </cell>
          <cell r="N5">
            <v>2174.52</v>
          </cell>
          <cell r="O5">
            <v>2184.35</v>
          </cell>
          <cell r="P5">
            <v>2194.1799999999998</v>
          </cell>
          <cell r="Q5">
            <v>2204.0100000000002</v>
          </cell>
          <cell r="R5">
            <v>2213.84</v>
          </cell>
          <cell r="S5">
            <v>2223.6799999999998</v>
          </cell>
          <cell r="T5">
            <v>2233.5100000000002</v>
          </cell>
          <cell r="U5">
            <v>2243.34</v>
          </cell>
          <cell r="V5">
            <v>2253.17</v>
          </cell>
          <cell r="W5">
            <v>2263</v>
          </cell>
          <cell r="X5">
            <v>2272.83</v>
          </cell>
          <cell r="Y5">
            <v>2281.4900000000002</v>
          </cell>
          <cell r="Z5">
            <v>2282.23</v>
          </cell>
          <cell r="AA5">
            <v>2282.9699999999998</v>
          </cell>
          <cell r="AB5">
            <v>2287.0699999999997</v>
          </cell>
          <cell r="AC5">
            <v>2296.9</v>
          </cell>
          <cell r="AD5">
            <v>2296.9</v>
          </cell>
          <cell r="AE5">
            <v>2296.9</v>
          </cell>
          <cell r="AF5">
            <v>2296.9</v>
          </cell>
          <cell r="AG5">
            <v>2296.9</v>
          </cell>
          <cell r="AH5">
            <v>2296.9</v>
          </cell>
          <cell r="AI5">
            <v>2296.9</v>
          </cell>
          <cell r="AJ5">
            <v>2296.9</v>
          </cell>
          <cell r="AK5">
            <v>2296.9</v>
          </cell>
          <cell r="AL5">
            <v>2296.9</v>
          </cell>
          <cell r="AM5">
            <v>2296.9</v>
          </cell>
          <cell r="AN5">
            <v>2296.9</v>
          </cell>
          <cell r="AO5">
            <v>2296.9</v>
          </cell>
          <cell r="AP5">
            <v>2296.9</v>
          </cell>
          <cell r="AQ5">
            <v>2296.9</v>
          </cell>
          <cell r="AR5">
            <v>2296.9</v>
          </cell>
          <cell r="AS5">
            <v>2296.9</v>
          </cell>
          <cell r="AT5">
            <v>2296.9</v>
          </cell>
          <cell r="AU5">
            <v>2296.9</v>
          </cell>
          <cell r="AV5">
            <v>2296.9</v>
          </cell>
          <cell r="AW5">
            <v>2296.9</v>
          </cell>
        </row>
        <row r="6">
          <cell r="A6" t="str">
            <v>1.22</v>
          </cell>
          <cell r="B6">
            <v>1905</v>
          </cell>
          <cell r="C6">
            <v>2054.58</v>
          </cell>
          <cell r="D6">
            <v>2073.2399999999998</v>
          </cell>
          <cell r="E6">
            <v>2091.91</v>
          </cell>
          <cell r="F6">
            <v>2110.58</v>
          </cell>
          <cell r="G6">
            <v>2129.25</v>
          </cell>
          <cell r="H6">
            <v>2147.92</v>
          </cell>
          <cell r="I6">
            <v>2166.59</v>
          </cell>
          <cell r="J6">
            <v>2185.2600000000002</v>
          </cell>
          <cell r="K6">
            <v>2203.92</v>
          </cell>
          <cell r="L6">
            <v>2280.46</v>
          </cell>
          <cell r="M6">
            <v>2283.02</v>
          </cell>
          <cell r="N6">
            <v>2300.58</v>
          </cell>
          <cell r="O6">
            <v>2323.19</v>
          </cell>
          <cell r="P6">
            <v>2345.79</v>
          </cell>
          <cell r="Q6">
            <v>2368.4</v>
          </cell>
          <cell r="R6">
            <v>2391</v>
          </cell>
          <cell r="S6">
            <v>2413.61</v>
          </cell>
          <cell r="T6">
            <v>2436.21</v>
          </cell>
          <cell r="U6">
            <v>2458.8199999999997</v>
          </cell>
          <cell r="V6">
            <v>2481.4299999999998</v>
          </cell>
          <cell r="W6">
            <v>2504.0299999999997</v>
          </cell>
          <cell r="X6">
            <v>2526.63</v>
          </cell>
          <cell r="Y6">
            <v>2549.2399999999998</v>
          </cell>
          <cell r="Z6">
            <v>2569.04</v>
          </cell>
          <cell r="AA6">
            <v>2570.73</v>
          </cell>
          <cell r="AB6">
            <v>2591.9499999999998</v>
          </cell>
          <cell r="AC6">
            <v>2614.56</v>
          </cell>
          <cell r="AD6">
            <v>2637.17</v>
          </cell>
          <cell r="AE6">
            <v>2659.77</v>
          </cell>
          <cell r="AF6">
            <v>2659.77</v>
          </cell>
          <cell r="AG6">
            <v>2659.77</v>
          </cell>
          <cell r="AH6">
            <v>2659.77</v>
          </cell>
          <cell r="AI6">
            <v>2659.77</v>
          </cell>
          <cell r="AJ6">
            <v>2659.77</v>
          </cell>
          <cell r="AK6">
            <v>2659.77</v>
          </cell>
          <cell r="AL6">
            <v>2659.77</v>
          </cell>
          <cell r="AM6">
            <v>2659.77</v>
          </cell>
          <cell r="AN6">
            <v>2659.77</v>
          </cell>
          <cell r="AO6">
            <v>2659.77</v>
          </cell>
          <cell r="AP6">
            <v>2659.77</v>
          </cell>
          <cell r="AQ6">
            <v>2659.77</v>
          </cell>
          <cell r="AR6">
            <v>2659.77</v>
          </cell>
          <cell r="AS6">
            <v>2659.77</v>
          </cell>
          <cell r="AT6">
            <v>2659.77</v>
          </cell>
          <cell r="AU6">
            <v>2659.77</v>
          </cell>
          <cell r="AV6">
            <v>2659.77</v>
          </cell>
          <cell r="AW6">
            <v>2659.77</v>
          </cell>
        </row>
        <row r="7">
          <cell r="A7" t="str">
            <v>1.24</v>
          </cell>
          <cell r="B7">
            <v>1920.73</v>
          </cell>
          <cell r="C7">
            <v>2070.2999999999997</v>
          </cell>
          <cell r="D7">
            <v>2089.96</v>
          </cell>
          <cell r="E7">
            <v>2109.62</v>
          </cell>
          <cell r="F7">
            <v>2129.2800000000002</v>
          </cell>
          <cell r="G7">
            <v>2148.94</v>
          </cell>
          <cell r="H7">
            <v>2168.6</v>
          </cell>
          <cell r="I7">
            <v>2188.2600000000002</v>
          </cell>
          <cell r="J7">
            <v>2207.92</v>
          </cell>
          <cell r="K7">
            <v>2227.58</v>
          </cell>
          <cell r="L7">
            <v>2283.13</v>
          </cell>
          <cell r="M7">
            <v>2302.94</v>
          </cell>
          <cell r="N7">
            <v>2326.52</v>
          </cell>
          <cell r="O7">
            <v>2350.11</v>
          </cell>
          <cell r="P7">
            <v>2373.69</v>
          </cell>
          <cell r="Q7">
            <v>2397.27</v>
          </cell>
          <cell r="R7">
            <v>2420.85</v>
          </cell>
          <cell r="S7">
            <v>2444.44</v>
          </cell>
          <cell r="T7">
            <v>2468.02</v>
          </cell>
          <cell r="U7">
            <v>2491.6</v>
          </cell>
          <cell r="V7">
            <v>2515.1799999999998</v>
          </cell>
          <cell r="W7">
            <v>2538.7599999999998</v>
          </cell>
          <cell r="X7">
            <v>2562.35</v>
          </cell>
          <cell r="Y7">
            <v>2570.09</v>
          </cell>
          <cell r="Z7">
            <v>2584.41</v>
          </cell>
          <cell r="AA7">
            <v>2607.9899999999998</v>
          </cell>
          <cell r="AB7">
            <v>2631.58</v>
          </cell>
          <cell r="AC7">
            <v>2655.16</v>
          </cell>
          <cell r="AD7">
            <v>2678.74</v>
          </cell>
          <cell r="AE7">
            <v>2702.32</v>
          </cell>
          <cell r="AF7">
            <v>2702.32</v>
          </cell>
          <cell r="AG7">
            <v>2702.32</v>
          </cell>
          <cell r="AH7">
            <v>2702.32</v>
          </cell>
          <cell r="AI7">
            <v>2702.32</v>
          </cell>
          <cell r="AJ7">
            <v>2702.32</v>
          </cell>
          <cell r="AK7">
            <v>2702.32</v>
          </cell>
          <cell r="AL7">
            <v>2702.32</v>
          </cell>
          <cell r="AM7">
            <v>2702.32</v>
          </cell>
          <cell r="AN7">
            <v>2702.32</v>
          </cell>
          <cell r="AO7">
            <v>2702.32</v>
          </cell>
          <cell r="AP7">
            <v>2702.32</v>
          </cell>
          <cell r="AQ7">
            <v>2702.32</v>
          </cell>
          <cell r="AR7">
            <v>2702.32</v>
          </cell>
          <cell r="AS7">
            <v>2702.32</v>
          </cell>
          <cell r="AT7">
            <v>2702.32</v>
          </cell>
          <cell r="AU7">
            <v>2702.32</v>
          </cell>
          <cell r="AV7">
            <v>2702.32</v>
          </cell>
          <cell r="AW7">
            <v>2702.32</v>
          </cell>
        </row>
        <row r="8">
          <cell r="A8" t="str">
            <v>1.26</v>
          </cell>
          <cell r="B8">
            <v>1942.3500000000001</v>
          </cell>
          <cell r="C8">
            <v>2091.92</v>
          </cell>
          <cell r="D8">
            <v>2111.58</v>
          </cell>
          <cell r="E8">
            <v>2131.2400000000002</v>
          </cell>
          <cell r="F8">
            <v>2150.9</v>
          </cell>
          <cell r="G8">
            <v>2170.56</v>
          </cell>
          <cell r="H8">
            <v>2190.2200000000003</v>
          </cell>
          <cell r="I8">
            <v>2209.88</v>
          </cell>
          <cell r="J8">
            <v>2229.54</v>
          </cell>
          <cell r="K8">
            <v>2249.2000000000003</v>
          </cell>
          <cell r="L8">
            <v>2301.2399999999998</v>
          </cell>
          <cell r="M8">
            <v>2324.81</v>
          </cell>
          <cell r="N8">
            <v>2348.4</v>
          </cell>
          <cell r="O8">
            <v>2371.98</v>
          </cell>
          <cell r="P8">
            <v>2395.5699999999997</v>
          </cell>
          <cell r="Q8">
            <v>2419.15</v>
          </cell>
          <cell r="R8">
            <v>2442.73</v>
          </cell>
          <cell r="S8">
            <v>2466.31</v>
          </cell>
          <cell r="T8">
            <v>2489.9</v>
          </cell>
          <cell r="U8">
            <v>2513.48</v>
          </cell>
          <cell r="V8">
            <v>2537.06</v>
          </cell>
          <cell r="W8">
            <v>2560.65</v>
          </cell>
          <cell r="X8">
            <v>2569.9700000000003</v>
          </cell>
          <cell r="Y8">
            <v>2582.71</v>
          </cell>
          <cell r="Z8">
            <v>2606.29</v>
          </cell>
          <cell r="AA8">
            <v>2629.87</v>
          </cell>
          <cell r="AB8">
            <v>2653.46</v>
          </cell>
          <cell r="AC8">
            <v>2677.04</v>
          </cell>
          <cell r="AD8">
            <v>2700.62</v>
          </cell>
          <cell r="AE8">
            <v>2724.54</v>
          </cell>
          <cell r="AF8">
            <v>2724.54</v>
          </cell>
          <cell r="AG8">
            <v>2724.54</v>
          </cell>
          <cell r="AH8">
            <v>2724.54</v>
          </cell>
          <cell r="AI8">
            <v>2724.54</v>
          </cell>
          <cell r="AJ8">
            <v>2724.54</v>
          </cell>
          <cell r="AK8">
            <v>2724.54</v>
          </cell>
          <cell r="AL8">
            <v>2724.54</v>
          </cell>
          <cell r="AM8">
            <v>2724.54</v>
          </cell>
          <cell r="AN8">
            <v>2724.54</v>
          </cell>
          <cell r="AO8">
            <v>2724.54</v>
          </cell>
          <cell r="AP8">
            <v>2724.54</v>
          </cell>
          <cell r="AQ8">
            <v>2724.54</v>
          </cell>
          <cell r="AR8">
            <v>2724.54</v>
          </cell>
          <cell r="AS8">
            <v>2724.54</v>
          </cell>
          <cell r="AT8">
            <v>2724.54</v>
          </cell>
          <cell r="AU8">
            <v>2724.54</v>
          </cell>
          <cell r="AV8">
            <v>2724.54</v>
          </cell>
          <cell r="AW8">
            <v>2724.54</v>
          </cell>
        </row>
        <row r="9">
          <cell r="A9" t="str">
            <v>1.30</v>
          </cell>
          <cell r="B9">
            <v>1999.3500000000001</v>
          </cell>
          <cell r="C9">
            <v>2148.92</v>
          </cell>
          <cell r="D9">
            <v>2168.58</v>
          </cell>
          <cell r="E9">
            <v>2188.2400000000002</v>
          </cell>
          <cell r="F9">
            <v>2207.9</v>
          </cell>
          <cell r="G9">
            <v>2227.56</v>
          </cell>
          <cell r="H9">
            <v>2247.2200000000003</v>
          </cell>
          <cell r="I9">
            <v>2266.88</v>
          </cell>
          <cell r="J9">
            <v>2281.7799999999997</v>
          </cell>
          <cell r="K9">
            <v>2283.2600000000002</v>
          </cell>
          <cell r="L9">
            <v>2357.48</v>
          </cell>
          <cell r="M9">
            <v>2381.0699999999997</v>
          </cell>
          <cell r="N9">
            <v>2404.65</v>
          </cell>
          <cell r="O9">
            <v>2428.23</v>
          </cell>
          <cell r="P9">
            <v>2451.81</v>
          </cell>
          <cell r="Q9">
            <v>2475.4</v>
          </cell>
          <cell r="R9">
            <v>2498.98</v>
          </cell>
          <cell r="S9">
            <v>2522.56</v>
          </cell>
          <cell r="T9">
            <v>2546.14</v>
          </cell>
          <cell r="U9">
            <v>2568.88</v>
          </cell>
          <cell r="V9">
            <v>2570.65</v>
          </cell>
          <cell r="W9">
            <v>2591.8000000000002</v>
          </cell>
          <cell r="X9">
            <v>2615.37</v>
          </cell>
          <cell r="Y9">
            <v>2638.96</v>
          </cell>
          <cell r="Z9">
            <v>2662.54</v>
          </cell>
          <cell r="AA9">
            <v>2686.12</v>
          </cell>
          <cell r="AB9">
            <v>2709.75</v>
          </cell>
          <cell r="AC9">
            <v>2733.8</v>
          </cell>
          <cell r="AD9">
            <v>2757.85</v>
          </cell>
          <cell r="AE9">
            <v>2781.91</v>
          </cell>
          <cell r="AF9">
            <v>2781.91</v>
          </cell>
          <cell r="AG9">
            <v>2781.91</v>
          </cell>
          <cell r="AH9">
            <v>2781.91</v>
          </cell>
          <cell r="AI9">
            <v>2781.91</v>
          </cell>
          <cell r="AJ9">
            <v>2781.91</v>
          </cell>
          <cell r="AK9">
            <v>2781.91</v>
          </cell>
          <cell r="AL9">
            <v>2781.91</v>
          </cell>
          <cell r="AM9">
            <v>2781.91</v>
          </cell>
          <cell r="AN9">
            <v>2781.91</v>
          </cell>
          <cell r="AO9">
            <v>2781.91</v>
          </cell>
          <cell r="AP9">
            <v>2781.91</v>
          </cell>
          <cell r="AQ9">
            <v>2781.91</v>
          </cell>
          <cell r="AR9">
            <v>2781.91</v>
          </cell>
          <cell r="AS9">
            <v>2781.91</v>
          </cell>
          <cell r="AT9">
            <v>2781.91</v>
          </cell>
          <cell r="AU9">
            <v>2781.91</v>
          </cell>
          <cell r="AV9">
            <v>2781.91</v>
          </cell>
          <cell r="AW9">
            <v>2781.91</v>
          </cell>
        </row>
        <row r="10">
          <cell r="A10" t="str">
            <v>1.31</v>
          </cell>
          <cell r="B10">
            <v>2042.39</v>
          </cell>
          <cell r="C10">
            <v>2204.9</v>
          </cell>
          <cell r="D10">
            <v>2223</v>
          </cell>
          <cell r="E10">
            <v>2241.1</v>
          </cell>
          <cell r="F10">
            <v>2259.2000000000003</v>
          </cell>
          <cell r="G10">
            <v>2277.3000000000002</v>
          </cell>
          <cell r="H10">
            <v>2295.9499999999998</v>
          </cell>
          <cell r="I10">
            <v>2339.6999999999998</v>
          </cell>
          <cell r="J10">
            <v>2383.4499999999998</v>
          </cell>
          <cell r="K10">
            <v>2427.19</v>
          </cell>
          <cell r="L10">
            <v>2520.9499999999998</v>
          </cell>
          <cell r="M10">
            <v>2564.69</v>
          </cell>
          <cell r="N10">
            <v>2583.34</v>
          </cell>
          <cell r="O10">
            <v>2627.09</v>
          </cell>
          <cell r="P10">
            <v>2670.83</v>
          </cell>
          <cell r="Q10">
            <v>2714.71</v>
          </cell>
          <cell r="R10">
            <v>2759.32</v>
          </cell>
          <cell r="S10">
            <v>2803.93</v>
          </cell>
          <cell r="T10">
            <v>2848.54</v>
          </cell>
          <cell r="U10">
            <v>2893.15</v>
          </cell>
          <cell r="V10">
            <v>2937.76</v>
          </cell>
          <cell r="W10">
            <v>2982.37</v>
          </cell>
          <cell r="X10">
            <v>3026.98</v>
          </cell>
          <cell r="Y10">
            <v>3071.59</v>
          </cell>
          <cell r="Z10">
            <v>3116.2</v>
          </cell>
          <cell r="AA10">
            <v>3160.81</v>
          </cell>
          <cell r="AB10">
            <v>3205.42</v>
          </cell>
          <cell r="AC10">
            <v>3250.03</v>
          </cell>
          <cell r="AD10">
            <v>3294.64</v>
          </cell>
          <cell r="AE10">
            <v>3339.25</v>
          </cell>
          <cell r="AF10">
            <v>3339.25</v>
          </cell>
          <cell r="AG10">
            <v>3339.25</v>
          </cell>
          <cell r="AH10">
            <v>3339.25</v>
          </cell>
          <cell r="AI10">
            <v>3339.25</v>
          </cell>
          <cell r="AJ10">
            <v>3339.25</v>
          </cell>
          <cell r="AK10">
            <v>3339.25</v>
          </cell>
          <cell r="AL10">
            <v>3339.25</v>
          </cell>
          <cell r="AM10">
            <v>3339.25</v>
          </cell>
          <cell r="AN10">
            <v>3339.25</v>
          </cell>
          <cell r="AO10">
            <v>3339.25</v>
          </cell>
          <cell r="AP10">
            <v>3339.25</v>
          </cell>
          <cell r="AQ10">
            <v>3339.25</v>
          </cell>
          <cell r="AR10">
            <v>3339.25</v>
          </cell>
          <cell r="AS10">
            <v>3339.25</v>
          </cell>
          <cell r="AT10">
            <v>3339.25</v>
          </cell>
          <cell r="AU10">
            <v>3339.25</v>
          </cell>
          <cell r="AV10">
            <v>3339.25</v>
          </cell>
          <cell r="AW10">
            <v>3339.25</v>
          </cell>
        </row>
        <row r="11">
          <cell r="A11" t="str">
            <v>1.34</v>
          </cell>
          <cell r="B11">
            <v>2035.71</v>
          </cell>
          <cell r="C11">
            <v>2185.29</v>
          </cell>
          <cell r="D11">
            <v>2204.94</v>
          </cell>
          <cell r="E11">
            <v>2224.6</v>
          </cell>
          <cell r="F11">
            <v>2244.27</v>
          </cell>
          <cell r="G11">
            <v>2263.92</v>
          </cell>
          <cell r="H11">
            <v>2281.56</v>
          </cell>
          <cell r="I11">
            <v>2283.04</v>
          </cell>
          <cell r="J11">
            <v>2297.8199999999997</v>
          </cell>
          <cell r="K11">
            <v>2317.4699999999998</v>
          </cell>
          <cell r="L11">
            <v>2394.9899999999998</v>
          </cell>
          <cell r="M11">
            <v>2418.5699999999997</v>
          </cell>
          <cell r="N11">
            <v>2442.15</v>
          </cell>
          <cell r="O11">
            <v>2465.7399999999998</v>
          </cell>
          <cell r="P11">
            <v>2489.3199999999997</v>
          </cell>
          <cell r="Q11">
            <v>2512.9</v>
          </cell>
          <cell r="R11">
            <v>2536.48</v>
          </cell>
          <cell r="S11">
            <v>2560.0699999999997</v>
          </cell>
          <cell r="T11">
            <v>2569.92</v>
          </cell>
          <cell r="U11">
            <v>2582.13</v>
          </cell>
          <cell r="V11">
            <v>2605.7199999999998</v>
          </cell>
          <cell r="W11">
            <v>2629.3</v>
          </cell>
          <cell r="X11">
            <v>2652.88</v>
          </cell>
          <cell r="Y11">
            <v>2676.46</v>
          </cell>
          <cell r="Z11">
            <v>2700.04</v>
          </cell>
          <cell r="AA11">
            <v>2723.95</v>
          </cell>
          <cell r="AB11">
            <v>2748</v>
          </cell>
          <cell r="AC11">
            <v>2772.06</v>
          </cell>
          <cell r="AD11">
            <v>2796.11</v>
          </cell>
          <cell r="AE11">
            <v>2820.16</v>
          </cell>
          <cell r="AF11">
            <v>2820.16</v>
          </cell>
          <cell r="AG11">
            <v>2820.16</v>
          </cell>
          <cell r="AH11">
            <v>2820.16</v>
          </cell>
          <cell r="AI11">
            <v>2820.16</v>
          </cell>
          <cell r="AJ11">
            <v>2820.16</v>
          </cell>
          <cell r="AK11">
            <v>2820.16</v>
          </cell>
          <cell r="AL11">
            <v>2820.16</v>
          </cell>
          <cell r="AM11">
            <v>2820.16</v>
          </cell>
          <cell r="AN11">
            <v>2820.16</v>
          </cell>
          <cell r="AO11">
            <v>2820.16</v>
          </cell>
          <cell r="AP11">
            <v>2820.16</v>
          </cell>
          <cell r="AQ11">
            <v>2820.16</v>
          </cell>
          <cell r="AR11">
            <v>2820.16</v>
          </cell>
          <cell r="AS11">
            <v>2820.16</v>
          </cell>
          <cell r="AT11">
            <v>2820.16</v>
          </cell>
          <cell r="AU11">
            <v>2820.16</v>
          </cell>
          <cell r="AV11">
            <v>2820.16</v>
          </cell>
          <cell r="AW11">
            <v>2820.16</v>
          </cell>
        </row>
        <row r="12">
          <cell r="A12" t="str">
            <v>1.35</v>
          </cell>
          <cell r="B12">
            <v>2064.1999999999998</v>
          </cell>
          <cell r="C12">
            <v>2213.7800000000002</v>
          </cell>
          <cell r="D12">
            <v>2233.44</v>
          </cell>
          <cell r="E12">
            <v>2253.1</v>
          </cell>
          <cell r="F12">
            <v>2272.7600000000002</v>
          </cell>
          <cell r="G12">
            <v>2282.2199999999998</v>
          </cell>
          <cell r="H12">
            <v>2286.9899999999998</v>
          </cell>
          <cell r="I12">
            <v>2306.65</v>
          </cell>
          <cell r="J12">
            <v>2326.31</v>
          </cell>
          <cell r="K12">
            <v>2345.9699999999998</v>
          </cell>
          <cell r="L12">
            <v>2423.11</v>
          </cell>
          <cell r="M12">
            <v>2446.69</v>
          </cell>
          <cell r="N12">
            <v>2470.2799999999997</v>
          </cell>
          <cell r="O12">
            <v>2493.85</v>
          </cell>
          <cell r="P12">
            <v>2517.44</v>
          </cell>
          <cell r="Q12">
            <v>2541.02</v>
          </cell>
          <cell r="R12">
            <v>2564.6</v>
          </cell>
          <cell r="S12">
            <v>2570.2600000000002</v>
          </cell>
          <cell r="T12">
            <v>2586.67</v>
          </cell>
          <cell r="U12">
            <v>2610.2600000000002</v>
          </cell>
          <cell r="V12">
            <v>2633.84</v>
          </cell>
          <cell r="W12">
            <v>2657.42</v>
          </cell>
          <cell r="X12">
            <v>2681</v>
          </cell>
          <cell r="Y12">
            <v>2704.58</v>
          </cell>
          <cell r="Z12">
            <v>2728.59</v>
          </cell>
          <cell r="AA12">
            <v>2752.64</v>
          </cell>
          <cell r="AB12">
            <v>2776.69</v>
          </cell>
          <cell r="AC12">
            <v>2800.74</v>
          </cell>
          <cell r="AD12">
            <v>2824.8</v>
          </cell>
          <cell r="AE12">
            <v>2848.84</v>
          </cell>
          <cell r="AF12">
            <v>2848.84</v>
          </cell>
          <cell r="AG12">
            <v>2848.84</v>
          </cell>
          <cell r="AH12">
            <v>2848.84</v>
          </cell>
          <cell r="AI12">
            <v>2848.84</v>
          </cell>
          <cell r="AJ12">
            <v>2848.84</v>
          </cell>
          <cell r="AK12">
            <v>2848.84</v>
          </cell>
          <cell r="AL12">
            <v>2848.84</v>
          </cell>
          <cell r="AM12">
            <v>2848.84</v>
          </cell>
          <cell r="AN12">
            <v>2848.84</v>
          </cell>
          <cell r="AO12">
            <v>2848.84</v>
          </cell>
          <cell r="AP12">
            <v>2848.84</v>
          </cell>
          <cell r="AQ12">
            <v>2848.84</v>
          </cell>
          <cell r="AR12">
            <v>2848.84</v>
          </cell>
          <cell r="AS12">
            <v>2848.84</v>
          </cell>
          <cell r="AT12">
            <v>2848.84</v>
          </cell>
          <cell r="AU12">
            <v>2848.84</v>
          </cell>
          <cell r="AV12">
            <v>2848.84</v>
          </cell>
          <cell r="AW12">
            <v>2848.84</v>
          </cell>
        </row>
        <row r="13">
          <cell r="A13" t="str">
            <v>1.37</v>
          </cell>
          <cell r="B13">
            <v>2077.23</v>
          </cell>
          <cell r="C13">
            <v>2239.73</v>
          </cell>
          <cell r="D13">
            <v>2239.73</v>
          </cell>
          <cell r="E13">
            <v>2277.2400000000002</v>
          </cell>
          <cell r="F13">
            <v>2277.2400000000002</v>
          </cell>
          <cell r="G13">
            <v>2302.15</v>
          </cell>
          <cell r="H13">
            <v>2302.15</v>
          </cell>
          <cell r="I13">
            <v>2402.15</v>
          </cell>
          <cell r="J13">
            <v>2402.15</v>
          </cell>
          <cell r="K13">
            <v>2502.15</v>
          </cell>
          <cell r="L13">
            <v>2552.15</v>
          </cell>
          <cell r="M13">
            <v>2614.56</v>
          </cell>
          <cell r="N13">
            <v>2614.56</v>
          </cell>
          <cell r="O13">
            <v>2702.06</v>
          </cell>
          <cell r="P13">
            <v>2702.06</v>
          </cell>
          <cell r="Q13">
            <v>2791.19</v>
          </cell>
          <cell r="R13">
            <v>2791.19</v>
          </cell>
          <cell r="S13">
            <v>2880.42</v>
          </cell>
          <cell r="T13">
            <v>2880.42</v>
          </cell>
          <cell r="U13">
            <v>2969.66</v>
          </cell>
          <cell r="V13">
            <v>2969.66</v>
          </cell>
          <cell r="W13">
            <v>3058.9</v>
          </cell>
          <cell r="X13">
            <v>3058.9</v>
          </cell>
          <cell r="Y13">
            <v>3148.13</v>
          </cell>
          <cell r="Z13">
            <v>3148.13</v>
          </cell>
          <cell r="AA13">
            <v>3237.37</v>
          </cell>
          <cell r="AB13">
            <v>3237.37</v>
          </cell>
          <cell r="AC13">
            <v>3326.61</v>
          </cell>
          <cell r="AD13">
            <v>3326.61</v>
          </cell>
          <cell r="AE13">
            <v>3415.84</v>
          </cell>
          <cell r="AF13">
            <v>3415.84</v>
          </cell>
          <cell r="AG13">
            <v>3415.84</v>
          </cell>
          <cell r="AH13">
            <v>3415.84</v>
          </cell>
          <cell r="AI13">
            <v>3415.84</v>
          </cell>
          <cell r="AJ13">
            <v>3415.84</v>
          </cell>
          <cell r="AK13">
            <v>3415.84</v>
          </cell>
          <cell r="AL13">
            <v>3415.84</v>
          </cell>
          <cell r="AM13">
            <v>3415.84</v>
          </cell>
          <cell r="AN13">
            <v>3415.84</v>
          </cell>
          <cell r="AO13">
            <v>3415.84</v>
          </cell>
          <cell r="AP13">
            <v>3415.84</v>
          </cell>
          <cell r="AQ13">
            <v>3415.84</v>
          </cell>
          <cell r="AR13">
            <v>3415.84</v>
          </cell>
          <cell r="AS13">
            <v>3415.84</v>
          </cell>
          <cell r="AT13">
            <v>3415.84</v>
          </cell>
          <cell r="AU13">
            <v>3415.84</v>
          </cell>
          <cell r="AV13">
            <v>3415.84</v>
          </cell>
          <cell r="AW13">
            <v>3415.84</v>
          </cell>
        </row>
        <row r="14">
          <cell r="A14" t="str">
            <v>1.39</v>
          </cell>
          <cell r="B14">
            <v>2114.73</v>
          </cell>
          <cell r="C14">
            <v>2277.23</v>
          </cell>
          <cell r="D14">
            <v>2277.23</v>
          </cell>
          <cell r="E14">
            <v>2289.64</v>
          </cell>
          <cell r="F14">
            <v>2289.64</v>
          </cell>
          <cell r="G14">
            <v>2339.65</v>
          </cell>
          <cell r="H14">
            <v>2339.65</v>
          </cell>
          <cell r="I14">
            <v>2439.65</v>
          </cell>
          <cell r="J14">
            <v>2439.65</v>
          </cell>
          <cell r="K14">
            <v>2539.66</v>
          </cell>
          <cell r="L14">
            <v>2570.3700000000003</v>
          </cell>
          <cell r="M14">
            <v>2652.05</v>
          </cell>
          <cell r="N14">
            <v>2652.05</v>
          </cell>
          <cell r="O14">
            <v>2740.19</v>
          </cell>
          <cell r="P14">
            <v>2740.19</v>
          </cell>
          <cell r="Q14">
            <v>2829.43</v>
          </cell>
          <cell r="R14">
            <v>2829.43</v>
          </cell>
          <cell r="S14">
            <v>2918.66</v>
          </cell>
          <cell r="T14">
            <v>2918.66</v>
          </cell>
          <cell r="U14">
            <v>3007.91</v>
          </cell>
          <cell r="V14">
            <v>3007.91</v>
          </cell>
          <cell r="W14">
            <v>3097.14</v>
          </cell>
          <cell r="X14">
            <v>3097.14</v>
          </cell>
          <cell r="Y14">
            <v>3186.38</v>
          </cell>
          <cell r="Z14">
            <v>3186.38</v>
          </cell>
          <cell r="AA14">
            <v>3275.61</v>
          </cell>
          <cell r="AB14">
            <v>3275.61</v>
          </cell>
          <cell r="AC14">
            <v>3364.85</v>
          </cell>
          <cell r="AD14">
            <v>3364.85</v>
          </cell>
          <cell r="AE14">
            <v>3454.09</v>
          </cell>
          <cell r="AF14">
            <v>3454.09</v>
          </cell>
          <cell r="AG14">
            <v>3454.09</v>
          </cell>
          <cell r="AH14">
            <v>3454.09</v>
          </cell>
          <cell r="AI14">
            <v>3454.09</v>
          </cell>
          <cell r="AJ14">
            <v>3454.09</v>
          </cell>
          <cell r="AK14">
            <v>3454.09</v>
          </cell>
          <cell r="AL14">
            <v>3454.09</v>
          </cell>
          <cell r="AM14">
            <v>3454.09</v>
          </cell>
          <cell r="AN14">
            <v>3454.09</v>
          </cell>
          <cell r="AO14">
            <v>3454.09</v>
          </cell>
          <cell r="AP14">
            <v>3454.09</v>
          </cell>
          <cell r="AQ14">
            <v>3454.09</v>
          </cell>
          <cell r="AR14">
            <v>3454.09</v>
          </cell>
          <cell r="AS14">
            <v>3454.09</v>
          </cell>
          <cell r="AT14">
            <v>3454.09</v>
          </cell>
          <cell r="AU14">
            <v>3454.09</v>
          </cell>
          <cell r="AV14">
            <v>3454.09</v>
          </cell>
          <cell r="AW14">
            <v>3454.09</v>
          </cell>
        </row>
        <row r="15">
          <cell r="A15" t="str">
            <v>1.40</v>
          </cell>
          <cell r="B15">
            <v>2114.73</v>
          </cell>
          <cell r="C15">
            <v>2270.98</v>
          </cell>
          <cell r="D15">
            <v>2270.98</v>
          </cell>
          <cell r="E15">
            <v>2283.4300000000003</v>
          </cell>
          <cell r="F15">
            <v>2283.4300000000003</v>
          </cell>
          <cell r="G15">
            <v>2320.9</v>
          </cell>
          <cell r="H15">
            <v>2320.9</v>
          </cell>
          <cell r="I15">
            <v>2358.4</v>
          </cell>
          <cell r="J15">
            <v>2358.4</v>
          </cell>
          <cell r="K15">
            <v>2395.91</v>
          </cell>
          <cell r="L15">
            <v>2445.91</v>
          </cell>
          <cell r="M15">
            <v>2495.91</v>
          </cell>
          <cell r="N15">
            <v>2495.91</v>
          </cell>
          <cell r="O15">
            <v>2545.91</v>
          </cell>
          <cell r="P15">
            <v>2545.91</v>
          </cell>
          <cell r="Q15">
            <v>2570.84</v>
          </cell>
          <cell r="R15">
            <v>2570.84</v>
          </cell>
          <cell r="S15">
            <v>2620.81</v>
          </cell>
          <cell r="T15">
            <v>2620.81</v>
          </cell>
          <cell r="U15">
            <v>2670.81</v>
          </cell>
          <cell r="V15">
            <v>2670.81</v>
          </cell>
          <cell r="W15">
            <v>2721.06</v>
          </cell>
          <cell r="X15">
            <v>2721.06</v>
          </cell>
          <cell r="Y15">
            <v>2772.05</v>
          </cell>
          <cell r="Z15">
            <v>2772.05</v>
          </cell>
          <cell r="AA15">
            <v>2823.04</v>
          </cell>
          <cell r="AB15">
            <v>2823.04</v>
          </cell>
          <cell r="AC15">
            <v>2874.03</v>
          </cell>
          <cell r="AD15">
            <v>2874.03</v>
          </cell>
          <cell r="AE15">
            <v>2925.01</v>
          </cell>
          <cell r="AF15">
            <v>2925.01</v>
          </cell>
          <cell r="AG15">
            <v>2976</v>
          </cell>
          <cell r="AH15">
            <v>2976</v>
          </cell>
          <cell r="AI15">
            <v>2976</v>
          </cell>
          <cell r="AJ15">
            <v>2976</v>
          </cell>
          <cell r="AK15">
            <v>2976</v>
          </cell>
          <cell r="AL15">
            <v>2976</v>
          </cell>
          <cell r="AM15">
            <v>2976</v>
          </cell>
          <cell r="AN15">
            <v>2976</v>
          </cell>
          <cell r="AO15">
            <v>2976</v>
          </cell>
          <cell r="AP15">
            <v>2976</v>
          </cell>
          <cell r="AQ15">
            <v>2976</v>
          </cell>
          <cell r="AR15">
            <v>2976</v>
          </cell>
          <cell r="AS15">
            <v>2976</v>
          </cell>
          <cell r="AT15">
            <v>2976</v>
          </cell>
          <cell r="AU15">
            <v>2976</v>
          </cell>
          <cell r="AV15">
            <v>2976</v>
          </cell>
          <cell r="AW15">
            <v>2976</v>
          </cell>
        </row>
        <row r="16">
          <cell r="A16" t="str">
            <v>1.40-1.57</v>
          </cell>
          <cell r="B16">
            <v>2114.73</v>
          </cell>
          <cell r="C16">
            <v>2270.98</v>
          </cell>
          <cell r="D16">
            <v>2270.98</v>
          </cell>
          <cell r="E16">
            <v>2283.4300000000003</v>
          </cell>
          <cell r="F16">
            <v>2283.4300000000003</v>
          </cell>
          <cell r="G16">
            <v>2320.9</v>
          </cell>
          <cell r="H16">
            <v>2320.9</v>
          </cell>
          <cell r="I16">
            <v>2595.8200000000002</v>
          </cell>
          <cell r="J16">
            <v>2595.8200000000002</v>
          </cell>
          <cell r="K16">
            <v>2633.33</v>
          </cell>
          <cell r="L16">
            <v>2683.32</v>
          </cell>
          <cell r="M16">
            <v>2733.83</v>
          </cell>
          <cell r="N16">
            <v>2733.83</v>
          </cell>
          <cell r="O16">
            <v>2784.82</v>
          </cell>
          <cell r="P16">
            <v>2784.82</v>
          </cell>
          <cell r="Q16">
            <v>2835.8</v>
          </cell>
          <cell r="R16">
            <v>2835.8</v>
          </cell>
          <cell r="S16">
            <v>2886.79</v>
          </cell>
          <cell r="T16">
            <v>2886.79</v>
          </cell>
          <cell r="U16">
            <v>2937.78</v>
          </cell>
          <cell r="V16">
            <v>2937.78</v>
          </cell>
          <cell r="W16">
            <v>2988.77</v>
          </cell>
          <cell r="X16">
            <v>2988.77</v>
          </cell>
          <cell r="Y16">
            <v>3039.75</v>
          </cell>
          <cell r="Z16">
            <v>3039.75</v>
          </cell>
          <cell r="AA16">
            <v>3090.74</v>
          </cell>
          <cell r="AB16">
            <v>3090.74</v>
          </cell>
          <cell r="AC16">
            <v>3141.73</v>
          </cell>
          <cell r="AD16">
            <v>3141.73</v>
          </cell>
          <cell r="AE16">
            <v>3192.72</v>
          </cell>
          <cell r="AF16">
            <v>3192.72</v>
          </cell>
          <cell r="AG16">
            <v>3243.7</v>
          </cell>
          <cell r="AH16">
            <v>3243.7</v>
          </cell>
          <cell r="AI16">
            <v>3243.7</v>
          </cell>
          <cell r="AJ16">
            <v>3243.7</v>
          </cell>
          <cell r="AK16">
            <v>3243.7</v>
          </cell>
          <cell r="AL16">
            <v>3243.7</v>
          </cell>
          <cell r="AM16">
            <v>3243.7</v>
          </cell>
          <cell r="AN16">
            <v>3243.7</v>
          </cell>
          <cell r="AO16">
            <v>3243.7</v>
          </cell>
          <cell r="AP16">
            <v>3243.7</v>
          </cell>
          <cell r="AQ16">
            <v>3243.7</v>
          </cell>
          <cell r="AR16">
            <v>3243.7</v>
          </cell>
          <cell r="AS16">
            <v>3243.7</v>
          </cell>
          <cell r="AT16">
            <v>3243.7</v>
          </cell>
          <cell r="AU16">
            <v>3243.7</v>
          </cell>
          <cell r="AV16">
            <v>3243.7</v>
          </cell>
          <cell r="AW16">
            <v>3243.7</v>
          </cell>
        </row>
        <row r="17">
          <cell r="A17" t="str">
            <v>1.43-1.55</v>
          </cell>
          <cell r="B17">
            <v>2189.73</v>
          </cell>
          <cell r="C17">
            <v>2327.14</v>
          </cell>
          <cell r="D17">
            <v>2327.14</v>
          </cell>
          <cell r="E17">
            <v>2364.65</v>
          </cell>
          <cell r="F17">
            <v>2364.65</v>
          </cell>
          <cell r="G17">
            <v>2414.65</v>
          </cell>
          <cell r="H17">
            <v>2414.65</v>
          </cell>
          <cell r="I17">
            <v>2712.58</v>
          </cell>
          <cell r="J17">
            <v>2712.58</v>
          </cell>
          <cell r="K17">
            <v>2789.06</v>
          </cell>
          <cell r="L17">
            <v>2840.05</v>
          </cell>
          <cell r="M17">
            <v>2916.53</v>
          </cell>
          <cell r="N17">
            <v>2916.53</v>
          </cell>
          <cell r="O17">
            <v>2993.02</v>
          </cell>
          <cell r="P17">
            <v>2993.02</v>
          </cell>
          <cell r="Q17">
            <v>3069.5</v>
          </cell>
          <cell r="R17">
            <v>3069.5</v>
          </cell>
          <cell r="S17">
            <v>3145.99</v>
          </cell>
          <cell r="T17">
            <v>3145.99</v>
          </cell>
          <cell r="U17">
            <v>3222.47</v>
          </cell>
          <cell r="V17">
            <v>3222.47</v>
          </cell>
          <cell r="W17">
            <v>3298.95</v>
          </cell>
          <cell r="X17">
            <v>3298.95</v>
          </cell>
          <cell r="Y17">
            <v>3375.44</v>
          </cell>
          <cell r="Z17">
            <v>3375.44</v>
          </cell>
          <cell r="AA17">
            <v>3451.92</v>
          </cell>
          <cell r="AB17">
            <v>3451.92</v>
          </cell>
          <cell r="AC17">
            <v>3528.41</v>
          </cell>
          <cell r="AD17">
            <v>3528.41</v>
          </cell>
          <cell r="AE17">
            <v>3528.41</v>
          </cell>
          <cell r="AF17">
            <v>3528.41</v>
          </cell>
          <cell r="AG17">
            <v>3528.41</v>
          </cell>
          <cell r="AH17">
            <v>3528.41</v>
          </cell>
          <cell r="AI17">
            <v>3528.41</v>
          </cell>
          <cell r="AJ17">
            <v>3528.41</v>
          </cell>
          <cell r="AK17">
            <v>3528.41</v>
          </cell>
          <cell r="AL17">
            <v>3528.41</v>
          </cell>
          <cell r="AM17">
            <v>3528.41</v>
          </cell>
          <cell r="AN17">
            <v>3528.41</v>
          </cell>
          <cell r="AO17">
            <v>3528.41</v>
          </cell>
          <cell r="AP17">
            <v>3528.41</v>
          </cell>
          <cell r="AQ17">
            <v>3528.41</v>
          </cell>
          <cell r="AR17">
            <v>3528.41</v>
          </cell>
          <cell r="AS17">
            <v>3528.41</v>
          </cell>
          <cell r="AT17">
            <v>3528.41</v>
          </cell>
          <cell r="AU17">
            <v>3528.41</v>
          </cell>
          <cell r="AV17">
            <v>3528.41</v>
          </cell>
          <cell r="AW17">
            <v>3528.41</v>
          </cell>
        </row>
        <row r="18">
          <cell r="A18" t="str">
            <v>1.43</v>
          </cell>
          <cell r="B18">
            <v>2189.73</v>
          </cell>
          <cell r="C18">
            <v>2327.14</v>
          </cell>
          <cell r="D18">
            <v>2327.14</v>
          </cell>
          <cell r="E18">
            <v>2364.65</v>
          </cell>
          <cell r="F18">
            <v>2364.65</v>
          </cell>
          <cell r="G18">
            <v>2414.65</v>
          </cell>
          <cell r="H18">
            <v>2414.65</v>
          </cell>
          <cell r="I18">
            <v>2514.65</v>
          </cell>
          <cell r="J18">
            <v>2514.65</v>
          </cell>
          <cell r="K18">
            <v>2589.5500000000002</v>
          </cell>
          <cell r="L18">
            <v>2639.56</v>
          </cell>
          <cell r="M18">
            <v>2727.45</v>
          </cell>
          <cell r="N18">
            <v>2727.45</v>
          </cell>
          <cell r="O18">
            <v>2816.68</v>
          </cell>
          <cell r="P18">
            <v>2816.68</v>
          </cell>
          <cell r="Q18">
            <v>2905.92</v>
          </cell>
          <cell r="R18">
            <v>2905.92</v>
          </cell>
          <cell r="S18">
            <v>2995.16</v>
          </cell>
          <cell r="T18">
            <v>2995.16</v>
          </cell>
          <cell r="U18">
            <v>3084.4</v>
          </cell>
          <cell r="V18">
            <v>3084.4</v>
          </cell>
          <cell r="W18">
            <v>3173.63</v>
          </cell>
          <cell r="X18">
            <v>3173.63</v>
          </cell>
          <cell r="Y18">
            <v>3262.87</v>
          </cell>
          <cell r="Z18">
            <v>3262.87</v>
          </cell>
          <cell r="AA18">
            <v>3352.1</v>
          </cell>
          <cell r="AB18">
            <v>3352.1</v>
          </cell>
          <cell r="AC18">
            <v>3441.34</v>
          </cell>
          <cell r="AD18">
            <v>3441.34</v>
          </cell>
          <cell r="AE18">
            <v>3530.58</v>
          </cell>
          <cell r="AF18">
            <v>3530.58</v>
          </cell>
          <cell r="AG18">
            <v>3530.58</v>
          </cell>
          <cell r="AH18">
            <v>3530.58</v>
          </cell>
          <cell r="AI18">
            <v>3530.58</v>
          </cell>
          <cell r="AJ18">
            <v>3530.58</v>
          </cell>
          <cell r="AK18">
            <v>3530.58</v>
          </cell>
          <cell r="AL18">
            <v>3530.58</v>
          </cell>
          <cell r="AM18">
            <v>3530.58</v>
          </cell>
          <cell r="AN18">
            <v>3530.58</v>
          </cell>
          <cell r="AO18">
            <v>3530.58</v>
          </cell>
          <cell r="AP18">
            <v>3530.58</v>
          </cell>
          <cell r="AQ18">
            <v>3530.58</v>
          </cell>
          <cell r="AR18">
            <v>3530.58</v>
          </cell>
          <cell r="AS18">
            <v>3530.58</v>
          </cell>
          <cell r="AT18">
            <v>3530.58</v>
          </cell>
          <cell r="AU18">
            <v>3530.58</v>
          </cell>
          <cell r="AV18">
            <v>3530.58</v>
          </cell>
          <cell r="AW18">
            <v>3530.58</v>
          </cell>
        </row>
        <row r="19">
          <cell r="A19" t="str">
            <v>1.45</v>
          </cell>
          <cell r="B19">
            <v>2202.23</v>
          </cell>
          <cell r="C19">
            <v>2333.39</v>
          </cell>
          <cell r="D19">
            <v>2333.39</v>
          </cell>
          <cell r="E19">
            <v>2370.9</v>
          </cell>
          <cell r="F19">
            <v>2370.9</v>
          </cell>
          <cell r="G19">
            <v>2408.41</v>
          </cell>
          <cell r="H19">
            <v>2408.41</v>
          </cell>
          <cell r="I19">
            <v>2445.91</v>
          </cell>
          <cell r="J19">
            <v>2445.91</v>
          </cell>
          <cell r="K19">
            <v>2483.41</v>
          </cell>
          <cell r="L19">
            <v>2533.42</v>
          </cell>
          <cell r="M19">
            <v>2569.9</v>
          </cell>
          <cell r="N19">
            <v>2569.9</v>
          </cell>
          <cell r="O19">
            <v>2608.31</v>
          </cell>
          <cell r="P19">
            <v>2608.31</v>
          </cell>
          <cell r="Q19">
            <v>2658.31</v>
          </cell>
          <cell r="R19">
            <v>2658.31</v>
          </cell>
          <cell r="S19">
            <v>2708.32</v>
          </cell>
          <cell r="T19">
            <v>2708.32</v>
          </cell>
          <cell r="U19">
            <v>2759.31</v>
          </cell>
          <cell r="V19">
            <v>2759.31</v>
          </cell>
          <cell r="W19">
            <v>2810.3</v>
          </cell>
          <cell r="X19">
            <v>2810.3</v>
          </cell>
          <cell r="Y19">
            <v>2861.28</v>
          </cell>
          <cell r="Z19">
            <v>2861.28</v>
          </cell>
          <cell r="AA19">
            <v>2912.27</v>
          </cell>
          <cell r="AB19">
            <v>2912.27</v>
          </cell>
          <cell r="AC19">
            <v>2963.26</v>
          </cell>
          <cell r="AD19">
            <v>2963.26</v>
          </cell>
          <cell r="AE19">
            <v>3014.25</v>
          </cell>
          <cell r="AF19">
            <v>3014.25</v>
          </cell>
          <cell r="AG19">
            <v>3065.23</v>
          </cell>
          <cell r="AH19">
            <v>3065.23</v>
          </cell>
          <cell r="AI19">
            <v>3065.23</v>
          </cell>
          <cell r="AJ19">
            <v>3065.23</v>
          </cell>
          <cell r="AK19">
            <v>3065.23</v>
          </cell>
          <cell r="AL19">
            <v>3065.23</v>
          </cell>
          <cell r="AM19">
            <v>3065.23</v>
          </cell>
          <cell r="AN19">
            <v>3065.23</v>
          </cell>
          <cell r="AO19">
            <v>3065.23</v>
          </cell>
          <cell r="AP19">
            <v>3065.23</v>
          </cell>
          <cell r="AQ19">
            <v>3065.23</v>
          </cell>
          <cell r="AR19">
            <v>3065.23</v>
          </cell>
          <cell r="AS19">
            <v>3065.23</v>
          </cell>
          <cell r="AT19">
            <v>3065.23</v>
          </cell>
          <cell r="AU19">
            <v>3065.23</v>
          </cell>
          <cell r="AV19">
            <v>3065.23</v>
          </cell>
          <cell r="AW19">
            <v>3065.23</v>
          </cell>
        </row>
        <row r="20">
          <cell r="A20" t="str">
            <v>1.46</v>
          </cell>
          <cell r="B20">
            <v>2248.9700000000003</v>
          </cell>
          <cell r="C20">
            <v>2368.5299999999997</v>
          </cell>
          <cell r="D20">
            <v>2379.3399999999997</v>
          </cell>
          <cell r="E20">
            <v>2390.15</v>
          </cell>
          <cell r="F20">
            <v>2400.96</v>
          </cell>
          <cell r="G20">
            <v>2411.7599999999998</v>
          </cell>
          <cell r="H20">
            <v>2422.58</v>
          </cell>
          <cell r="I20">
            <v>2433.38</v>
          </cell>
          <cell r="J20">
            <v>2444.1999999999998</v>
          </cell>
          <cell r="K20">
            <v>2455</v>
          </cell>
          <cell r="L20">
            <v>2519.15</v>
          </cell>
          <cell r="M20">
            <v>2529.9699999999998</v>
          </cell>
          <cell r="N20">
            <v>2540.77</v>
          </cell>
          <cell r="O20">
            <v>2551.5899999999997</v>
          </cell>
          <cell r="P20">
            <v>2562.39</v>
          </cell>
          <cell r="Q20">
            <v>2569.14</v>
          </cell>
          <cell r="R20">
            <v>2569.9499999999998</v>
          </cell>
          <cell r="S20">
            <v>2570.7599999999998</v>
          </cell>
          <cell r="T20">
            <v>2580.5300000000002</v>
          </cell>
          <cell r="U20">
            <v>2591.33</v>
          </cell>
          <cell r="V20">
            <v>2602.14</v>
          </cell>
          <cell r="W20">
            <v>2612.9499999999998</v>
          </cell>
          <cell r="X20">
            <v>2623.76</v>
          </cell>
          <cell r="Y20">
            <v>2634.57</v>
          </cell>
          <cell r="Z20">
            <v>2645.38</v>
          </cell>
          <cell r="AA20">
            <v>2656.18</v>
          </cell>
          <cell r="AB20">
            <v>2667</v>
          </cell>
          <cell r="AC20">
            <v>2677.8</v>
          </cell>
          <cell r="AD20">
            <v>2677.8</v>
          </cell>
          <cell r="AE20">
            <v>2677.8</v>
          </cell>
          <cell r="AF20">
            <v>2677.8</v>
          </cell>
          <cell r="AG20">
            <v>2677.8</v>
          </cell>
          <cell r="AH20">
            <v>2677.8</v>
          </cell>
          <cell r="AI20">
            <v>2677.8</v>
          </cell>
          <cell r="AJ20">
            <v>2677.8</v>
          </cell>
          <cell r="AK20">
            <v>2677.8</v>
          </cell>
          <cell r="AL20">
            <v>2677.8</v>
          </cell>
          <cell r="AM20">
            <v>2677.8</v>
          </cell>
          <cell r="AN20">
            <v>2677.8</v>
          </cell>
          <cell r="AO20">
            <v>2677.8</v>
          </cell>
          <cell r="AP20">
            <v>2677.8</v>
          </cell>
          <cell r="AQ20">
            <v>2677.8</v>
          </cell>
          <cell r="AR20">
            <v>2677.8</v>
          </cell>
          <cell r="AS20">
            <v>2677.8</v>
          </cell>
          <cell r="AT20">
            <v>2677.8</v>
          </cell>
          <cell r="AU20">
            <v>2677.8</v>
          </cell>
          <cell r="AV20">
            <v>2677.8</v>
          </cell>
          <cell r="AW20">
            <v>2677.8</v>
          </cell>
        </row>
        <row r="21">
          <cell r="A21" t="str">
            <v>1.47</v>
          </cell>
          <cell r="B21">
            <v>2252.23</v>
          </cell>
          <cell r="C21">
            <v>2389.64</v>
          </cell>
          <cell r="D21">
            <v>2389.64</v>
          </cell>
          <cell r="E21">
            <v>2427.14</v>
          </cell>
          <cell r="F21">
            <v>2427.14</v>
          </cell>
          <cell r="G21">
            <v>2477.15</v>
          </cell>
          <cell r="H21">
            <v>2477.15</v>
          </cell>
          <cell r="I21">
            <v>2569.4300000000003</v>
          </cell>
          <cell r="J21">
            <v>2569.4300000000003</v>
          </cell>
          <cell r="K21">
            <v>2652.05</v>
          </cell>
          <cell r="L21">
            <v>2702.06</v>
          </cell>
          <cell r="M21">
            <v>2791.18</v>
          </cell>
          <cell r="N21">
            <v>2791.18</v>
          </cell>
          <cell r="O21">
            <v>2880.41</v>
          </cell>
          <cell r="P21">
            <v>2880.41</v>
          </cell>
          <cell r="Q21">
            <v>2969.65</v>
          </cell>
          <cell r="R21">
            <v>2969.65</v>
          </cell>
          <cell r="S21">
            <v>3058.89</v>
          </cell>
          <cell r="T21">
            <v>3058.89</v>
          </cell>
          <cell r="U21">
            <v>3148.12</v>
          </cell>
          <cell r="V21">
            <v>3148.12</v>
          </cell>
          <cell r="W21">
            <v>3237.37</v>
          </cell>
          <cell r="X21">
            <v>3237.37</v>
          </cell>
          <cell r="Y21">
            <v>3326.6</v>
          </cell>
          <cell r="Z21">
            <v>3326.6</v>
          </cell>
          <cell r="AA21">
            <v>3415.84</v>
          </cell>
          <cell r="AB21">
            <v>3415.84</v>
          </cell>
          <cell r="AC21">
            <v>3505.08</v>
          </cell>
          <cell r="AD21">
            <v>3505.08</v>
          </cell>
          <cell r="AE21">
            <v>3594.31</v>
          </cell>
          <cell r="AF21">
            <v>3594.31</v>
          </cell>
          <cell r="AG21">
            <v>3594.31</v>
          </cell>
          <cell r="AH21">
            <v>3594.31</v>
          </cell>
          <cell r="AI21">
            <v>3594.31</v>
          </cell>
          <cell r="AJ21">
            <v>3594.31</v>
          </cell>
          <cell r="AK21">
            <v>3594.31</v>
          </cell>
          <cell r="AL21">
            <v>3594.31</v>
          </cell>
          <cell r="AM21">
            <v>3594.31</v>
          </cell>
          <cell r="AN21">
            <v>3594.31</v>
          </cell>
          <cell r="AO21">
            <v>3594.31</v>
          </cell>
          <cell r="AP21">
            <v>3594.31</v>
          </cell>
          <cell r="AQ21">
            <v>3594.31</v>
          </cell>
          <cell r="AR21">
            <v>3594.31</v>
          </cell>
          <cell r="AS21">
            <v>3594.31</v>
          </cell>
          <cell r="AT21">
            <v>3594.31</v>
          </cell>
          <cell r="AU21">
            <v>3594.31</v>
          </cell>
          <cell r="AV21">
            <v>3594.31</v>
          </cell>
          <cell r="AW21">
            <v>3594.31</v>
          </cell>
        </row>
        <row r="22">
          <cell r="A22" t="str">
            <v>1.50</v>
          </cell>
          <cell r="B22">
            <v>1979.9</v>
          </cell>
          <cell r="C22">
            <v>2142.4</v>
          </cell>
          <cell r="D22">
            <v>2160.5</v>
          </cell>
          <cell r="E22">
            <v>2178.6</v>
          </cell>
          <cell r="F22">
            <v>2196.7000000000003</v>
          </cell>
          <cell r="G22">
            <v>2214.8000000000002</v>
          </cell>
          <cell r="H22">
            <v>2258.5500000000002</v>
          </cell>
          <cell r="I22">
            <v>2282.96</v>
          </cell>
          <cell r="J22">
            <v>2320.9499999999998</v>
          </cell>
          <cell r="K22">
            <v>2364.69</v>
          </cell>
          <cell r="L22">
            <v>2458.4499999999998</v>
          </cell>
          <cell r="M22">
            <v>2502.1999999999998</v>
          </cell>
          <cell r="N22">
            <v>2545.9499999999998</v>
          </cell>
          <cell r="O22">
            <v>2570.3700000000003</v>
          </cell>
          <cell r="P22">
            <v>2608.34</v>
          </cell>
          <cell r="Q22">
            <v>2652.08</v>
          </cell>
          <cell r="R22">
            <v>2695.83</v>
          </cell>
          <cell r="S22">
            <v>2740.2</v>
          </cell>
          <cell r="T22">
            <v>2784.81</v>
          </cell>
          <cell r="U22">
            <v>2829.41</v>
          </cell>
          <cell r="V22">
            <v>2874.03</v>
          </cell>
          <cell r="W22">
            <v>2918.64</v>
          </cell>
          <cell r="X22">
            <v>2963.25</v>
          </cell>
          <cell r="Y22">
            <v>3007.86</v>
          </cell>
          <cell r="Z22">
            <v>3052.47</v>
          </cell>
          <cell r="AA22">
            <v>3097.08</v>
          </cell>
          <cell r="AB22">
            <v>3141.68</v>
          </cell>
          <cell r="AC22">
            <v>3186.3</v>
          </cell>
          <cell r="AD22">
            <v>3230.9</v>
          </cell>
          <cell r="AE22">
            <v>3275.51</v>
          </cell>
          <cell r="AF22">
            <v>3275.51</v>
          </cell>
          <cell r="AG22">
            <v>3275.51</v>
          </cell>
          <cell r="AH22">
            <v>3275.51</v>
          </cell>
          <cell r="AI22">
            <v>3275.51</v>
          </cell>
          <cell r="AJ22">
            <v>3275.51</v>
          </cell>
          <cell r="AK22">
            <v>3275.51</v>
          </cell>
          <cell r="AL22">
            <v>3275.51</v>
          </cell>
          <cell r="AM22">
            <v>3275.51</v>
          </cell>
          <cell r="AN22">
            <v>3275.51</v>
          </cell>
          <cell r="AO22">
            <v>3275.51</v>
          </cell>
          <cell r="AP22">
            <v>3275.51</v>
          </cell>
          <cell r="AQ22">
            <v>3275.51</v>
          </cell>
          <cell r="AR22">
            <v>3275.51</v>
          </cell>
          <cell r="AS22">
            <v>3275.51</v>
          </cell>
          <cell r="AT22">
            <v>3275.51</v>
          </cell>
          <cell r="AU22">
            <v>3275.51</v>
          </cell>
          <cell r="AV22">
            <v>3275.51</v>
          </cell>
          <cell r="AW22">
            <v>3275.51</v>
          </cell>
        </row>
        <row r="23">
          <cell r="A23" t="str">
            <v>1.53</v>
          </cell>
          <cell r="B23">
            <v>2289.64</v>
          </cell>
          <cell r="C23">
            <v>2452.15</v>
          </cell>
          <cell r="D23">
            <v>2452.15</v>
          </cell>
          <cell r="E23">
            <v>2489.65</v>
          </cell>
          <cell r="F23">
            <v>2489.65</v>
          </cell>
          <cell r="G23">
            <v>2539.66</v>
          </cell>
          <cell r="H23">
            <v>2539.66</v>
          </cell>
          <cell r="I23">
            <v>2614.56</v>
          </cell>
          <cell r="J23">
            <v>2614.56</v>
          </cell>
          <cell r="K23">
            <v>2714.7</v>
          </cell>
          <cell r="L23">
            <v>2765.68</v>
          </cell>
          <cell r="M23">
            <v>2854.92</v>
          </cell>
          <cell r="N23">
            <v>2854.92</v>
          </cell>
          <cell r="O23">
            <v>2944.16</v>
          </cell>
          <cell r="P23">
            <v>2944.16</v>
          </cell>
          <cell r="Q23">
            <v>3033.4</v>
          </cell>
          <cell r="R23">
            <v>3033.4</v>
          </cell>
          <cell r="S23">
            <v>3122.63</v>
          </cell>
          <cell r="T23">
            <v>3122.63</v>
          </cell>
          <cell r="U23">
            <v>3211.87</v>
          </cell>
          <cell r="V23">
            <v>3211.87</v>
          </cell>
          <cell r="W23">
            <v>3301.11</v>
          </cell>
          <cell r="X23">
            <v>3301.11</v>
          </cell>
          <cell r="Y23">
            <v>3390.35</v>
          </cell>
          <cell r="Z23">
            <v>3390.35</v>
          </cell>
          <cell r="AA23">
            <v>3479.59</v>
          </cell>
          <cell r="AB23">
            <v>3479.59</v>
          </cell>
          <cell r="AC23">
            <v>3568.82</v>
          </cell>
          <cell r="AD23">
            <v>3568.82</v>
          </cell>
          <cell r="AE23">
            <v>3658.06</v>
          </cell>
          <cell r="AF23">
            <v>3658.06</v>
          </cell>
          <cell r="AG23">
            <v>3658.06</v>
          </cell>
          <cell r="AH23">
            <v>3658.06</v>
          </cell>
          <cell r="AI23">
            <v>3658.06</v>
          </cell>
          <cell r="AJ23">
            <v>3658.06</v>
          </cell>
          <cell r="AK23">
            <v>3658.06</v>
          </cell>
          <cell r="AL23">
            <v>3658.06</v>
          </cell>
          <cell r="AM23">
            <v>3658.06</v>
          </cell>
          <cell r="AN23">
            <v>3658.06</v>
          </cell>
          <cell r="AO23">
            <v>3658.06</v>
          </cell>
          <cell r="AP23">
            <v>3658.06</v>
          </cell>
          <cell r="AQ23">
            <v>3658.06</v>
          </cell>
          <cell r="AR23">
            <v>3658.06</v>
          </cell>
          <cell r="AS23">
            <v>3658.06</v>
          </cell>
          <cell r="AT23">
            <v>3658.06</v>
          </cell>
          <cell r="AU23">
            <v>3658.06</v>
          </cell>
          <cell r="AV23">
            <v>3658.06</v>
          </cell>
          <cell r="AW23">
            <v>3658.06</v>
          </cell>
        </row>
        <row r="24">
          <cell r="A24" t="str">
            <v>1.54</v>
          </cell>
          <cell r="B24">
            <v>2304.2199999999998</v>
          </cell>
          <cell r="C24">
            <v>2460.48</v>
          </cell>
          <cell r="D24">
            <v>2460.48</v>
          </cell>
          <cell r="E24">
            <v>2497.98</v>
          </cell>
          <cell r="F24">
            <v>2497.98</v>
          </cell>
          <cell r="G24">
            <v>2535.4899999999998</v>
          </cell>
          <cell r="H24">
            <v>2535.4899999999998</v>
          </cell>
          <cell r="I24">
            <v>2569.12</v>
          </cell>
          <cell r="J24">
            <v>2569.12</v>
          </cell>
          <cell r="K24">
            <v>2585.4</v>
          </cell>
          <cell r="L24">
            <v>2635.4</v>
          </cell>
          <cell r="M24">
            <v>2685.4</v>
          </cell>
          <cell r="N24">
            <v>2685.4</v>
          </cell>
          <cell r="O24">
            <v>2735.94</v>
          </cell>
          <cell r="P24">
            <v>2735.94</v>
          </cell>
          <cell r="Q24">
            <v>2786.93</v>
          </cell>
          <cell r="R24">
            <v>2786.93</v>
          </cell>
          <cell r="S24">
            <v>2837.92</v>
          </cell>
          <cell r="T24">
            <v>2837.92</v>
          </cell>
          <cell r="U24">
            <v>2888.91</v>
          </cell>
          <cell r="V24">
            <v>2888.91</v>
          </cell>
          <cell r="W24">
            <v>2939.9</v>
          </cell>
          <cell r="X24">
            <v>2939.9</v>
          </cell>
          <cell r="Y24">
            <v>2990.88</v>
          </cell>
          <cell r="Z24">
            <v>2990.88</v>
          </cell>
          <cell r="AA24">
            <v>3041.87</v>
          </cell>
          <cell r="AB24">
            <v>3041.87</v>
          </cell>
          <cell r="AC24">
            <v>3092.86</v>
          </cell>
          <cell r="AD24">
            <v>3092.86</v>
          </cell>
          <cell r="AE24">
            <v>3143.84</v>
          </cell>
          <cell r="AF24">
            <v>3143.84</v>
          </cell>
          <cell r="AG24">
            <v>3194.83</v>
          </cell>
          <cell r="AH24">
            <v>3194.83</v>
          </cell>
          <cell r="AI24">
            <v>3194.83</v>
          </cell>
          <cell r="AJ24">
            <v>3194.83</v>
          </cell>
          <cell r="AK24">
            <v>3194.83</v>
          </cell>
          <cell r="AL24">
            <v>3194.83</v>
          </cell>
          <cell r="AM24">
            <v>3194.83</v>
          </cell>
          <cell r="AN24">
            <v>3194.83</v>
          </cell>
          <cell r="AO24">
            <v>3194.83</v>
          </cell>
          <cell r="AP24">
            <v>3194.83</v>
          </cell>
          <cell r="AQ24">
            <v>3194.83</v>
          </cell>
          <cell r="AR24">
            <v>3194.83</v>
          </cell>
          <cell r="AS24">
            <v>3194.83</v>
          </cell>
          <cell r="AT24">
            <v>3194.83</v>
          </cell>
          <cell r="AU24">
            <v>3194.83</v>
          </cell>
          <cell r="AV24">
            <v>3194.83</v>
          </cell>
          <cell r="AW24">
            <v>3194.83</v>
          </cell>
        </row>
        <row r="25">
          <cell r="A25" t="str">
            <v>1.55</v>
          </cell>
          <cell r="B25">
            <v>2343.79</v>
          </cell>
          <cell r="C25">
            <v>2512.5699999999997</v>
          </cell>
          <cell r="D25">
            <v>2512.5699999999997</v>
          </cell>
          <cell r="E25">
            <v>2570.2099999999996</v>
          </cell>
          <cell r="F25">
            <v>2570.2099999999996</v>
          </cell>
          <cell r="G25">
            <v>2637.47</v>
          </cell>
          <cell r="H25">
            <v>2637.47</v>
          </cell>
          <cell r="I25">
            <v>2712.57</v>
          </cell>
          <cell r="J25">
            <v>2712.57</v>
          </cell>
          <cell r="K25">
            <v>2789.06</v>
          </cell>
          <cell r="L25">
            <v>2840.04</v>
          </cell>
          <cell r="M25">
            <v>2916.52</v>
          </cell>
          <cell r="N25">
            <v>2916.52</v>
          </cell>
          <cell r="O25">
            <v>2993.01</v>
          </cell>
          <cell r="P25">
            <v>2993.01</v>
          </cell>
          <cell r="Q25">
            <v>3069.49</v>
          </cell>
          <cell r="R25">
            <v>3069.49</v>
          </cell>
          <cell r="S25">
            <v>3145.98</v>
          </cell>
          <cell r="T25">
            <v>3145.98</v>
          </cell>
          <cell r="U25">
            <v>3222.46</v>
          </cell>
          <cell r="V25">
            <v>3222.46</v>
          </cell>
          <cell r="W25">
            <v>3298.95</v>
          </cell>
          <cell r="X25">
            <v>3298.95</v>
          </cell>
          <cell r="Y25">
            <v>3375.43</v>
          </cell>
          <cell r="Z25">
            <v>3375.43</v>
          </cell>
          <cell r="AA25">
            <v>3451.92</v>
          </cell>
          <cell r="AB25">
            <v>3451.92</v>
          </cell>
          <cell r="AC25">
            <v>3528.4</v>
          </cell>
          <cell r="AD25">
            <v>3528.4</v>
          </cell>
          <cell r="AE25">
            <v>3528.4</v>
          </cell>
          <cell r="AF25">
            <v>3528.4</v>
          </cell>
          <cell r="AG25">
            <v>3528.4</v>
          </cell>
          <cell r="AH25">
            <v>3528.4</v>
          </cell>
          <cell r="AI25">
            <v>3528.4</v>
          </cell>
          <cell r="AJ25">
            <v>3528.4</v>
          </cell>
          <cell r="AK25">
            <v>3528.4</v>
          </cell>
          <cell r="AL25">
            <v>3528.4</v>
          </cell>
          <cell r="AM25">
            <v>3528.4</v>
          </cell>
          <cell r="AN25">
            <v>3528.4</v>
          </cell>
          <cell r="AO25">
            <v>3528.4</v>
          </cell>
          <cell r="AP25">
            <v>3528.4</v>
          </cell>
          <cell r="AQ25">
            <v>3528.4</v>
          </cell>
          <cell r="AR25">
            <v>3528.4</v>
          </cell>
          <cell r="AS25">
            <v>3528.4</v>
          </cell>
          <cell r="AT25">
            <v>3528.4</v>
          </cell>
          <cell r="AU25">
            <v>3528.4</v>
          </cell>
          <cell r="AV25">
            <v>3528.4</v>
          </cell>
          <cell r="AW25">
            <v>3528.4</v>
          </cell>
        </row>
        <row r="26">
          <cell r="A26" t="str">
            <v>1.57</v>
          </cell>
          <cell r="B26">
            <v>2352.14</v>
          </cell>
          <cell r="C26">
            <v>2508.4</v>
          </cell>
          <cell r="D26">
            <v>2508.4</v>
          </cell>
          <cell r="E26">
            <v>2545.91</v>
          </cell>
          <cell r="F26">
            <v>2545.91</v>
          </cell>
          <cell r="G26">
            <v>2569.9</v>
          </cell>
          <cell r="H26">
            <v>2569.9</v>
          </cell>
          <cell r="I26">
            <v>2595.81</v>
          </cell>
          <cell r="J26">
            <v>2595.81</v>
          </cell>
          <cell r="K26">
            <v>2633.32</v>
          </cell>
          <cell r="L26">
            <v>2683.32</v>
          </cell>
          <cell r="M26">
            <v>2733.83</v>
          </cell>
          <cell r="N26">
            <v>2733.83</v>
          </cell>
          <cell r="O26">
            <v>2784.81</v>
          </cell>
          <cell r="P26">
            <v>2784.81</v>
          </cell>
          <cell r="Q26">
            <v>2835.8</v>
          </cell>
          <cell r="R26">
            <v>2835.8</v>
          </cell>
          <cell r="S26">
            <v>2886.79</v>
          </cell>
          <cell r="T26">
            <v>2886.79</v>
          </cell>
          <cell r="U26">
            <v>2937.78</v>
          </cell>
          <cell r="V26">
            <v>2937.78</v>
          </cell>
          <cell r="W26">
            <v>2988.76</v>
          </cell>
          <cell r="X26">
            <v>2988.76</v>
          </cell>
          <cell r="Y26">
            <v>3039.75</v>
          </cell>
          <cell r="Z26">
            <v>3039.75</v>
          </cell>
          <cell r="AA26">
            <v>3090.74</v>
          </cell>
          <cell r="AB26">
            <v>3090.74</v>
          </cell>
          <cell r="AC26">
            <v>3141.73</v>
          </cell>
          <cell r="AD26">
            <v>3141.73</v>
          </cell>
          <cell r="AE26">
            <v>3192.71</v>
          </cell>
          <cell r="AF26">
            <v>3192.71</v>
          </cell>
          <cell r="AG26">
            <v>3243.7</v>
          </cell>
          <cell r="AH26">
            <v>3243.7</v>
          </cell>
          <cell r="AI26">
            <v>3243.7</v>
          </cell>
          <cell r="AJ26">
            <v>3243.7</v>
          </cell>
          <cell r="AK26">
            <v>3243.7</v>
          </cell>
          <cell r="AL26">
            <v>3243.7</v>
          </cell>
          <cell r="AM26">
            <v>3243.7</v>
          </cell>
          <cell r="AN26">
            <v>3243.7</v>
          </cell>
          <cell r="AO26">
            <v>3243.7</v>
          </cell>
          <cell r="AP26">
            <v>3243.7</v>
          </cell>
          <cell r="AQ26">
            <v>3243.7</v>
          </cell>
          <cell r="AR26">
            <v>3243.7</v>
          </cell>
          <cell r="AS26">
            <v>3243.7</v>
          </cell>
          <cell r="AT26">
            <v>3243.7</v>
          </cell>
          <cell r="AU26">
            <v>3243.7</v>
          </cell>
          <cell r="AV26">
            <v>3243.7</v>
          </cell>
          <cell r="AW26">
            <v>3243.7</v>
          </cell>
        </row>
        <row r="27">
          <cell r="A27" t="str">
            <v>1.55-1.61-1.77</v>
          </cell>
          <cell r="B27">
            <v>2343.79</v>
          </cell>
          <cell r="C27">
            <v>2512.5699999999997</v>
          </cell>
          <cell r="D27">
            <v>2512.5699999999997</v>
          </cell>
          <cell r="E27">
            <v>2570.2099999999996</v>
          </cell>
          <cell r="F27">
            <v>2570.2099999999996</v>
          </cell>
          <cell r="G27">
            <v>2637.47</v>
          </cell>
          <cell r="H27">
            <v>2637.47</v>
          </cell>
          <cell r="I27">
            <v>3005.77</v>
          </cell>
          <cell r="J27">
            <v>3005.77</v>
          </cell>
          <cell r="K27">
            <v>3082.26</v>
          </cell>
          <cell r="L27">
            <v>3133.25</v>
          </cell>
          <cell r="M27">
            <v>3209.73</v>
          </cell>
          <cell r="N27">
            <v>3209.73</v>
          </cell>
          <cell r="O27">
            <v>3286.22</v>
          </cell>
          <cell r="P27">
            <v>3286.22</v>
          </cell>
          <cell r="Q27">
            <v>3362.7</v>
          </cell>
          <cell r="R27">
            <v>3626.16</v>
          </cell>
          <cell r="S27">
            <v>3702.64</v>
          </cell>
          <cell r="T27">
            <v>3702.64</v>
          </cell>
          <cell r="U27">
            <v>3779.13</v>
          </cell>
          <cell r="V27">
            <v>3779.13</v>
          </cell>
          <cell r="W27">
            <v>3855.62</v>
          </cell>
          <cell r="X27">
            <v>3855.62</v>
          </cell>
          <cell r="Y27">
            <v>3932.1</v>
          </cell>
          <cell r="Z27">
            <v>3932.1</v>
          </cell>
          <cell r="AA27">
            <v>4008.59</v>
          </cell>
          <cell r="AB27">
            <v>4008.59</v>
          </cell>
          <cell r="AC27">
            <v>4085.07</v>
          </cell>
          <cell r="AD27">
            <v>4085.07</v>
          </cell>
          <cell r="AE27">
            <v>4085.07</v>
          </cell>
          <cell r="AF27">
            <v>4085.07</v>
          </cell>
          <cell r="AG27">
            <v>4085.07</v>
          </cell>
          <cell r="AH27">
            <v>4085.07</v>
          </cell>
          <cell r="AI27">
            <v>4085.07</v>
          </cell>
          <cell r="AJ27">
            <v>4085.07</v>
          </cell>
          <cell r="AK27">
            <v>4085.07</v>
          </cell>
          <cell r="AL27">
            <v>4085.07</v>
          </cell>
          <cell r="AM27">
            <v>4085.07</v>
          </cell>
          <cell r="AN27">
            <v>4085.07</v>
          </cell>
          <cell r="AO27">
            <v>4085.07</v>
          </cell>
          <cell r="AP27">
            <v>4085.07</v>
          </cell>
          <cell r="AQ27">
            <v>4085.07</v>
          </cell>
          <cell r="AR27">
            <v>4085.07</v>
          </cell>
          <cell r="AS27">
            <v>4085.07</v>
          </cell>
          <cell r="AT27">
            <v>4085.07</v>
          </cell>
          <cell r="AU27">
            <v>4085.07</v>
          </cell>
          <cell r="AV27">
            <v>4085.07</v>
          </cell>
          <cell r="AW27">
            <v>4085.07</v>
          </cell>
        </row>
        <row r="28">
          <cell r="A28" t="str">
            <v>1.55-1.61-1.77+2j</v>
          </cell>
          <cell r="B28">
            <v>2512.5699999999997</v>
          </cell>
          <cell r="C28">
            <v>2570.2099999999996</v>
          </cell>
          <cell r="D28">
            <v>2570.2099999999996</v>
          </cell>
          <cell r="E28">
            <v>2637.47</v>
          </cell>
          <cell r="F28">
            <v>2637.47</v>
          </cell>
          <cell r="G28">
            <v>3005.77</v>
          </cell>
          <cell r="H28">
            <v>3005.77</v>
          </cell>
          <cell r="I28">
            <v>3082.26</v>
          </cell>
          <cell r="J28">
            <v>3133.25</v>
          </cell>
          <cell r="K28">
            <v>3209.73</v>
          </cell>
          <cell r="L28">
            <v>3209.73</v>
          </cell>
          <cell r="M28">
            <v>3286.22</v>
          </cell>
          <cell r="N28">
            <v>3286.22</v>
          </cell>
          <cell r="O28">
            <v>3362.7</v>
          </cell>
          <cell r="P28">
            <v>3626.16</v>
          </cell>
          <cell r="Q28">
            <v>3702.64</v>
          </cell>
          <cell r="R28">
            <v>3702.64</v>
          </cell>
          <cell r="S28">
            <v>3779.13</v>
          </cell>
          <cell r="T28">
            <v>3779.13</v>
          </cell>
          <cell r="U28">
            <v>3855.62</v>
          </cell>
          <cell r="V28">
            <v>3855.62</v>
          </cell>
          <cell r="W28">
            <v>3932.1</v>
          </cell>
          <cell r="X28">
            <v>3932.1</v>
          </cell>
          <cell r="Y28">
            <v>4008.59</v>
          </cell>
          <cell r="Z28">
            <v>4008.59</v>
          </cell>
          <cell r="AA28">
            <v>4085.07</v>
          </cell>
          <cell r="AB28">
            <v>4085.07</v>
          </cell>
          <cell r="AC28">
            <v>4085.07</v>
          </cell>
          <cell r="AD28">
            <v>4085.07</v>
          </cell>
          <cell r="AE28">
            <v>4085.07</v>
          </cell>
          <cell r="AF28">
            <v>4085.07</v>
          </cell>
          <cell r="AG28">
            <v>4085.07</v>
          </cell>
          <cell r="AH28">
            <v>4085.07</v>
          </cell>
          <cell r="AI28">
            <v>4085.07</v>
          </cell>
          <cell r="AJ28">
            <v>4085.07</v>
          </cell>
          <cell r="AK28">
            <v>4085.07</v>
          </cell>
          <cell r="AL28">
            <v>4085.07</v>
          </cell>
          <cell r="AM28">
            <v>4085.07</v>
          </cell>
          <cell r="AN28">
            <v>4085.07</v>
          </cell>
          <cell r="AO28">
            <v>4085.07</v>
          </cell>
          <cell r="AP28">
            <v>4085.07</v>
          </cell>
          <cell r="AQ28">
            <v>4085.07</v>
          </cell>
          <cell r="AR28">
            <v>4085.07</v>
          </cell>
          <cell r="AS28">
            <v>4085.07</v>
          </cell>
          <cell r="AT28">
            <v>4085.07</v>
          </cell>
          <cell r="AU28">
            <v>4085.07</v>
          </cell>
          <cell r="AV28">
            <v>4085.07</v>
          </cell>
          <cell r="AW28">
            <v>4085.07</v>
          </cell>
        </row>
        <row r="29">
          <cell r="A29" t="str">
            <v>1.58</v>
          </cell>
          <cell r="B29">
            <v>2445.9</v>
          </cell>
          <cell r="C29">
            <v>2583.3000000000002</v>
          </cell>
          <cell r="D29">
            <v>2583.3000000000002</v>
          </cell>
          <cell r="E29">
            <v>2620.81</v>
          </cell>
          <cell r="F29">
            <v>2620.81</v>
          </cell>
          <cell r="G29">
            <v>2670.8</v>
          </cell>
          <cell r="H29">
            <v>2670.8</v>
          </cell>
          <cell r="I29">
            <v>2772.07</v>
          </cell>
          <cell r="J29">
            <v>2772.07</v>
          </cell>
          <cell r="K29">
            <v>2874.05</v>
          </cell>
          <cell r="L29">
            <v>2925.04</v>
          </cell>
          <cell r="M29">
            <v>3014.27</v>
          </cell>
          <cell r="N29">
            <v>3014.27</v>
          </cell>
          <cell r="O29">
            <v>3103.51</v>
          </cell>
          <cell r="P29">
            <v>3103.51</v>
          </cell>
          <cell r="Q29">
            <v>3192.75</v>
          </cell>
          <cell r="R29">
            <v>3192.75</v>
          </cell>
          <cell r="S29">
            <v>3281.99</v>
          </cell>
          <cell r="T29">
            <v>3281.99</v>
          </cell>
          <cell r="U29">
            <v>3371.22</v>
          </cell>
          <cell r="V29">
            <v>3371.22</v>
          </cell>
          <cell r="W29">
            <v>3460.46</v>
          </cell>
          <cell r="X29">
            <v>3460.46</v>
          </cell>
          <cell r="Y29">
            <v>3549.7</v>
          </cell>
          <cell r="Z29">
            <v>3549.7</v>
          </cell>
          <cell r="AA29">
            <v>3638.94</v>
          </cell>
          <cell r="AB29">
            <v>3638.94</v>
          </cell>
          <cell r="AC29">
            <v>3728.17</v>
          </cell>
          <cell r="AD29">
            <v>3728.17</v>
          </cell>
          <cell r="AE29">
            <v>3817.41</v>
          </cell>
          <cell r="AF29">
            <v>3817.41</v>
          </cell>
          <cell r="AG29">
            <v>3817.41</v>
          </cell>
          <cell r="AH29">
            <v>3817.41</v>
          </cell>
          <cell r="AI29">
            <v>3817.41</v>
          </cell>
          <cell r="AJ29">
            <v>3817.41</v>
          </cell>
          <cell r="AK29">
            <v>3817.41</v>
          </cell>
          <cell r="AL29">
            <v>3817.41</v>
          </cell>
          <cell r="AM29">
            <v>3817.41</v>
          </cell>
          <cell r="AN29">
            <v>3817.41</v>
          </cell>
          <cell r="AO29">
            <v>3817.41</v>
          </cell>
          <cell r="AP29">
            <v>3817.41</v>
          </cell>
          <cell r="AQ29">
            <v>3817.41</v>
          </cell>
          <cell r="AR29">
            <v>3817.41</v>
          </cell>
          <cell r="AS29">
            <v>3817.41</v>
          </cell>
          <cell r="AT29">
            <v>3817.41</v>
          </cell>
          <cell r="AU29">
            <v>3817.41</v>
          </cell>
          <cell r="AV29">
            <v>3817.41</v>
          </cell>
          <cell r="AW29">
            <v>3817.41</v>
          </cell>
        </row>
        <row r="30">
          <cell r="A30" t="str">
            <v>1.59</v>
          </cell>
          <cell r="B30">
            <v>2439.64</v>
          </cell>
          <cell r="C30">
            <v>2570.84</v>
          </cell>
          <cell r="D30">
            <v>2570.84</v>
          </cell>
          <cell r="E30">
            <v>2608.31</v>
          </cell>
          <cell r="F30">
            <v>2608.31</v>
          </cell>
          <cell r="G30">
            <v>2645.81</v>
          </cell>
          <cell r="H30">
            <v>2645.81</v>
          </cell>
          <cell r="I30">
            <v>2683.32</v>
          </cell>
          <cell r="J30">
            <v>2683.32</v>
          </cell>
          <cell r="K30">
            <v>2721.09</v>
          </cell>
          <cell r="L30">
            <v>2772.07</v>
          </cell>
          <cell r="M30">
            <v>2823.06</v>
          </cell>
          <cell r="N30">
            <v>2823.06</v>
          </cell>
          <cell r="O30">
            <v>2874.05</v>
          </cell>
          <cell r="P30">
            <v>2874.05</v>
          </cell>
          <cell r="Q30">
            <v>2925.04</v>
          </cell>
          <cell r="R30">
            <v>2925.04</v>
          </cell>
          <cell r="S30">
            <v>2976.02</v>
          </cell>
          <cell r="T30">
            <v>2976.02</v>
          </cell>
          <cell r="U30">
            <v>3027.01</v>
          </cell>
          <cell r="V30">
            <v>3027.01</v>
          </cell>
          <cell r="W30">
            <v>3077.99</v>
          </cell>
          <cell r="X30">
            <v>3077.99</v>
          </cell>
          <cell r="Y30">
            <v>3128.98</v>
          </cell>
          <cell r="Z30">
            <v>3128.98</v>
          </cell>
          <cell r="AA30">
            <v>3179.97</v>
          </cell>
          <cell r="AB30">
            <v>3179.97</v>
          </cell>
          <cell r="AC30">
            <v>3230.96</v>
          </cell>
          <cell r="AD30">
            <v>3230.96</v>
          </cell>
          <cell r="AE30">
            <v>3281.95</v>
          </cell>
          <cell r="AF30">
            <v>3281.95</v>
          </cell>
          <cell r="AG30">
            <v>3332.94</v>
          </cell>
          <cell r="AH30">
            <v>3332.94</v>
          </cell>
          <cell r="AI30">
            <v>3332.94</v>
          </cell>
          <cell r="AJ30">
            <v>3332.94</v>
          </cell>
          <cell r="AK30">
            <v>3332.94</v>
          </cell>
          <cell r="AL30">
            <v>3332.94</v>
          </cell>
          <cell r="AM30">
            <v>3332.94</v>
          </cell>
          <cell r="AN30">
            <v>3332.94</v>
          </cell>
          <cell r="AO30">
            <v>3332.94</v>
          </cell>
          <cell r="AP30">
            <v>3332.94</v>
          </cell>
          <cell r="AQ30">
            <v>3332.94</v>
          </cell>
          <cell r="AR30">
            <v>3332.94</v>
          </cell>
          <cell r="AS30">
            <v>3332.94</v>
          </cell>
          <cell r="AT30">
            <v>3332.94</v>
          </cell>
          <cell r="AU30">
            <v>3332.94</v>
          </cell>
          <cell r="AV30">
            <v>3332.94</v>
          </cell>
          <cell r="AW30">
            <v>3332.94</v>
          </cell>
        </row>
        <row r="31">
          <cell r="A31" t="str">
            <v>1.60</v>
          </cell>
          <cell r="B31">
            <v>2527.16</v>
          </cell>
          <cell r="C31">
            <v>2664.55</v>
          </cell>
          <cell r="D31">
            <v>2664.55</v>
          </cell>
          <cell r="E31">
            <v>2702.06</v>
          </cell>
          <cell r="F31">
            <v>2702.06</v>
          </cell>
          <cell r="G31">
            <v>2752.94</v>
          </cell>
          <cell r="H31">
            <v>2752.94</v>
          </cell>
          <cell r="I31">
            <v>2854.93</v>
          </cell>
          <cell r="J31">
            <v>2854.93</v>
          </cell>
          <cell r="K31">
            <v>2956.91</v>
          </cell>
          <cell r="L31">
            <v>3007.9</v>
          </cell>
          <cell r="M31">
            <v>3097.14</v>
          </cell>
          <cell r="N31">
            <v>3097.14</v>
          </cell>
          <cell r="O31">
            <v>3186.38</v>
          </cell>
          <cell r="P31">
            <v>3186.38</v>
          </cell>
          <cell r="Q31">
            <v>3275.61</v>
          </cell>
          <cell r="R31">
            <v>3275.61</v>
          </cell>
          <cell r="S31">
            <v>3364.85</v>
          </cell>
          <cell r="T31">
            <v>3364.85</v>
          </cell>
          <cell r="U31">
            <v>3454.09</v>
          </cell>
          <cell r="V31">
            <v>3454.09</v>
          </cell>
          <cell r="W31">
            <v>3543.32</v>
          </cell>
          <cell r="X31">
            <v>3543.32</v>
          </cell>
          <cell r="Y31">
            <v>3632.57</v>
          </cell>
          <cell r="Z31">
            <v>3632.57</v>
          </cell>
          <cell r="AA31">
            <v>3721.8</v>
          </cell>
          <cell r="AB31">
            <v>3721.8</v>
          </cell>
          <cell r="AC31">
            <v>3811.04</v>
          </cell>
          <cell r="AD31">
            <v>3811.04</v>
          </cell>
          <cell r="AE31">
            <v>3900.27</v>
          </cell>
          <cell r="AF31">
            <v>3900.27</v>
          </cell>
          <cell r="AG31">
            <v>3900.27</v>
          </cell>
          <cell r="AH31">
            <v>3900.27</v>
          </cell>
          <cell r="AI31">
            <v>3900.27</v>
          </cell>
          <cell r="AJ31">
            <v>3900.27</v>
          </cell>
          <cell r="AK31">
            <v>3900.27</v>
          </cell>
          <cell r="AL31">
            <v>3900.27</v>
          </cell>
          <cell r="AM31">
            <v>3900.27</v>
          </cell>
          <cell r="AN31">
            <v>3900.27</v>
          </cell>
          <cell r="AO31">
            <v>3900.27</v>
          </cell>
          <cell r="AP31">
            <v>3900.27</v>
          </cell>
          <cell r="AQ31">
            <v>3900.27</v>
          </cell>
          <cell r="AR31">
            <v>3900.27</v>
          </cell>
          <cell r="AS31">
            <v>3900.27</v>
          </cell>
          <cell r="AT31">
            <v>3900.27</v>
          </cell>
          <cell r="AU31">
            <v>3900.27</v>
          </cell>
          <cell r="AV31">
            <v>3900.27</v>
          </cell>
          <cell r="AW31">
            <v>3900.27</v>
          </cell>
        </row>
        <row r="32">
          <cell r="A32" t="str">
            <v>1.61</v>
          </cell>
          <cell r="B32">
            <v>2606.1999999999998</v>
          </cell>
          <cell r="C32">
            <v>2776.31</v>
          </cell>
          <cell r="D32">
            <v>2776.31</v>
          </cell>
          <cell r="E32">
            <v>2852.8</v>
          </cell>
          <cell r="F32">
            <v>2852.8</v>
          </cell>
          <cell r="G32">
            <v>2929.28</v>
          </cell>
          <cell r="H32">
            <v>2929.28</v>
          </cell>
          <cell r="I32">
            <v>3005.77</v>
          </cell>
          <cell r="J32">
            <v>3005.77</v>
          </cell>
          <cell r="K32">
            <v>3082.25</v>
          </cell>
          <cell r="L32">
            <v>3133.24</v>
          </cell>
          <cell r="M32">
            <v>3209.73</v>
          </cell>
          <cell r="N32">
            <v>3209.73</v>
          </cell>
          <cell r="O32">
            <v>3286.21</v>
          </cell>
          <cell r="P32">
            <v>3286.21</v>
          </cell>
          <cell r="Q32">
            <v>3362.69</v>
          </cell>
          <cell r="R32">
            <v>3362.69</v>
          </cell>
          <cell r="S32">
            <v>3439.18</v>
          </cell>
          <cell r="T32">
            <v>3439.18</v>
          </cell>
          <cell r="U32">
            <v>3515.66</v>
          </cell>
          <cell r="V32">
            <v>3515.66</v>
          </cell>
          <cell r="W32">
            <v>3592.15</v>
          </cell>
          <cell r="X32">
            <v>3592.15</v>
          </cell>
          <cell r="Y32">
            <v>3668.63</v>
          </cell>
          <cell r="Z32">
            <v>3668.63</v>
          </cell>
          <cell r="AA32">
            <v>3745.12</v>
          </cell>
          <cell r="AB32">
            <v>3745.12</v>
          </cell>
          <cell r="AC32">
            <v>3821.6</v>
          </cell>
          <cell r="AD32">
            <v>3821.6</v>
          </cell>
          <cell r="AE32">
            <v>3821.6</v>
          </cell>
          <cell r="AF32">
            <v>3821.6</v>
          </cell>
          <cell r="AG32">
            <v>3821.6</v>
          </cell>
          <cell r="AH32">
            <v>3821.6</v>
          </cell>
          <cell r="AI32">
            <v>3821.6</v>
          </cell>
          <cell r="AJ32">
            <v>3821.6</v>
          </cell>
          <cell r="AK32">
            <v>3821.6</v>
          </cell>
          <cell r="AL32">
            <v>3821.6</v>
          </cell>
          <cell r="AM32">
            <v>3821.6</v>
          </cell>
          <cell r="AN32">
            <v>3821.6</v>
          </cell>
          <cell r="AO32">
            <v>3821.6</v>
          </cell>
          <cell r="AP32">
            <v>3821.6</v>
          </cell>
          <cell r="AQ32">
            <v>3821.6</v>
          </cell>
          <cell r="AR32">
            <v>3821.6</v>
          </cell>
          <cell r="AS32">
            <v>3821.6</v>
          </cell>
          <cell r="AT32">
            <v>3821.6</v>
          </cell>
          <cell r="AU32">
            <v>3821.6</v>
          </cell>
          <cell r="AV32">
            <v>3821.6</v>
          </cell>
          <cell r="AW32">
            <v>3821.6</v>
          </cell>
        </row>
        <row r="33">
          <cell r="A33" t="str">
            <v>1.61-1.77</v>
          </cell>
          <cell r="B33">
            <v>2606.1999999999998</v>
          </cell>
          <cell r="C33">
            <v>2776.31</v>
          </cell>
          <cell r="D33">
            <v>2776.31</v>
          </cell>
          <cell r="E33">
            <v>2852.8</v>
          </cell>
          <cell r="F33">
            <v>2852.8</v>
          </cell>
          <cell r="G33">
            <v>2929.28</v>
          </cell>
          <cell r="H33">
            <v>2929.28</v>
          </cell>
          <cell r="I33">
            <v>3269.23</v>
          </cell>
          <cell r="J33">
            <v>3269.23</v>
          </cell>
          <cell r="K33">
            <v>3345.71</v>
          </cell>
          <cell r="L33">
            <v>3396.7</v>
          </cell>
          <cell r="M33">
            <v>3473.18</v>
          </cell>
          <cell r="N33">
            <v>3473.18</v>
          </cell>
          <cell r="O33">
            <v>3549.67</v>
          </cell>
          <cell r="P33">
            <v>3549.67</v>
          </cell>
          <cell r="Q33">
            <v>3626.15</v>
          </cell>
          <cell r="R33">
            <v>3626.15</v>
          </cell>
          <cell r="S33">
            <v>3702.64</v>
          </cell>
          <cell r="T33">
            <v>3702.64</v>
          </cell>
          <cell r="U33">
            <v>3779.12</v>
          </cell>
          <cell r="V33">
            <v>3779.12</v>
          </cell>
          <cell r="W33">
            <v>3855.61</v>
          </cell>
          <cell r="X33">
            <v>3855.61</v>
          </cell>
          <cell r="Y33">
            <v>3932.1</v>
          </cell>
          <cell r="Z33">
            <v>3932.1</v>
          </cell>
          <cell r="AA33">
            <v>4008.58</v>
          </cell>
          <cell r="AB33">
            <v>4008.58</v>
          </cell>
          <cell r="AC33">
            <v>4085.07</v>
          </cell>
          <cell r="AD33">
            <v>4085.07</v>
          </cell>
          <cell r="AE33">
            <v>4085.07</v>
          </cell>
          <cell r="AF33">
            <v>4085.07</v>
          </cell>
          <cell r="AG33">
            <v>4085.07</v>
          </cell>
          <cell r="AH33">
            <v>4085.07</v>
          </cell>
          <cell r="AI33">
            <v>4085.07</v>
          </cell>
          <cell r="AJ33">
            <v>4085.07</v>
          </cell>
          <cell r="AK33">
            <v>4085.07</v>
          </cell>
          <cell r="AL33">
            <v>4085.07</v>
          </cell>
          <cell r="AM33">
            <v>4085.07</v>
          </cell>
          <cell r="AN33">
            <v>4085.07</v>
          </cell>
          <cell r="AO33">
            <v>4085.07</v>
          </cell>
          <cell r="AP33">
            <v>4085.07</v>
          </cell>
          <cell r="AQ33">
            <v>4085.07</v>
          </cell>
          <cell r="AR33">
            <v>4085.07</v>
          </cell>
          <cell r="AS33">
            <v>4085.07</v>
          </cell>
          <cell r="AT33">
            <v>4085.07</v>
          </cell>
          <cell r="AU33">
            <v>4085.07</v>
          </cell>
          <cell r="AV33">
            <v>4085.07</v>
          </cell>
          <cell r="AW33">
            <v>4085.07</v>
          </cell>
        </row>
        <row r="34">
          <cell r="A34" t="str">
            <v>1.62</v>
          </cell>
          <cell r="B34">
            <v>2608.31</v>
          </cell>
          <cell r="C34">
            <v>2733.82</v>
          </cell>
          <cell r="D34">
            <v>2733.82</v>
          </cell>
          <cell r="E34">
            <v>2784.81</v>
          </cell>
          <cell r="F34">
            <v>2784.81</v>
          </cell>
          <cell r="G34">
            <v>2886.79</v>
          </cell>
          <cell r="H34">
            <v>2886.79</v>
          </cell>
          <cell r="I34">
            <v>2988.78</v>
          </cell>
          <cell r="J34">
            <v>2988.78</v>
          </cell>
          <cell r="K34">
            <v>3078.02</v>
          </cell>
          <cell r="L34">
            <v>3116.27</v>
          </cell>
          <cell r="M34">
            <v>3205.51</v>
          </cell>
          <cell r="N34">
            <v>3205.51</v>
          </cell>
          <cell r="O34">
            <v>3294.74</v>
          </cell>
          <cell r="P34">
            <v>3294.74</v>
          </cell>
          <cell r="Q34">
            <v>3383.98</v>
          </cell>
          <cell r="R34">
            <v>3383.98</v>
          </cell>
          <cell r="S34">
            <v>3473.22</v>
          </cell>
          <cell r="T34">
            <v>3473.22</v>
          </cell>
          <cell r="U34">
            <v>3562.46</v>
          </cell>
          <cell r="V34">
            <v>3562.46</v>
          </cell>
          <cell r="W34">
            <v>3651.69</v>
          </cell>
          <cell r="X34">
            <v>3651.69</v>
          </cell>
          <cell r="Y34">
            <v>3740.93</v>
          </cell>
          <cell r="Z34">
            <v>3740.93</v>
          </cell>
          <cell r="AA34">
            <v>3830.17</v>
          </cell>
          <cell r="AB34">
            <v>3830.17</v>
          </cell>
          <cell r="AC34">
            <v>3919.4</v>
          </cell>
          <cell r="AD34">
            <v>3919.4</v>
          </cell>
          <cell r="AE34">
            <v>4008.64</v>
          </cell>
          <cell r="AF34">
            <v>4008.64</v>
          </cell>
          <cell r="AG34">
            <v>4008.64</v>
          </cell>
          <cell r="AH34">
            <v>4008.64</v>
          </cell>
          <cell r="AI34">
            <v>4008.64</v>
          </cell>
          <cell r="AJ34">
            <v>4008.64</v>
          </cell>
          <cell r="AK34">
            <v>4008.64</v>
          </cell>
          <cell r="AL34">
            <v>4008.64</v>
          </cell>
          <cell r="AM34">
            <v>4008.64</v>
          </cell>
          <cell r="AN34">
            <v>4008.64</v>
          </cell>
          <cell r="AO34">
            <v>4008.64</v>
          </cell>
          <cell r="AP34">
            <v>4008.64</v>
          </cell>
          <cell r="AQ34">
            <v>4008.64</v>
          </cell>
          <cell r="AR34">
            <v>4008.64</v>
          </cell>
          <cell r="AS34">
            <v>4008.64</v>
          </cell>
          <cell r="AT34">
            <v>4008.64</v>
          </cell>
          <cell r="AU34">
            <v>4008.64</v>
          </cell>
          <cell r="AV34">
            <v>4008.64</v>
          </cell>
          <cell r="AW34">
            <v>4008.64</v>
          </cell>
        </row>
        <row r="35">
          <cell r="A35" t="str">
            <v>1.63</v>
          </cell>
          <cell r="B35">
            <v>2608.31</v>
          </cell>
          <cell r="C35">
            <v>2772.06</v>
          </cell>
          <cell r="D35">
            <v>2772.06</v>
          </cell>
          <cell r="E35">
            <v>2810.31</v>
          </cell>
          <cell r="F35">
            <v>2810.31</v>
          </cell>
          <cell r="G35">
            <v>2861.3</v>
          </cell>
          <cell r="H35">
            <v>2861.3</v>
          </cell>
          <cell r="I35">
            <v>2963.28</v>
          </cell>
          <cell r="J35">
            <v>2963.28</v>
          </cell>
          <cell r="K35">
            <v>3065.27</v>
          </cell>
          <cell r="L35">
            <v>3116.26</v>
          </cell>
          <cell r="M35">
            <v>3205.5</v>
          </cell>
          <cell r="N35">
            <v>3205.5</v>
          </cell>
          <cell r="O35">
            <v>3294.73</v>
          </cell>
          <cell r="P35">
            <v>3294.73</v>
          </cell>
          <cell r="Q35">
            <v>3383.97</v>
          </cell>
          <cell r="R35">
            <v>3383.97</v>
          </cell>
          <cell r="S35">
            <v>3473.21</v>
          </cell>
          <cell r="T35">
            <v>3473.21</v>
          </cell>
          <cell r="U35">
            <v>3562.44</v>
          </cell>
          <cell r="V35">
            <v>3562.44</v>
          </cell>
          <cell r="W35">
            <v>3651.68</v>
          </cell>
          <cell r="X35">
            <v>3651.68</v>
          </cell>
          <cell r="Y35">
            <v>3740.92</v>
          </cell>
          <cell r="Z35">
            <v>3740.92</v>
          </cell>
          <cell r="AA35">
            <v>3830.16</v>
          </cell>
          <cell r="AB35">
            <v>3830.16</v>
          </cell>
          <cell r="AC35">
            <v>3919.39</v>
          </cell>
          <cell r="AD35">
            <v>3919.39</v>
          </cell>
          <cell r="AE35">
            <v>4008.63</v>
          </cell>
          <cell r="AF35">
            <v>4008.63</v>
          </cell>
          <cell r="AG35">
            <v>4097.87</v>
          </cell>
          <cell r="AH35">
            <v>4097.87</v>
          </cell>
          <cell r="AI35">
            <v>4097.87</v>
          </cell>
          <cell r="AJ35">
            <v>4097.87</v>
          </cell>
          <cell r="AK35">
            <v>4097.87</v>
          </cell>
          <cell r="AL35">
            <v>4097.87</v>
          </cell>
          <cell r="AM35">
            <v>4097.87</v>
          </cell>
          <cell r="AN35">
            <v>4097.87</v>
          </cell>
          <cell r="AO35">
            <v>4097.87</v>
          </cell>
          <cell r="AP35">
            <v>4097.87</v>
          </cell>
          <cell r="AQ35">
            <v>4097.87</v>
          </cell>
          <cell r="AR35">
            <v>4097.87</v>
          </cell>
          <cell r="AS35">
            <v>4097.87</v>
          </cell>
          <cell r="AT35">
            <v>4097.87</v>
          </cell>
          <cell r="AU35">
            <v>4097.87</v>
          </cell>
          <cell r="AV35">
            <v>4097.87</v>
          </cell>
          <cell r="AW35">
            <v>4097.87</v>
          </cell>
        </row>
        <row r="36">
          <cell r="A36" t="str">
            <v>1.66</v>
          </cell>
          <cell r="B36">
            <v>2735.93</v>
          </cell>
          <cell r="C36">
            <v>2876.2</v>
          </cell>
          <cell r="D36">
            <v>2876.2</v>
          </cell>
          <cell r="E36">
            <v>2978.19</v>
          </cell>
          <cell r="F36">
            <v>2978.19</v>
          </cell>
          <cell r="G36">
            <v>3080.18</v>
          </cell>
          <cell r="H36">
            <v>3080.18</v>
          </cell>
          <cell r="I36">
            <v>3182.16</v>
          </cell>
          <cell r="J36">
            <v>3182.16</v>
          </cell>
          <cell r="K36">
            <v>3284.15</v>
          </cell>
          <cell r="L36">
            <v>3335.14</v>
          </cell>
          <cell r="M36">
            <v>3437.12</v>
          </cell>
          <cell r="N36">
            <v>3437.12</v>
          </cell>
          <cell r="O36">
            <v>3539.11</v>
          </cell>
          <cell r="P36">
            <v>3539.11</v>
          </cell>
          <cell r="Q36">
            <v>3641.09</v>
          </cell>
          <cell r="R36">
            <v>3641.09</v>
          </cell>
          <cell r="S36">
            <v>3743.08</v>
          </cell>
          <cell r="T36">
            <v>3743.08</v>
          </cell>
          <cell r="U36">
            <v>3845.06</v>
          </cell>
          <cell r="V36">
            <v>3845.06</v>
          </cell>
          <cell r="W36">
            <v>3947.05</v>
          </cell>
          <cell r="X36">
            <v>3947.05</v>
          </cell>
          <cell r="Y36">
            <v>4049.04</v>
          </cell>
          <cell r="Z36">
            <v>4049.04</v>
          </cell>
          <cell r="AA36">
            <v>4151.0200000000004</v>
          </cell>
          <cell r="AB36">
            <v>4151.0200000000004</v>
          </cell>
          <cell r="AC36">
            <v>4253.01</v>
          </cell>
          <cell r="AD36">
            <v>4253.01</v>
          </cell>
          <cell r="AE36">
            <v>4253.01</v>
          </cell>
          <cell r="AF36">
            <v>4253.01</v>
          </cell>
          <cell r="AG36">
            <v>4253.01</v>
          </cell>
          <cell r="AH36">
            <v>4253.01</v>
          </cell>
          <cell r="AI36">
            <v>4253.01</v>
          </cell>
          <cell r="AJ36">
            <v>4253.01</v>
          </cell>
          <cell r="AK36">
            <v>4253.01</v>
          </cell>
          <cell r="AL36">
            <v>4253.01</v>
          </cell>
          <cell r="AM36">
            <v>4253.01</v>
          </cell>
          <cell r="AN36">
            <v>4253.01</v>
          </cell>
          <cell r="AO36">
            <v>4253.01</v>
          </cell>
          <cell r="AP36">
            <v>4253.01</v>
          </cell>
          <cell r="AQ36">
            <v>4253.01</v>
          </cell>
          <cell r="AR36">
            <v>4253.01</v>
          </cell>
          <cell r="AS36">
            <v>4253.01</v>
          </cell>
          <cell r="AT36">
            <v>4253.01</v>
          </cell>
          <cell r="AU36">
            <v>4253.01</v>
          </cell>
          <cell r="AV36">
            <v>4253.01</v>
          </cell>
          <cell r="AW36">
            <v>4253.01</v>
          </cell>
        </row>
        <row r="37">
          <cell r="A37" t="str">
            <v>1.67</v>
          </cell>
          <cell r="B37">
            <v>2708.33</v>
          </cell>
          <cell r="C37">
            <v>2874.05</v>
          </cell>
          <cell r="D37">
            <v>2874.05</v>
          </cell>
          <cell r="E37">
            <v>2912.3</v>
          </cell>
          <cell r="F37">
            <v>2912.3</v>
          </cell>
          <cell r="G37">
            <v>2963.28</v>
          </cell>
          <cell r="H37">
            <v>2963.28</v>
          </cell>
          <cell r="I37">
            <v>3065.27</v>
          </cell>
          <cell r="J37">
            <v>3065.27</v>
          </cell>
          <cell r="K37">
            <v>3167.26</v>
          </cell>
          <cell r="L37">
            <v>3218.24</v>
          </cell>
          <cell r="M37">
            <v>3307.48</v>
          </cell>
          <cell r="N37">
            <v>3307.48</v>
          </cell>
          <cell r="O37">
            <v>3396.72</v>
          </cell>
          <cell r="P37">
            <v>3396.72</v>
          </cell>
          <cell r="Q37">
            <v>3485.96</v>
          </cell>
          <cell r="R37">
            <v>3485.96</v>
          </cell>
          <cell r="S37">
            <v>3575.19</v>
          </cell>
          <cell r="T37">
            <v>3575.19</v>
          </cell>
          <cell r="U37">
            <v>3664.43</v>
          </cell>
          <cell r="V37">
            <v>3664.43</v>
          </cell>
          <cell r="W37">
            <v>3753.67</v>
          </cell>
          <cell r="X37">
            <v>3753.67</v>
          </cell>
          <cell r="Y37">
            <v>3842.9</v>
          </cell>
          <cell r="Z37">
            <v>3842.9</v>
          </cell>
          <cell r="AA37">
            <v>3932.14</v>
          </cell>
          <cell r="AB37">
            <v>3932.14</v>
          </cell>
          <cell r="AC37">
            <v>4021.38</v>
          </cell>
          <cell r="AD37">
            <v>4021.38</v>
          </cell>
          <cell r="AE37">
            <v>4110.62</v>
          </cell>
          <cell r="AF37">
            <v>4110.62</v>
          </cell>
          <cell r="AG37">
            <v>4199.8500000000004</v>
          </cell>
          <cell r="AH37">
            <v>4199.8500000000004</v>
          </cell>
          <cell r="AI37">
            <v>4199.8500000000004</v>
          </cell>
          <cell r="AJ37">
            <v>4199.8500000000004</v>
          </cell>
          <cell r="AK37">
            <v>4199.8500000000004</v>
          </cell>
          <cell r="AL37">
            <v>4199.8500000000004</v>
          </cell>
          <cell r="AM37">
            <v>4199.8500000000004</v>
          </cell>
          <cell r="AN37">
            <v>4199.8500000000004</v>
          </cell>
          <cell r="AO37">
            <v>4199.8500000000004</v>
          </cell>
          <cell r="AP37">
            <v>4199.8500000000004</v>
          </cell>
          <cell r="AQ37">
            <v>4199.8500000000004</v>
          </cell>
          <cell r="AR37">
            <v>4199.8500000000004</v>
          </cell>
          <cell r="AS37">
            <v>4199.8500000000004</v>
          </cell>
          <cell r="AT37">
            <v>4199.8500000000004</v>
          </cell>
          <cell r="AU37">
            <v>4199.8500000000004</v>
          </cell>
          <cell r="AV37">
            <v>4199.8500000000004</v>
          </cell>
          <cell r="AW37">
            <v>4199.8500000000004</v>
          </cell>
        </row>
        <row r="38">
          <cell r="A38" t="str">
            <v>1.75</v>
          </cell>
          <cell r="B38">
            <v>2695.81</v>
          </cell>
          <cell r="C38">
            <v>2854.93</v>
          </cell>
          <cell r="D38">
            <v>2854.93</v>
          </cell>
          <cell r="E38">
            <v>2893.18</v>
          </cell>
          <cell r="F38">
            <v>2893.18</v>
          </cell>
          <cell r="G38">
            <v>2931.43</v>
          </cell>
          <cell r="H38">
            <v>2931.43</v>
          </cell>
          <cell r="I38">
            <v>2969.67</v>
          </cell>
          <cell r="J38">
            <v>2969.67</v>
          </cell>
          <cell r="K38">
            <v>3007.93</v>
          </cell>
          <cell r="L38">
            <v>3058.91</v>
          </cell>
          <cell r="M38">
            <v>3109.9</v>
          </cell>
          <cell r="N38">
            <v>3109.9</v>
          </cell>
          <cell r="O38">
            <v>3160.89</v>
          </cell>
          <cell r="P38">
            <v>3160.89</v>
          </cell>
          <cell r="Q38">
            <v>3211.88</v>
          </cell>
          <cell r="R38">
            <v>3211.88</v>
          </cell>
          <cell r="S38">
            <v>3262.87</v>
          </cell>
          <cell r="T38">
            <v>3262.87</v>
          </cell>
          <cell r="U38">
            <v>3313.85</v>
          </cell>
          <cell r="V38">
            <v>3313.85</v>
          </cell>
          <cell r="W38">
            <v>3364.84</v>
          </cell>
          <cell r="X38">
            <v>3364.84</v>
          </cell>
          <cell r="Y38">
            <v>3415.82</v>
          </cell>
          <cell r="Z38">
            <v>3415.82</v>
          </cell>
          <cell r="AA38">
            <v>3466.81</v>
          </cell>
          <cell r="AB38">
            <v>3466.81</v>
          </cell>
          <cell r="AC38">
            <v>3517.8</v>
          </cell>
          <cell r="AD38">
            <v>3517.8</v>
          </cell>
          <cell r="AE38">
            <v>3568.79</v>
          </cell>
          <cell r="AF38">
            <v>3568.79</v>
          </cell>
          <cell r="AG38">
            <v>3619.77</v>
          </cell>
          <cell r="AH38">
            <v>3619.77</v>
          </cell>
          <cell r="AI38">
            <v>3619.77</v>
          </cell>
          <cell r="AJ38">
            <v>3619.77</v>
          </cell>
          <cell r="AK38">
            <v>3619.77</v>
          </cell>
          <cell r="AL38">
            <v>3619.77</v>
          </cell>
          <cell r="AM38">
            <v>3619.77</v>
          </cell>
          <cell r="AN38">
            <v>3619.77</v>
          </cell>
          <cell r="AO38">
            <v>3619.77</v>
          </cell>
          <cell r="AP38">
            <v>3619.77</v>
          </cell>
          <cell r="AQ38">
            <v>3619.77</v>
          </cell>
          <cell r="AR38">
            <v>3619.77</v>
          </cell>
          <cell r="AS38">
            <v>3619.77</v>
          </cell>
          <cell r="AT38">
            <v>3619.77</v>
          </cell>
          <cell r="AU38">
            <v>3619.77</v>
          </cell>
          <cell r="AV38">
            <v>3619.77</v>
          </cell>
          <cell r="AW38">
            <v>3619.77</v>
          </cell>
        </row>
        <row r="39">
          <cell r="A39" t="str">
            <v>1.77</v>
          </cell>
          <cell r="B39">
            <v>2867.65</v>
          </cell>
          <cell r="C39">
            <v>3039.77</v>
          </cell>
          <cell r="D39">
            <v>3039.77</v>
          </cell>
          <cell r="E39">
            <v>3116.26</v>
          </cell>
          <cell r="F39">
            <v>3116.26</v>
          </cell>
          <cell r="G39">
            <v>3192.74</v>
          </cell>
          <cell r="H39">
            <v>3192.74</v>
          </cell>
          <cell r="I39">
            <v>3269.23</v>
          </cell>
          <cell r="J39">
            <v>3269.23</v>
          </cell>
          <cell r="K39">
            <v>3345.71</v>
          </cell>
          <cell r="L39">
            <v>3396.7</v>
          </cell>
          <cell r="M39">
            <v>3473.18</v>
          </cell>
          <cell r="N39">
            <v>3473.18</v>
          </cell>
          <cell r="O39">
            <v>3549.67</v>
          </cell>
          <cell r="P39">
            <v>3549.67</v>
          </cell>
          <cell r="Q39">
            <v>3626.15</v>
          </cell>
          <cell r="R39">
            <v>3626.15</v>
          </cell>
          <cell r="S39">
            <v>3702.64</v>
          </cell>
          <cell r="T39">
            <v>3702.64</v>
          </cell>
          <cell r="U39">
            <v>3779.12</v>
          </cell>
          <cell r="V39">
            <v>3779.12</v>
          </cell>
          <cell r="W39">
            <v>3855.61</v>
          </cell>
          <cell r="X39">
            <v>3855.61</v>
          </cell>
          <cell r="Y39">
            <v>4008.58</v>
          </cell>
          <cell r="Z39">
            <v>4008.58</v>
          </cell>
          <cell r="AA39">
            <v>4008.58</v>
          </cell>
          <cell r="AB39">
            <v>4008.58</v>
          </cell>
          <cell r="AC39">
            <v>4085.07</v>
          </cell>
          <cell r="AD39">
            <v>4085.07</v>
          </cell>
          <cell r="AE39">
            <v>4085.07</v>
          </cell>
          <cell r="AF39">
            <v>4085.07</v>
          </cell>
          <cell r="AG39">
            <v>4085.07</v>
          </cell>
          <cell r="AH39">
            <v>4085.07</v>
          </cell>
          <cell r="AI39">
            <v>4085.07</v>
          </cell>
          <cell r="AJ39">
            <v>4085.07</v>
          </cell>
          <cell r="AK39">
            <v>4085.07</v>
          </cell>
          <cell r="AL39">
            <v>4085.07</v>
          </cell>
          <cell r="AM39">
            <v>4085.07</v>
          </cell>
          <cell r="AN39">
            <v>4085.07</v>
          </cell>
          <cell r="AO39">
            <v>4085.07</v>
          </cell>
          <cell r="AP39">
            <v>4085.07</v>
          </cell>
          <cell r="AQ39">
            <v>4085.07</v>
          </cell>
          <cell r="AR39">
            <v>4085.07</v>
          </cell>
          <cell r="AS39">
            <v>4085.07</v>
          </cell>
          <cell r="AT39">
            <v>4085.07</v>
          </cell>
          <cell r="AU39">
            <v>4085.07</v>
          </cell>
          <cell r="AV39">
            <v>4085.07</v>
          </cell>
          <cell r="AW39">
            <v>4085.07</v>
          </cell>
        </row>
        <row r="40">
          <cell r="A40" t="str">
            <v>1.78S</v>
          </cell>
          <cell r="B40">
            <v>2989.69</v>
          </cell>
          <cell r="C40">
            <v>3108.07</v>
          </cell>
          <cell r="D40">
            <v>3108.07</v>
          </cell>
          <cell r="E40">
            <v>3194.58</v>
          </cell>
          <cell r="F40">
            <v>3194.58</v>
          </cell>
          <cell r="G40">
            <v>3281.1</v>
          </cell>
          <cell r="H40">
            <v>3281.1</v>
          </cell>
          <cell r="I40">
            <v>3367.61</v>
          </cell>
          <cell r="J40">
            <v>3367.61</v>
          </cell>
          <cell r="K40">
            <v>3454.12</v>
          </cell>
          <cell r="L40">
            <v>3505.11</v>
          </cell>
          <cell r="M40">
            <v>3591.62</v>
          </cell>
          <cell r="N40">
            <v>3591.62</v>
          </cell>
          <cell r="O40">
            <v>3678.14</v>
          </cell>
          <cell r="P40">
            <v>3678.14</v>
          </cell>
          <cell r="Q40">
            <v>3764.65</v>
          </cell>
          <cell r="R40">
            <v>3764.65</v>
          </cell>
          <cell r="S40">
            <v>3851.17</v>
          </cell>
          <cell r="T40">
            <v>3851.17</v>
          </cell>
          <cell r="U40">
            <v>3937.68</v>
          </cell>
          <cell r="V40">
            <v>3937.68</v>
          </cell>
          <cell r="W40">
            <v>4024.19</v>
          </cell>
          <cell r="X40">
            <v>4024.19</v>
          </cell>
          <cell r="Y40">
            <v>4110.71</v>
          </cell>
          <cell r="Z40">
            <v>4110.71</v>
          </cell>
          <cell r="AA40">
            <v>4197.22</v>
          </cell>
          <cell r="AB40">
            <v>4197.22</v>
          </cell>
          <cell r="AC40">
            <v>4283.74</v>
          </cell>
          <cell r="AD40">
            <v>4283.74</v>
          </cell>
          <cell r="AE40">
            <v>4283.74</v>
          </cell>
          <cell r="AF40">
            <v>4283.74</v>
          </cell>
          <cell r="AG40">
            <v>4283.74</v>
          </cell>
          <cell r="AH40">
            <v>4283.74</v>
          </cell>
          <cell r="AI40">
            <v>4283.74</v>
          </cell>
          <cell r="AJ40">
            <v>4283.74</v>
          </cell>
          <cell r="AK40">
            <v>4283.74</v>
          </cell>
          <cell r="AL40">
            <v>4283.74</v>
          </cell>
          <cell r="AM40">
            <v>4283.74</v>
          </cell>
          <cell r="AN40">
            <v>4283.74</v>
          </cell>
          <cell r="AO40">
            <v>4283.74</v>
          </cell>
          <cell r="AP40">
            <v>4283.74</v>
          </cell>
          <cell r="AQ40">
            <v>4283.74</v>
          </cell>
          <cell r="AR40">
            <v>4283.74</v>
          </cell>
          <cell r="AS40">
            <v>4283.74</v>
          </cell>
          <cell r="AT40">
            <v>4283.74</v>
          </cell>
          <cell r="AU40">
            <v>4283.74</v>
          </cell>
          <cell r="AV40">
            <v>4283.74</v>
          </cell>
          <cell r="AW40">
            <v>4283.74</v>
          </cell>
        </row>
        <row r="41">
          <cell r="A41" t="str">
            <v>1.79</v>
          </cell>
          <cell r="B41">
            <v>3014.26</v>
          </cell>
          <cell r="C41">
            <v>3122.61</v>
          </cell>
          <cell r="D41">
            <v>3122.61</v>
          </cell>
          <cell r="E41">
            <v>3224.59</v>
          </cell>
          <cell r="F41">
            <v>3224.59</v>
          </cell>
          <cell r="G41">
            <v>3326.58</v>
          </cell>
          <cell r="H41">
            <v>3326.58</v>
          </cell>
          <cell r="I41">
            <v>3428.56</v>
          </cell>
          <cell r="J41">
            <v>3428.56</v>
          </cell>
          <cell r="K41">
            <v>3530.55</v>
          </cell>
          <cell r="L41">
            <v>3581.54</v>
          </cell>
          <cell r="M41">
            <v>3683.53</v>
          </cell>
          <cell r="N41">
            <v>3683.53</v>
          </cell>
          <cell r="O41">
            <v>3785.51</v>
          </cell>
          <cell r="P41">
            <v>3785.51</v>
          </cell>
          <cell r="Q41">
            <v>3887.5</v>
          </cell>
          <cell r="R41">
            <v>3887.5</v>
          </cell>
          <cell r="S41">
            <v>3989.48</v>
          </cell>
          <cell r="T41">
            <v>3989.48</v>
          </cell>
          <cell r="U41">
            <v>4091.47</v>
          </cell>
          <cell r="V41">
            <v>4091.47</v>
          </cell>
          <cell r="W41">
            <v>4193.46</v>
          </cell>
          <cell r="X41">
            <v>4193.46</v>
          </cell>
          <cell r="Y41">
            <v>4295.4399999999996</v>
          </cell>
          <cell r="Z41">
            <v>4295.4399999999996</v>
          </cell>
          <cell r="AA41">
            <v>4397.42</v>
          </cell>
          <cell r="AB41">
            <v>4397.42</v>
          </cell>
          <cell r="AC41">
            <v>4499.41</v>
          </cell>
          <cell r="AD41">
            <v>4499.41</v>
          </cell>
          <cell r="AE41">
            <v>4499.41</v>
          </cell>
          <cell r="AF41">
            <v>4499.41</v>
          </cell>
          <cell r="AG41">
            <v>4499.41</v>
          </cell>
          <cell r="AH41">
            <v>4499.41</v>
          </cell>
          <cell r="AI41">
            <v>4499.41</v>
          </cell>
          <cell r="AJ41">
            <v>4499.41</v>
          </cell>
          <cell r="AK41">
            <v>4499.41</v>
          </cell>
          <cell r="AL41">
            <v>4499.41</v>
          </cell>
          <cell r="AM41">
            <v>4499.41</v>
          </cell>
          <cell r="AN41">
            <v>4499.41</v>
          </cell>
          <cell r="AO41">
            <v>4499.41</v>
          </cell>
          <cell r="AP41">
            <v>4499.41</v>
          </cell>
          <cell r="AQ41">
            <v>4499.41</v>
          </cell>
          <cell r="AR41">
            <v>4499.41</v>
          </cell>
          <cell r="AS41">
            <v>4499.41</v>
          </cell>
          <cell r="AT41">
            <v>4499.41</v>
          </cell>
          <cell r="AU41">
            <v>4499.41</v>
          </cell>
          <cell r="AV41">
            <v>4499.41</v>
          </cell>
          <cell r="AW41">
            <v>4499.41</v>
          </cell>
        </row>
        <row r="42">
          <cell r="A42" t="str">
            <v>1.80</v>
          </cell>
          <cell r="B42">
            <v>3122.62</v>
          </cell>
          <cell r="C42">
            <v>3275.62</v>
          </cell>
          <cell r="D42">
            <v>3275.62</v>
          </cell>
          <cell r="E42">
            <v>3412.66</v>
          </cell>
          <cell r="F42">
            <v>3412.66</v>
          </cell>
          <cell r="G42">
            <v>3549.7</v>
          </cell>
          <cell r="H42">
            <v>3549.7</v>
          </cell>
          <cell r="I42">
            <v>3686.75</v>
          </cell>
          <cell r="J42">
            <v>3686.75</v>
          </cell>
          <cell r="K42">
            <v>3823.79</v>
          </cell>
          <cell r="L42">
            <v>3874.78</v>
          </cell>
          <cell r="M42">
            <v>4011.82</v>
          </cell>
          <cell r="N42">
            <v>4011.82</v>
          </cell>
          <cell r="O42">
            <v>4148.8599999999997</v>
          </cell>
          <cell r="P42">
            <v>4148.8599999999997</v>
          </cell>
          <cell r="Q42">
            <v>4285.91</v>
          </cell>
          <cell r="R42">
            <v>4285.91</v>
          </cell>
          <cell r="S42">
            <v>4422.95</v>
          </cell>
          <cell r="T42">
            <v>4422.95</v>
          </cell>
          <cell r="U42">
            <v>4559.99</v>
          </cell>
          <cell r="V42">
            <v>4559.99</v>
          </cell>
          <cell r="W42">
            <v>4697.04</v>
          </cell>
          <cell r="X42">
            <v>4697.04</v>
          </cell>
          <cell r="Y42">
            <v>4834.08</v>
          </cell>
          <cell r="Z42">
            <v>4834.08</v>
          </cell>
          <cell r="AA42">
            <v>4834.08</v>
          </cell>
          <cell r="AB42">
            <v>4834.08</v>
          </cell>
          <cell r="AC42">
            <v>4834.08</v>
          </cell>
          <cell r="AD42">
            <v>4834.08</v>
          </cell>
          <cell r="AE42">
            <v>4834.08</v>
          </cell>
          <cell r="AF42">
            <v>4834.08</v>
          </cell>
          <cell r="AG42">
            <v>4834.08</v>
          </cell>
          <cell r="AH42">
            <v>4834.08</v>
          </cell>
          <cell r="AI42">
            <v>4834.08</v>
          </cell>
          <cell r="AJ42">
            <v>4834.08</v>
          </cell>
          <cell r="AK42">
            <v>4834.08</v>
          </cell>
          <cell r="AL42">
            <v>4834.08</v>
          </cell>
          <cell r="AM42">
            <v>4834.08</v>
          </cell>
          <cell r="AN42">
            <v>4834.08</v>
          </cell>
          <cell r="AO42">
            <v>4834.08</v>
          </cell>
          <cell r="AP42">
            <v>4834.08</v>
          </cell>
          <cell r="AQ42">
            <v>4834.08</v>
          </cell>
          <cell r="AR42">
            <v>4834.08</v>
          </cell>
          <cell r="AS42">
            <v>4834.08</v>
          </cell>
          <cell r="AT42">
            <v>4834.08</v>
          </cell>
          <cell r="AU42">
            <v>4834.08</v>
          </cell>
          <cell r="AV42">
            <v>4834.08</v>
          </cell>
          <cell r="AW42">
            <v>4834.08</v>
          </cell>
        </row>
        <row r="43">
          <cell r="A43" t="str">
            <v>1.81</v>
          </cell>
          <cell r="B43">
            <v>3109.87</v>
          </cell>
          <cell r="C43">
            <v>3250.14</v>
          </cell>
          <cell r="D43">
            <v>3250.14</v>
          </cell>
          <cell r="E43">
            <v>3352.13</v>
          </cell>
          <cell r="F43">
            <v>3352.13</v>
          </cell>
          <cell r="G43">
            <v>3454.11</v>
          </cell>
          <cell r="H43">
            <v>3454.11</v>
          </cell>
          <cell r="I43">
            <v>3556.1</v>
          </cell>
          <cell r="J43">
            <v>3556.1</v>
          </cell>
          <cell r="K43">
            <v>3658.09</v>
          </cell>
          <cell r="L43">
            <v>3709.07</v>
          </cell>
          <cell r="M43">
            <v>3811.06</v>
          </cell>
          <cell r="N43">
            <v>3811.06</v>
          </cell>
          <cell r="O43">
            <v>3913.05</v>
          </cell>
          <cell r="P43">
            <v>3913.05</v>
          </cell>
          <cell r="Q43">
            <v>4015.03</v>
          </cell>
          <cell r="R43">
            <v>4015.03</v>
          </cell>
          <cell r="S43">
            <v>4117.0200000000004</v>
          </cell>
          <cell r="T43">
            <v>4117.0200000000004</v>
          </cell>
          <cell r="U43">
            <v>4219</v>
          </cell>
          <cell r="V43">
            <v>4219</v>
          </cell>
          <cell r="W43">
            <v>4320.99</v>
          </cell>
          <cell r="X43">
            <v>4320.99</v>
          </cell>
          <cell r="Y43">
            <v>4422.97</v>
          </cell>
          <cell r="Z43">
            <v>4422.97</v>
          </cell>
          <cell r="AA43">
            <v>4524.96</v>
          </cell>
          <cell r="AB43">
            <v>4524.96</v>
          </cell>
          <cell r="AC43">
            <v>4626.95</v>
          </cell>
          <cell r="AD43">
            <v>4626.95</v>
          </cell>
          <cell r="AE43">
            <v>4626.95</v>
          </cell>
          <cell r="AF43">
            <v>4626.95</v>
          </cell>
          <cell r="AG43">
            <v>4626.95</v>
          </cell>
          <cell r="AH43">
            <v>4626.95</v>
          </cell>
          <cell r="AI43">
            <v>4626.95</v>
          </cell>
          <cell r="AJ43">
            <v>4626.95</v>
          </cell>
          <cell r="AK43">
            <v>4626.95</v>
          </cell>
          <cell r="AL43">
            <v>4626.95</v>
          </cell>
          <cell r="AM43">
            <v>4626.95</v>
          </cell>
          <cell r="AN43">
            <v>4626.95</v>
          </cell>
          <cell r="AO43">
            <v>4626.95</v>
          </cell>
          <cell r="AP43">
            <v>4626.95</v>
          </cell>
          <cell r="AQ43">
            <v>4626.95</v>
          </cell>
          <cell r="AR43">
            <v>4626.95</v>
          </cell>
          <cell r="AS43">
            <v>4626.95</v>
          </cell>
          <cell r="AT43">
            <v>4626.95</v>
          </cell>
          <cell r="AU43">
            <v>4626.95</v>
          </cell>
          <cell r="AV43">
            <v>4626.95</v>
          </cell>
          <cell r="AW43">
            <v>4626.95</v>
          </cell>
        </row>
        <row r="44">
          <cell r="A44" t="str">
            <v>1.85</v>
          </cell>
          <cell r="B44">
            <v>3165.55</v>
          </cell>
          <cell r="C44">
            <v>3315.55</v>
          </cell>
          <cell r="D44">
            <v>3315.55</v>
          </cell>
          <cell r="E44">
            <v>3449.9</v>
          </cell>
          <cell r="F44">
            <v>3449.9</v>
          </cell>
          <cell r="G44">
            <v>3655.94</v>
          </cell>
          <cell r="H44">
            <v>3655.94</v>
          </cell>
          <cell r="I44">
            <v>3792.98</v>
          </cell>
          <cell r="J44">
            <v>3792.98</v>
          </cell>
          <cell r="K44">
            <v>3930.03</v>
          </cell>
          <cell r="L44">
            <v>3981.01</v>
          </cell>
          <cell r="M44">
            <v>4118.0600000000004</v>
          </cell>
          <cell r="N44">
            <v>4118.0600000000004</v>
          </cell>
          <cell r="O44">
            <v>4255.1000000000004</v>
          </cell>
          <cell r="P44">
            <v>4255.1000000000004</v>
          </cell>
          <cell r="Q44">
            <v>4392.1499999999996</v>
          </cell>
          <cell r="R44">
            <v>4392.1499999999996</v>
          </cell>
          <cell r="S44">
            <v>4529.18</v>
          </cell>
          <cell r="T44">
            <v>4529.18</v>
          </cell>
          <cell r="U44">
            <v>4666.2299999999996</v>
          </cell>
          <cell r="V44">
            <v>4666.2299999999996</v>
          </cell>
          <cell r="W44">
            <v>4803.2700000000004</v>
          </cell>
          <cell r="X44">
            <v>4803.2700000000004</v>
          </cell>
          <cell r="Y44">
            <v>4940.3100000000004</v>
          </cell>
          <cell r="Z44">
            <v>4940.3100000000004</v>
          </cell>
          <cell r="AA44">
            <v>4940.3100000000004</v>
          </cell>
          <cell r="AB44">
            <v>4940.3100000000004</v>
          </cell>
          <cell r="AC44">
            <v>4940.3100000000004</v>
          </cell>
          <cell r="AD44">
            <v>4940.3100000000004</v>
          </cell>
          <cell r="AE44">
            <v>4940.3100000000004</v>
          </cell>
          <cell r="AF44">
            <v>4940.3100000000004</v>
          </cell>
          <cell r="AG44">
            <v>4940.3100000000004</v>
          </cell>
          <cell r="AH44">
            <v>4940.3100000000004</v>
          </cell>
          <cell r="AI44">
            <v>4940.3100000000004</v>
          </cell>
          <cell r="AJ44">
            <v>4940.3100000000004</v>
          </cell>
          <cell r="AK44">
            <v>4940.3100000000004</v>
          </cell>
          <cell r="AL44">
            <v>4940.3100000000004</v>
          </cell>
          <cell r="AM44">
            <v>4940.3100000000004</v>
          </cell>
          <cell r="AN44">
            <v>4940.3100000000004</v>
          </cell>
          <cell r="AO44">
            <v>4940.3100000000004</v>
          </cell>
          <cell r="AP44">
            <v>4940.3100000000004</v>
          </cell>
          <cell r="AQ44">
            <v>4940.3100000000004</v>
          </cell>
          <cell r="AR44">
            <v>4940.3100000000004</v>
          </cell>
          <cell r="AS44">
            <v>4940.3100000000004</v>
          </cell>
          <cell r="AT44">
            <v>4940.3100000000004</v>
          </cell>
          <cell r="AU44">
            <v>4940.3100000000004</v>
          </cell>
          <cell r="AV44">
            <v>4940.3100000000004</v>
          </cell>
          <cell r="AW44">
            <v>4940.3100000000004</v>
          </cell>
        </row>
        <row r="45">
          <cell r="A45" t="str">
            <v>1.86</v>
          </cell>
          <cell r="B45">
            <v>3186.38</v>
          </cell>
          <cell r="C45">
            <v>3288.36</v>
          </cell>
          <cell r="D45">
            <v>3288.36</v>
          </cell>
          <cell r="E45">
            <v>3326.61</v>
          </cell>
          <cell r="F45">
            <v>3326.61</v>
          </cell>
          <cell r="G45">
            <v>3377.6</v>
          </cell>
          <cell r="H45">
            <v>3377.6</v>
          </cell>
          <cell r="I45">
            <v>3479.59</v>
          </cell>
          <cell r="J45">
            <v>3479.59</v>
          </cell>
          <cell r="K45">
            <v>3581.57</v>
          </cell>
          <cell r="L45">
            <v>3632.56</v>
          </cell>
          <cell r="M45">
            <v>3721.8</v>
          </cell>
          <cell r="N45">
            <v>3721.8</v>
          </cell>
          <cell r="O45">
            <v>3811.04</v>
          </cell>
          <cell r="P45">
            <v>3811.04</v>
          </cell>
          <cell r="Q45">
            <v>3900.27</v>
          </cell>
          <cell r="R45">
            <v>3900.27</v>
          </cell>
          <cell r="S45">
            <v>3989.51</v>
          </cell>
          <cell r="T45">
            <v>3989.51</v>
          </cell>
          <cell r="U45">
            <v>4078.75</v>
          </cell>
          <cell r="V45">
            <v>4078.75</v>
          </cell>
          <cell r="W45">
            <v>4167.9799999999996</v>
          </cell>
          <cell r="X45">
            <v>4167.9799999999996</v>
          </cell>
          <cell r="Y45">
            <v>4257.22</v>
          </cell>
          <cell r="Z45">
            <v>4257.22</v>
          </cell>
          <cell r="AA45">
            <v>4346.46</v>
          </cell>
          <cell r="AB45">
            <v>4346.46</v>
          </cell>
          <cell r="AC45">
            <v>4435.6899999999996</v>
          </cell>
          <cell r="AD45">
            <v>4435.6899999999996</v>
          </cell>
          <cell r="AE45">
            <v>4524.93</v>
          </cell>
          <cell r="AF45">
            <v>4524.93</v>
          </cell>
          <cell r="AG45">
            <v>4614.17</v>
          </cell>
          <cell r="AH45">
            <v>4614.17</v>
          </cell>
          <cell r="AI45">
            <v>4614.17</v>
          </cell>
          <cell r="AJ45">
            <v>4614.17</v>
          </cell>
          <cell r="AK45">
            <v>4614.17</v>
          </cell>
          <cell r="AL45">
            <v>4614.17</v>
          </cell>
          <cell r="AM45">
            <v>4614.17</v>
          </cell>
          <cell r="AN45">
            <v>4614.17</v>
          </cell>
          <cell r="AO45">
            <v>4614.17</v>
          </cell>
          <cell r="AP45">
            <v>4614.17</v>
          </cell>
          <cell r="AQ45">
            <v>4614.17</v>
          </cell>
          <cell r="AR45">
            <v>4614.17</v>
          </cell>
          <cell r="AS45">
            <v>4614.17</v>
          </cell>
          <cell r="AT45">
            <v>4614.17</v>
          </cell>
          <cell r="AU45">
            <v>4614.17</v>
          </cell>
          <cell r="AV45">
            <v>4614.17</v>
          </cell>
          <cell r="AW45">
            <v>4614.17</v>
          </cell>
        </row>
        <row r="46">
          <cell r="A46" t="str">
            <v>1.87</v>
          </cell>
          <cell r="B46">
            <v>3377.59</v>
          </cell>
          <cell r="C46">
            <v>3466.83</v>
          </cell>
          <cell r="D46">
            <v>3466.83</v>
          </cell>
          <cell r="E46">
            <v>3603.87</v>
          </cell>
          <cell r="F46">
            <v>3603.87</v>
          </cell>
          <cell r="G46">
            <v>3740.91</v>
          </cell>
          <cell r="H46">
            <v>3740.91</v>
          </cell>
          <cell r="I46">
            <v>3877.96</v>
          </cell>
          <cell r="J46">
            <v>3877.96</v>
          </cell>
          <cell r="K46">
            <v>4015</v>
          </cell>
          <cell r="L46">
            <v>4015</v>
          </cell>
          <cell r="M46">
            <v>4152.04</v>
          </cell>
          <cell r="N46">
            <v>4152.04</v>
          </cell>
          <cell r="O46">
            <v>4289.08</v>
          </cell>
          <cell r="P46">
            <v>4289.08</v>
          </cell>
          <cell r="Q46">
            <v>4426.13</v>
          </cell>
          <cell r="R46">
            <v>4426.13</v>
          </cell>
          <cell r="S46">
            <v>4563.17</v>
          </cell>
          <cell r="T46">
            <v>4563.17</v>
          </cell>
          <cell r="U46">
            <v>4700.21</v>
          </cell>
          <cell r="V46">
            <v>4700.21</v>
          </cell>
          <cell r="W46">
            <v>4837.25</v>
          </cell>
          <cell r="X46">
            <v>4837.25</v>
          </cell>
          <cell r="Y46">
            <v>4974.3</v>
          </cell>
          <cell r="Z46">
            <v>4974.3</v>
          </cell>
          <cell r="AA46">
            <v>5111.34</v>
          </cell>
          <cell r="AB46">
            <v>5111.34</v>
          </cell>
          <cell r="AC46">
            <v>5111.34</v>
          </cell>
          <cell r="AD46">
            <v>5111.34</v>
          </cell>
          <cell r="AE46">
            <v>5111.34</v>
          </cell>
          <cell r="AF46">
            <v>5111.34</v>
          </cell>
          <cell r="AG46">
            <v>5111.34</v>
          </cell>
          <cell r="AH46">
            <v>5111.34</v>
          </cell>
          <cell r="AI46">
            <v>5111.34</v>
          </cell>
          <cell r="AJ46">
            <v>5111.34</v>
          </cell>
          <cell r="AK46">
            <v>5111.34</v>
          </cell>
          <cell r="AL46">
            <v>5111.34</v>
          </cell>
          <cell r="AM46">
            <v>5111.34</v>
          </cell>
          <cell r="AN46">
            <v>5111.34</v>
          </cell>
          <cell r="AO46">
            <v>5111.34</v>
          </cell>
          <cell r="AP46">
            <v>5111.34</v>
          </cell>
          <cell r="AQ46">
            <v>5111.34</v>
          </cell>
          <cell r="AR46">
            <v>5111.34</v>
          </cell>
          <cell r="AS46">
            <v>5111.34</v>
          </cell>
          <cell r="AT46">
            <v>5111.34</v>
          </cell>
          <cell r="AU46">
            <v>5111.34</v>
          </cell>
          <cell r="AV46">
            <v>5111.34</v>
          </cell>
          <cell r="AW46">
            <v>5111.34</v>
          </cell>
        </row>
        <row r="47">
          <cell r="A47" t="str">
            <v>1.95</v>
          </cell>
          <cell r="B47">
            <v>4473.91</v>
          </cell>
          <cell r="C47">
            <v>4473.91</v>
          </cell>
          <cell r="D47">
            <v>4665.13</v>
          </cell>
          <cell r="E47">
            <v>4665.13</v>
          </cell>
          <cell r="F47">
            <v>4856.3599999999997</v>
          </cell>
          <cell r="G47">
            <v>4856.3599999999997</v>
          </cell>
          <cell r="H47">
            <v>5047.58</v>
          </cell>
          <cell r="I47">
            <v>5047.58</v>
          </cell>
          <cell r="J47">
            <v>5238.8</v>
          </cell>
          <cell r="K47">
            <v>5238.8</v>
          </cell>
          <cell r="L47">
            <v>5430.03</v>
          </cell>
          <cell r="M47">
            <v>5430.03</v>
          </cell>
          <cell r="N47">
            <v>5621.25</v>
          </cell>
          <cell r="O47">
            <v>5621.25</v>
          </cell>
          <cell r="P47">
            <v>5812.47</v>
          </cell>
          <cell r="Q47">
            <v>5812.47</v>
          </cell>
          <cell r="R47">
            <v>6003.69</v>
          </cell>
          <cell r="S47">
            <v>6003.69</v>
          </cell>
          <cell r="T47">
            <v>6194.92</v>
          </cell>
          <cell r="U47">
            <v>6194.92</v>
          </cell>
          <cell r="V47">
            <v>6386.14</v>
          </cell>
          <cell r="W47">
            <v>6386.14</v>
          </cell>
          <cell r="X47">
            <v>6577.37</v>
          </cell>
          <cell r="Y47">
            <v>6577.37</v>
          </cell>
          <cell r="Z47">
            <v>6768.59</v>
          </cell>
          <cell r="AA47">
            <v>6768.59</v>
          </cell>
          <cell r="AB47">
            <v>6959.81</v>
          </cell>
          <cell r="AC47">
            <v>6959.81</v>
          </cell>
          <cell r="AD47">
            <v>7151.03</v>
          </cell>
          <cell r="AE47">
            <v>7151.03</v>
          </cell>
          <cell r="AF47">
            <v>7151.03</v>
          </cell>
          <cell r="AG47">
            <v>7151.03</v>
          </cell>
          <cell r="AH47">
            <v>7151.03</v>
          </cell>
          <cell r="AI47">
            <v>7151.03</v>
          </cell>
          <cell r="AJ47">
            <v>7151.03</v>
          </cell>
          <cell r="AK47">
            <v>7151.03</v>
          </cell>
          <cell r="AL47">
            <v>7151.03</v>
          </cell>
          <cell r="AM47">
            <v>7151.03</v>
          </cell>
          <cell r="AN47">
            <v>7151.03</v>
          </cell>
          <cell r="AO47">
            <v>7151.03</v>
          </cell>
          <cell r="AP47">
            <v>7151.03</v>
          </cell>
          <cell r="AQ47">
            <v>7151.03</v>
          </cell>
          <cell r="AR47">
            <v>7151.03</v>
          </cell>
          <cell r="AS47">
            <v>7151.03</v>
          </cell>
          <cell r="AT47">
            <v>7151.03</v>
          </cell>
          <cell r="AU47">
            <v>7151.03</v>
          </cell>
          <cell r="AV47">
            <v>7151.03</v>
          </cell>
          <cell r="AW47">
            <v>7151.03</v>
          </cell>
        </row>
        <row r="48">
          <cell r="A48" t="str">
            <v>1.94</v>
          </cell>
          <cell r="B48">
            <v>4269.9399999999996</v>
          </cell>
          <cell r="C48">
            <v>4359.18</v>
          </cell>
          <cell r="D48">
            <v>4359.18</v>
          </cell>
          <cell r="E48">
            <v>4515.34</v>
          </cell>
          <cell r="F48">
            <v>4515.34</v>
          </cell>
          <cell r="G48">
            <v>4671.5</v>
          </cell>
          <cell r="H48">
            <v>4671.5</v>
          </cell>
          <cell r="I48">
            <v>4827.67</v>
          </cell>
          <cell r="J48">
            <v>4827.67</v>
          </cell>
          <cell r="K48">
            <v>4983.83</v>
          </cell>
          <cell r="L48">
            <v>4983.83</v>
          </cell>
          <cell r="M48">
            <v>5139.99</v>
          </cell>
          <cell r="N48">
            <v>5139.99</v>
          </cell>
          <cell r="O48">
            <v>5296.15</v>
          </cell>
          <cell r="P48">
            <v>5296.15</v>
          </cell>
          <cell r="Q48">
            <v>5452.32</v>
          </cell>
          <cell r="R48">
            <v>5452.32</v>
          </cell>
          <cell r="S48">
            <v>5608.48</v>
          </cell>
          <cell r="T48">
            <v>5608.48</v>
          </cell>
          <cell r="U48">
            <v>5764.64</v>
          </cell>
          <cell r="V48">
            <v>5764.64</v>
          </cell>
          <cell r="W48">
            <v>5920.8</v>
          </cell>
          <cell r="X48">
            <v>5920.8</v>
          </cell>
          <cell r="Y48">
            <v>5920.8</v>
          </cell>
          <cell r="Z48">
            <v>5920.8</v>
          </cell>
          <cell r="AA48">
            <v>5920.8</v>
          </cell>
          <cell r="AB48">
            <v>5920.8</v>
          </cell>
          <cell r="AC48">
            <v>5920.8</v>
          </cell>
          <cell r="AD48">
            <v>5920.8</v>
          </cell>
          <cell r="AE48">
            <v>5920.8</v>
          </cell>
          <cell r="AF48">
            <v>5920.8</v>
          </cell>
          <cell r="AG48">
            <v>5920.8</v>
          </cell>
          <cell r="AH48">
            <v>5920.8</v>
          </cell>
          <cell r="AI48">
            <v>5920.8</v>
          </cell>
          <cell r="AJ48">
            <v>5920.8</v>
          </cell>
          <cell r="AK48">
            <v>5920.8</v>
          </cell>
          <cell r="AL48">
            <v>5920.8</v>
          </cell>
          <cell r="AM48">
            <v>5920.8</v>
          </cell>
          <cell r="AN48">
            <v>5920.8</v>
          </cell>
          <cell r="AO48">
            <v>5920.8</v>
          </cell>
          <cell r="AP48">
            <v>5920.8</v>
          </cell>
          <cell r="AQ48">
            <v>5920.8</v>
          </cell>
          <cell r="AR48">
            <v>5920.8</v>
          </cell>
          <cell r="AS48">
            <v>5920.8</v>
          </cell>
          <cell r="AT48">
            <v>5920.8</v>
          </cell>
          <cell r="AU48">
            <v>5920.8</v>
          </cell>
          <cell r="AV48">
            <v>5920.8</v>
          </cell>
          <cell r="AW48">
            <v>5920.8</v>
          </cell>
        </row>
        <row r="49">
          <cell r="A49" t="str">
            <v>1.93</v>
          </cell>
          <cell r="B49">
            <v>4142.46</v>
          </cell>
          <cell r="C49">
            <v>4142.46</v>
          </cell>
          <cell r="D49">
            <v>4333.6899999999996</v>
          </cell>
          <cell r="E49">
            <v>4333.6899999999996</v>
          </cell>
          <cell r="F49">
            <v>4524.91</v>
          </cell>
          <cell r="G49">
            <v>4524.91</v>
          </cell>
          <cell r="H49">
            <v>4716.13</v>
          </cell>
          <cell r="I49">
            <v>4716.13</v>
          </cell>
          <cell r="J49">
            <v>4907.3599999999997</v>
          </cell>
          <cell r="K49">
            <v>4907.3599999999997</v>
          </cell>
          <cell r="L49">
            <v>5098.58</v>
          </cell>
          <cell r="M49">
            <v>5098.58</v>
          </cell>
          <cell r="N49">
            <v>5289.8</v>
          </cell>
          <cell r="O49">
            <v>5289.8</v>
          </cell>
          <cell r="P49">
            <v>5481.03</v>
          </cell>
          <cell r="Q49">
            <v>5481.03</v>
          </cell>
          <cell r="R49">
            <v>5672.25</v>
          </cell>
          <cell r="S49">
            <v>5672.25</v>
          </cell>
          <cell r="T49">
            <v>5863.47</v>
          </cell>
          <cell r="U49">
            <v>5863.47</v>
          </cell>
          <cell r="V49">
            <v>6054.69</v>
          </cell>
          <cell r="W49">
            <v>6054.69</v>
          </cell>
          <cell r="X49">
            <v>6245.92</v>
          </cell>
          <cell r="Y49">
            <v>6245.92</v>
          </cell>
          <cell r="Z49">
            <v>6245.92</v>
          </cell>
          <cell r="AA49">
            <v>6245.92</v>
          </cell>
          <cell r="AB49">
            <v>6245.92</v>
          </cell>
          <cell r="AC49">
            <v>6245.92</v>
          </cell>
          <cell r="AD49">
            <v>6245.92</v>
          </cell>
          <cell r="AE49">
            <v>6245.92</v>
          </cell>
          <cell r="AF49">
            <v>6245.92</v>
          </cell>
          <cell r="AG49">
            <v>6245.92</v>
          </cell>
          <cell r="AH49">
            <v>6245.92</v>
          </cell>
          <cell r="AI49">
            <v>6245.92</v>
          </cell>
          <cell r="AJ49">
            <v>6245.92</v>
          </cell>
          <cell r="AK49">
            <v>6245.92</v>
          </cell>
          <cell r="AL49">
            <v>6245.92</v>
          </cell>
          <cell r="AM49">
            <v>6245.92</v>
          </cell>
          <cell r="AN49">
            <v>6245.92</v>
          </cell>
          <cell r="AO49">
            <v>6245.92</v>
          </cell>
          <cell r="AP49">
            <v>6245.92</v>
          </cell>
          <cell r="AQ49">
            <v>6245.92</v>
          </cell>
          <cell r="AR49">
            <v>6245.92</v>
          </cell>
          <cell r="AS49">
            <v>6245.92</v>
          </cell>
          <cell r="AT49">
            <v>6245.92</v>
          </cell>
          <cell r="AU49">
            <v>6245.92</v>
          </cell>
          <cell r="AV49">
            <v>6245.92</v>
          </cell>
          <cell r="AW49">
            <v>6245.92</v>
          </cell>
        </row>
        <row r="50">
          <cell r="A50" t="str">
            <v>1.92</v>
          </cell>
          <cell r="B50">
            <v>4099.97</v>
          </cell>
          <cell r="C50">
            <v>4189.21</v>
          </cell>
          <cell r="D50">
            <v>4189.21</v>
          </cell>
          <cell r="E50">
            <v>4326.25</v>
          </cell>
          <cell r="F50">
            <v>4326.25</v>
          </cell>
          <cell r="G50">
            <v>4463.29</v>
          </cell>
          <cell r="H50">
            <v>4463.29</v>
          </cell>
          <cell r="I50">
            <v>4600.33</v>
          </cell>
          <cell r="J50">
            <v>4600.33</v>
          </cell>
          <cell r="K50">
            <v>4737.37</v>
          </cell>
          <cell r="L50">
            <v>4737.37</v>
          </cell>
          <cell r="M50">
            <v>4874.42</v>
          </cell>
          <cell r="N50">
            <v>4874.42</v>
          </cell>
          <cell r="O50">
            <v>5011.46</v>
          </cell>
          <cell r="P50">
            <v>5011.46</v>
          </cell>
          <cell r="Q50">
            <v>5148.5</v>
          </cell>
          <cell r="R50">
            <v>5148.5</v>
          </cell>
          <cell r="S50">
            <v>5285.54</v>
          </cell>
          <cell r="T50">
            <v>5285.54</v>
          </cell>
          <cell r="U50">
            <v>5422.59</v>
          </cell>
          <cell r="V50">
            <v>5422.59</v>
          </cell>
          <cell r="W50">
            <v>5559.63</v>
          </cell>
          <cell r="X50">
            <v>5559.63</v>
          </cell>
          <cell r="Y50">
            <v>5696.67</v>
          </cell>
          <cell r="Z50">
            <v>5696.67</v>
          </cell>
          <cell r="AA50">
            <v>5696.67</v>
          </cell>
          <cell r="AB50">
            <v>5696.67</v>
          </cell>
          <cell r="AC50">
            <v>5696.67</v>
          </cell>
          <cell r="AD50">
            <v>5696.67</v>
          </cell>
          <cell r="AE50">
            <v>5696.67</v>
          </cell>
          <cell r="AF50">
            <v>5696.67</v>
          </cell>
          <cell r="AG50">
            <v>5696.67</v>
          </cell>
          <cell r="AH50">
            <v>5696.67</v>
          </cell>
          <cell r="AI50">
            <v>5696.67</v>
          </cell>
          <cell r="AJ50">
            <v>5696.67</v>
          </cell>
          <cell r="AK50">
            <v>5696.67</v>
          </cell>
          <cell r="AL50">
            <v>5696.67</v>
          </cell>
          <cell r="AM50">
            <v>5696.67</v>
          </cell>
          <cell r="AN50">
            <v>5696.67</v>
          </cell>
          <cell r="AO50">
            <v>5696.67</v>
          </cell>
          <cell r="AP50">
            <v>5696.67</v>
          </cell>
          <cell r="AQ50">
            <v>5696.67</v>
          </cell>
          <cell r="AR50">
            <v>5696.67</v>
          </cell>
          <cell r="AS50">
            <v>5696.67</v>
          </cell>
          <cell r="AT50">
            <v>5696.67</v>
          </cell>
          <cell r="AU50">
            <v>5696.67</v>
          </cell>
          <cell r="AV50">
            <v>5696.67</v>
          </cell>
          <cell r="AW50">
            <v>5696.67</v>
          </cell>
        </row>
        <row r="51">
          <cell r="A51" t="str">
            <v>1.91</v>
          </cell>
          <cell r="B51">
            <v>3823.76</v>
          </cell>
          <cell r="C51">
            <v>3913</v>
          </cell>
          <cell r="D51">
            <v>3913</v>
          </cell>
          <cell r="E51">
            <v>4069.16</v>
          </cell>
          <cell r="F51">
            <v>4069.16</v>
          </cell>
          <cell r="G51">
            <v>4225.32</v>
          </cell>
          <cell r="H51">
            <v>4225.32</v>
          </cell>
          <cell r="I51">
            <v>4381.49</v>
          </cell>
          <cell r="J51">
            <v>4381.49</v>
          </cell>
          <cell r="K51">
            <v>4537.6499999999996</v>
          </cell>
          <cell r="L51">
            <v>4537.6499999999996</v>
          </cell>
          <cell r="M51">
            <v>4693.8100000000004</v>
          </cell>
          <cell r="N51">
            <v>4693.8100000000004</v>
          </cell>
          <cell r="O51">
            <v>4849.97</v>
          </cell>
          <cell r="P51">
            <v>4849.97</v>
          </cell>
          <cell r="Q51">
            <v>5006.1400000000003</v>
          </cell>
          <cell r="R51">
            <v>5006.1400000000003</v>
          </cell>
          <cell r="S51">
            <v>5162.3</v>
          </cell>
          <cell r="T51">
            <v>5162.3</v>
          </cell>
          <cell r="U51">
            <v>5318.46</v>
          </cell>
          <cell r="V51">
            <v>5318.46</v>
          </cell>
          <cell r="W51">
            <v>5474.63</v>
          </cell>
          <cell r="X51">
            <v>5474.63</v>
          </cell>
          <cell r="Y51">
            <v>5630.79</v>
          </cell>
          <cell r="Z51">
            <v>5630.79</v>
          </cell>
          <cell r="AA51">
            <v>5630.79</v>
          </cell>
          <cell r="AB51">
            <v>5630.79</v>
          </cell>
          <cell r="AC51">
            <v>5630.79</v>
          </cell>
          <cell r="AD51">
            <v>5630.79</v>
          </cell>
          <cell r="AE51">
            <v>5630.79</v>
          </cell>
          <cell r="AF51">
            <v>5630.79</v>
          </cell>
          <cell r="AG51">
            <v>5630.79</v>
          </cell>
          <cell r="AH51">
            <v>5630.79</v>
          </cell>
          <cell r="AI51">
            <v>5630.79</v>
          </cell>
          <cell r="AJ51">
            <v>5630.79</v>
          </cell>
          <cell r="AK51">
            <v>5630.79</v>
          </cell>
          <cell r="AL51">
            <v>5630.79</v>
          </cell>
          <cell r="AM51">
            <v>5630.79</v>
          </cell>
          <cell r="AN51">
            <v>5630.79</v>
          </cell>
          <cell r="AO51">
            <v>5630.79</v>
          </cell>
          <cell r="AP51">
            <v>5630.79</v>
          </cell>
          <cell r="AQ51">
            <v>5630.79</v>
          </cell>
          <cell r="AR51">
            <v>5630.79</v>
          </cell>
          <cell r="AS51">
            <v>5630.79</v>
          </cell>
          <cell r="AT51">
            <v>5630.79</v>
          </cell>
          <cell r="AU51">
            <v>5630.79</v>
          </cell>
          <cell r="AV51">
            <v>5630.79</v>
          </cell>
          <cell r="AW51">
            <v>5630.79</v>
          </cell>
        </row>
        <row r="52">
          <cell r="A52" t="str">
            <v>1.97</v>
          </cell>
          <cell r="B52">
            <v>4728.87</v>
          </cell>
          <cell r="C52">
            <v>4728.87</v>
          </cell>
          <cell r="D52">
            <v>4920.09</v>
          </cell>
          <cell r="E52">
            <v>4920.09</v>
          </cell>
          <cell r="F52">
            <v>5111.32</v>
          </cell>
          <cell r="G52">
            <v>5111.32</v>
          </cell>
          <cell r="H52">
            <v>5302.54</v>
          </cell>
          <cell r="I52">
            <v>5302.54</v>
          </cell>
          <cell r="J52">
            <v>5493.76</v>
          </cell>
          <cell r="K52">
            <v>5493.76</v>
          </cell>
          <cell r="L52">
            <v>5684.98</v>
          </cell>
          <cell r="M52">
            <v>5684.98</v>
          </cell>
          <cell r="N52">
            <v>5876.21</v>
          </cell>
          <cell r="O52">
            <v>5876.21</v>
          </cell>
          <cell r="P52">
            <v>6067.43</v>
          </cell>
          <cell r="Q52">
            <v>6067.43</v>
          </cell>
          <cell r="R52">
            <v>6258.65</v>
          </cell>
          <cell r="S52">
            <v>6258.65</v>
          </cell>
          <cell r="T52">
            <v>6449.88</v>
          </cell>
          <cell r="U52">
            <v>6449.88</v>
          </cell>
          <cell r="V52">
            <v>6641.1</v>
          </cell>
          <cell r="W52">
            <v>6641.1</v>
          </cell>
          <cell r="X52">
            <v>6832.32</v>
          </cell>
          <cell r="Y52">
            <v>6832.32</v>
          </cell>
          <cell r="Z52">
            <v>7023.54</v>
          </cell>
          <cell r="AA52">
            <v>7023.54</v>
          </cell>
          <cell r="AB52">
            <v>7211.01</v>
          </cell>
          <cell r="AC52">
            <v>7211.01</v>
          </cell>
          <cell r="AD52">
            <v>7402.23</v>
          </cell>
          <cell r="AE52">
            <v>7402.23</v>
          </cell>
          <cell r="AF52">
            <v>7593.46</v>
          </cell>
          <cell r="AG52">
            <v>7593.46</v>
          </cell>
          <cell r="AH52">
            <v>7593.46</v>
          </cell>
          <cell r="AI52">
            <v>7593.46</v>
          </cell>
          <cell r="AJ52">
            <v>7593.46</v>
          </cell>
          <cell r="AK52">
            <v>7593.46</v>
          </cell>
          <cell r="AL52">
            <v>7593.46</v>
          </cell>
          <cell r="AM52">
            <v>7593.46</v>
          </cell>
          <cell r="AN52">
            <v>7593.46</v>
          </cell>
          <cell r="AO52">
            <v>7593.46</v>
          </cell>
          <cell r="AP52">
            <v>7593.46</v>
          </cell>
          <cell r="AQ52">
            <v>7593.46</v>
          </cell>
          <cell r="AR52">
            <v>7593.46</v>
          </cell>
          <cell r="AS52">
            <v>7593.46</v>
          </cell>
          <cell r="AT52">
            <v>7593.46</v>
          </cell>
          <cell r="AU52">
            <v>7593.46</v>
          </cell>
          <cell r="AV52">
            <v>7593.46</v>
          </cell>
          <cell r="AW52">
            <v>7593.46</v>
          </cell>
        </row>
        <row r="53">
          <cell r="A53" t="str">
            <v>1.99</v>
          </cell>
          <cell r="B53">
            <v>5302.53</v>
          </cell>
          <cell r="C53">
            <v>5302.53</v>
          </cell>
          <cell r="D53">
            <v>5493.75</v>
          </cell>
          <cell r="E53">
            <v>5493.75</v>
          </cell>
          <cell r="F53">
            <v>5684.97</v>
          </cell>
          <cell r="G53">
            <v>5684.97</v>
          </cell>
          <cell r="H53">
            <v>5876.2</v>
          </cell>
          <cell r="I53">
            <v>5876.2</v>
          </cell>
          <cell r="J53">
            <v>6067.42</v>
          </cell>
          <cell r="K53">
            <v>6067.42</v>
          </cell>
          <cell r="L53">
            <v>6258.64</v>
          </cell>
          <cell r="M53">
            <v>6258.64</v>
          </cell>
          <cell r="N53">
            <v>6449.87</v>
          </cell>
          <cell r="O53">
            <v>6449.87</v>
          </cell>
          <cell r="P53">
            <v>6641.09</v>
          </cell>
          <cell r="Q53">
            <v>6641.09</v>
          </cell>
          <cell r="R53">
            <v>6832.31</v>
          </cell>
          <cell r="S53">
            <v>6832.31</v>
          </cell>
          <cell r="T53">
            <v>7023.54</v>
          </cell>
          <cell r="U53">
            <v>7023.54</v>
          </cell>
          <cell r="V53">
            <v>7214.76</v>
          </cell>
          <cell r="W53">
            <v>7214.76</v>
          </cell>
          <cell r="X53">
            <v>7405.98</v>
          </cell>
          <cell r="Y53">
            <v>7405.98</v>
          </cell>
          <cell r="Z53">
            <v>7405.98</v>
          </cell>
          <cell r="AA53">
            <v>7405.98</v>
          </cell>
          <cell r="AB53">
            <v>7405.98</v>
          </cell>
          <cell r="AC53">
            <v>7405.98</v>
          </cell>
          <cell r="AD53">
            <v>7405.98</v>
          </cell>
          <cell r="AE53">
            <v>7405.98</v>
          </cell>
          <cell r="AF53">
            <v>7405.98</v>
          </cell>
          <cell r="AG53">
            <v>7405.98</v>
          </cell>
          <cell r="AH53">
            <v>7405.98</v>
          </cell>
          <cell r="AI53">
            <v>7405.98</v>
          </cell>
          <cell r="AJ53">
            <v>7405.98</v>
          </cell>
          <cell r="AK53">
            <v>7405.98</v>
          </cell>
          <cell r="AL53">
            <v>7405.98</v>
          </cell>
          <cell r="AM53">
            <v>7405.98</v>
          </cell>
          <cell r="AN53">
            <v>7405.98</v>
          </cell>
          <cell r="AO53">
            <v>7405.98</v>
          </cell>
          <cell r="AP53">
            <v>7405.98</v>
          </cell>
          <cell r="AQ53">
            <v>7405.98</v>
          </cell>
          <cell r="AR53">
            <v>7405.98</v>
          </cell>
          <cell r="AS53">
            <v>7405.98</v>
          </cell>
          <cell r="AT53">
            <v>7405.98</v>
          </cell>
          <cell r="AU53">
            <v>7405.98</v>
          </cell>
          <cell r="AV53">
            <v>7405.98</v>
          </cell>
          <cell r="AW53">
            <v>7405.98</v>
          </cell>
        </row>
      </sheetData>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v>1.6406000000000001</v>
          </cell>
        </row>
      </sheetData>
      <sheetData sheetId="19" refreshError="1"/>
      <sheetData sheetId="2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lan.be/databases/17-nl-indexcijfer+der+consumptieprijzen+inflatievooruitzicht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topLeftCell="A16" zoomScaleNormal="100" workbookViewId="0">
      <selection activeCell="F22" sqref="F22"/>
    </sheetView>
  </sheetViews>
  <sheetFormatPr defaultColWidth="9.109375" defaultRowHeight="13.2" x14ac:dyDescent="0.25"/>
  <cols>
    <col min="1" max="1" width="10.5546875" style="1" bestFit="1" customWidth="1"/>
    <col min="2" max="2" width="7" style="1" bestFit="1" customWidth="1"/>
    <col min="3" max="4" width="13.33203125" style="1" bestFit="1" customWidth="1"/>
    <col min="5" max="5" width="9" style="1" bestFit="1" customWidth="1"/>
    <col min="6" max="6" width="6.5546875" style="1" bestFit="1" customWidth="1"/>
    <col min="7" max="7" width="9" style="1" bestFit="1" customWidth="1"/>
    <col min="8" max="8" width="17.5546875" style="1" bestFit="1" customWidth="1"/>
    <col min="9" max="10" width="9" style="1" bestFit="1" customWidth="1"/>
    <col min="11" max="11" width="9.5546875" style="3" bestFit="1" customWidth="1"/>
    <col min="12" max="14" width="9.109375" style="3"/>
    <col min="15" max="15" width="9.5546875" style="3" customWidth="1"/>
    <col min="16" max="17" width="9.5546875" style="3" bestFit="1" customWidth="1"/>
    <col min="18" max="16384" width="9.109375" style="3"/>
  </cols>
  <sheetData>
    <row r="1" spans="1:21" x14ac:dyDescent="0.25">
      <c r="A1" s="1" t="s">
        <v>62</v>
      </c>
      <c r="B1" s="1" t="s">
        <v>434</v>
      </c>
      <c r="C1" s="1" t="s">
        <v>29</v>
      </c>
      <c r="D1" s="1">
        <v>1.02</v>
      </c>
      <c r="L1" s="57" t="s">
        <v>45</v>
      </c>
    </row>
    <row r="2" spans="1:21" ht="13.8" thickBot="1" x14ac:dyDescent="0.3">
      <c r="A2" s="1" t="s">
        <v>57</v>
      </c>
      <c r="B2" s="1" t="s">
        <v>433</v>
      </c>
      <c r="C2" s="1" t="s">
        <v>134</v>
      </c>
      <c r="D2" s="1" t="s">
        <v>136</v>
      </c>
      <c r="E2" s="1" t="s">
        <v>134</v>
      </c>
      <c r="F2" s="1" t="s">
        <v>38</v>
      </c>
      <c r="G2" s="1" t="s">
        <v>134</v>
      </c>
      <c r="H2" s="219" t="s">
        <v>96</v>
      </c>
      <c r="I2" s="4" t="s">
        <v>134</v>
      </c>
      <c r="J2" s="4" t="s">
        <v>219</v>
      </c>
      <c r="L2" s="58" t="s">
        <v>31</v>
      </c>
      <c r="M2" s="58" t="s">
        <v>41</v>
      </c>
      <c r="N2" s="58" t="s">
        <v>42</v>
      </c>
      <c r="O2" s="3" t="s">
        <v>43</v>
      </c>
      <c r="P2" s="3" t="s">
        <v>44</v>
      </c>
      <c r="R2" s="3" t="s">
        <v>139</v>
      </c>
    </row>
    <row r="3" spans="1:21" ht="13.8" thickBot="1" x14ac:dyDescent="0.3">
      <c r="A3" s="236">
        <v>42887</v>
      </c>
      <c r="B3" s="221">
        <v>103.04</v>
      </c>
      <c r="C3" s="222">
        <v>26</v>
      </c>
      <c r="D3" s="223">
        <f t="shared" ref="D3:D12" si="0">ROUND(POWER($D$1,C3),4)</f>
        <v>1.6734</v>
      </c>
      <c r="E3" s="222">
        <v>0</v>
      </c>
      <c r="F3" s="224">
        <v>1</v>
      </c>
      <c r="G3" s="225">
        <v>9</v>
      </c>
      <c r="H3" s="224">
        <f>ROUND(POWER($D$1,G3),4)</f>
        <v>1.1951000000000001</v>
      </c>
      <c r="I3" s="225">
        <v>6</v>
      </c>
      <c r="J3" s="224">
        <f>ROUND(POWER($D$1,I3),4)</f>
        <v>1.1262000000000001</v>
      </c>
      <c r="K3" s="59"/>
      <c r="L3" s="60" t="s">
        <v>28</v>
      </c>
      <c r="M3" s="61">
        <v>12863.77</v>
      </c>
      <c r="N3" s="61">
        <f>ROUND(M3*O7,2)</f>
        <v>22395.82</v>
      </c>
      <c r="O3" s="61">
        <f>ROUND(N3/12,2)</f>
        <v>1866.32</v>
      </c>
      <c r="P3" s="257">
        <f>ROUND(N3/1976,4)</f>
        <v>11.3339</v>
      </c>
      <c r="R3" s="3" t="s">
        <v>140</v>
      </c>
    </row>
    <row r="4" spans="1:21" x14ac:dyDescent="0.25">
      <c r="A4" s="220">
        <v>43344</v>
      </c>
      <c r="B4" s="261">
        <f t="shared" ref="B4:B12" si="1">ROUND(B3*$D$1,2)</f>
        <v>105.1</v>
      </c>
      <c r="C4" s="222">
        <f>C3+1</f>
        <v>27</v>
      </c>
      <c r="D4" s="223">
        <f t="shared" si="0"/>
        <v>1.7069000000000001</v>
      </c>
      <c r="E4" s="222">
        <f>+E3+1</f>
        <v>1</v>
      </c>
      <c r="F4" s="224">
        <f>ROUND(POWER($D$1,E4),4)</f>
        <v>1.02</v>
      </c>
      <c r="G4" s="225">
        <f>+G3+1</f>
        <v>10</v>
      </c>
      <c r="H4" s="224">
        <f t="shared" ref="H4:H12" si="2">ROUND(POWER($D$1,G4),4)</f>
        <v>1.2190000000000001</v>
      </c>
      <c r="I4" s="222">
        <v>7</v>
      </c>
      <c r="J4" s="224">
        <f t="shared" ref="J4:J12" si="3">ROUND(POWER($D$1,I4),4)</f>
        <v>1.1487000000000001</v>
      </c>
      <c r="R4" s="3" t="s">
        <v>141</v>
      </c>
    </row>
    <row r="5" spans="1:21" x14ac:dyDescent="0.25">
      <c r="A5" s="220">
        <v>43891</v>
      </c>
      <c r="B5" s="226">
        <f t="shared" si="1"/>
        <v>107.2</v>
      </c>
      <c r="C5" s="227">
        <f>C4+1</f>
        <v>28</v>
      </c>
      <c r="D5" s="228">
        <f t="shared" si="0"/>
        <v>1.7410000000000001</v>
      </c>
      <c r="E5" s="227">
        <f t="shared" ref="E5:E12" si="4">+E4+1</f>
        <v>2</v>
      </c>
      <c r="F5" s="229">
        <f t="shared" ref="F5:F12" si="5">ROUND(POWER($D$1,E5),4)</f>
        <v>1.0404</v>
      </c>
      <c r="G5" s="230">
        <f t="shared" ref="G5:G12" si="6">+G4+1</f>
        <v>11</v>
      </c>
      <c r="H5" s="229">
        <f t="shared" si="2"/>
        <v>1.2434000000000001</v>
      </c>
      <c r="I5" s="227">
        <v>8</v>
      </c>
      <c r="J5" s="229">
        <f t="shared" si="3"/>
        <v>1.1717</v>
      </c>
      <c r="R5" s="3" t="s">
        <v>137</v>
      </c>
    </row>
    <row r="6" spans="1:21" ht="13.8" thickBot="1" x14ac:dyDescent="0.3">
      <c r="B6" s="231">
        <f t="shared" si="1"/>
        <v>109.34</v>
      </c>
      <c r="C6" s="232">
        <f t="shared" ref="C6:C12" si="7">C5+1</f>
        <v>29</v>
      </c>
      <c r="D6" s="223">
        <f t="shared" si="0"/>
        <v>1.7758</v>
      </c>
      <c r="E6" s="232">
        <f t="shared" si="4"/>
        <v>3</v>
      </c>
      <c r="F6" s="233">
        <f t="shared" si="5"/>
        <v>1.0611999999999999</v>
      </c>
      <c r="G6" s="234">
        <f t="shared" si="6"/>
        <v>12</v>
      </c>
      <c r="H6" s="233">
        <f t="shared" si="2"/>
        <v>1.2682</v>
      </c>
      <c r="I6" s="232">
        <v>9</v>
      </c>
      <c r="J6" s="235">
        <f t="shared" si="3"/>
        <v>1.1951000000000001</v>
      </c>
      <c r="R6" s="3" t="s">
        <v>138</v>
      </c>
    </row>
    <row r="7" spans="1:21" ht="13.8" thickBot="1" x14ac:dyDescent="0.3">
      <c r="B7" s="231">
        <f t="shared" si="1"/>
        <v>111.53</v>
      </c>
      <c r="C7" s="232">
        <f t="shared" si="7"/>
        <v>30</v>
      </c>
      <c r="D7" s="223">
        <f t="shared" si="0"/>
        <v>1.8113999999999999</v>
      </c>
      <c r="E7" s="232">
        <f t="shared" si="4"/>
        <v>4</v>
      </c>
      <c r="F7" s="233">
        <f t="shared" si="5"/>
        <v>1.0824</v>
      </c>
      <c r="G7" s="234">
        <f t="shared" si="6"/>
        <v>13</v>
      </c>
      <c r="H7" s="233">
        <f t="shared" si="2"/>
        <v>1.2936000000000001</v>
      </c>
      <c r="I7" s="232">
        <v>10</v>
      </c>
      <c r="J7" s="235">
        <f t="shared" si="3"/>
        <v>1.2190000000000001</v>
      </c>
      <c r="L7" s="63" t="s">
        <v>39</v>
      </c>
      <c r="M7" s="63"/>
      <c r="N7" s="63"/>
      <c r="O7" s="71">
        <f>D5</f>
        <v>1.7410000000000001</v>
      </c>
    </row>
    <row r="8" spans="1:21" ht="13.8" thickBot="1" x14ac:dyDescent="0.3">
      <c r="B8" s="231">
        <f t="shared" si="1"/>
        <v>113.76</v>
      </c>
      <c r="C8" s="232">
        <f t="shared" si="7"/>
        <v>31</v>
      </c>
      <c r="D8" s="223">
        <f t="shared" si="0"/>
        <v>1.8475999999999999</v>
      </c>
      <c r="E8" s="232">
        <f t="shared" si="4"/>
        <v>5</v>
      </c>
      <c r="F8" s="233">
        <f t="shared" si="5"/>
        <v>1.1041000000000001</v>
      </c>
      <c r="G8" s="234">
        <f t="shared" si="6"/>
        <v>14</v>
      </c>
      <c r="H8" s="233">
        <f t="shared" si="2"/>
        <v>1.3194999999999999</v>
      </c>
      <c r="I8" s="232">
        <v>11</v>
      </c>
      <c r="J8" s="235">
        <f t="shared" si="3"/>
        <v>1.2434000000000001</v>
      </c>
      <c r="L8" s="63" t="s">
        <v>40</v>
      </c>
      <c r="M8" s="63"/>
      <c r="N8" s="63"/>
      <c r="O8" s="71">
        <f>F5</f>
        <v>1.0404</v>
      </c>
    </row>
    <row r="9" spans="1:21" ht="13.8" thickBot="1" x14ac:dyDescent="0.3">
      <c r="B9" s="231">
        <f t="shared" si="1"/>
        <v>116.04</v>
      </c>
      <c r="C9" s="232">
        <f t="shared" si="7"/>
        <v>32</v>
      </c>
      <c r="D9" s="223">
        <f t="shared" si="0"/>
        <v>1.8845000000000001</v>
      </c>
      <c r="E9" s="232">
        <f t="shared" si="4"/>
        <v>6</v>
      </c>
      <c r="F9" s="233">
        <f t="shared" si="5"/>
        <v>1.1262000000000001</v>
      </c>
      <c r="G9" s="234">
        <f t="shared" si="6"/>
        <v>15</v>
      </c>
      <c r="H9" s="233">
        <f t="shared" si="2"/>
        <v>1.3459000000000001</v>
      </c>
      <c r="I9" s="232">
        <v>12</v>
      </c>
      <c r="J9" s="235">
        <f t="shared" si="3"/>
        <v>1.2682</v>
      </c>
      <c r="L9" s="58" t="s">
        <v>97</v>
      </c>
      <c r="O9" s="71">
        <f>H5</f>
        <v>1.2434000000000001</v>
      </c>
      <c r="Q9" s="3" t="s">
        <v>178</v>
      </c>
      <c r="S9" s="71">
        <v>1</v>
      </c>
    </row>
    <row r="10" spans="1:21" ht="13.8" thickBot="1" x14ac:dyDescent="0.3">
      <c r="B10" s="231">
        <f t="shared" si="1"/>
        <v>118.36</v>
      </c>
      <c r="C10" s="232">
        <f t="shared" si="7"/>
        <v>33</v>
      </c>
      <c r="D10" s="223">
        <f t="shared" si="0"/>
        <v>1.9221999999999999</v>
      </c>
      <c r="E10" s="232">
        <f t="shared" si="4"/>
        <v>7</v>
      </c>
      <c r="F10" s="233">
        <f t="shared" si="5"/>
        <v>1.1487000000000001</v>
      </c>
      <c r="G10" s="234">
        <f t="shared" si="6"/>
        <v>16</v>
      </c>
      <c r="H10" s="233">
        <f t="shared" si="2"/>
        <v>1.3728</v>
      </c>
      <c r="I10" s="232">
        <v>13</v>
      </c>
      <c r="J10" s="235">
        <f t="shared" si="3"/>
        <v>1.2936000000000001</v>
      </c>
      <c r="L10" s="69" t="s">
        <v>220</v>
      </c>
      <c r="O10" s="218">
        <f>J5</f>
        <v>1.1717</v>
      </c>
    </row>
    <row r="11" spans="1:21" x14ac:dyDescent="0.25">
      <c r="B11" s="231">
        <f t="shared" si="1"/>
        <v>120.73</v>
      </c>
      <c r="C11" s="232">
        <f t="shared" si="7"/>
        <v>34</v>
      </c>
      <c r="D11" s="223">
        <f t="shared" si="0"/>
        <v>1.9607000000000001</v>
      </c>
      <c r="E11" s="232">
        <f t="shared" si="4"/>
        <v>8</v>
      </c>
      <c r="F11" s="233">
        <f t="shared" si="5"/>
        <v>1.1717</v>
      </c>
      <c r="G11" s="234">
        <f t="shared" si="6"/>
        <v>17</v>
      </c>
      <c r="H11" s="233">
        <f t="shared" si="2"/>
        <v>1.4001999999999999</v>
      </c>
      <c r="I11" s="232">
        <v>14</v>
      </c>
      <c r="J11" s="235">
        <f t="shared" si="3"/>
        <v>1.3194999999999999</v>
      </c>
    </row>
    <row r="12" spans="1:21" x14ac:dyDescent="0.25">
      <c r="B12" s="231">
        <f t="shared" si="1"/>
        <v>123.14</v>
      </c>
      <c r="C12" s="232">
        <f t="shared" si="7"/>
        <v>35</v>
      </c>
      <c r="D12" s="223">
        <f t="shared" si="0"/>
        <v>1.9999</v>
      </c>
      <c r="E12" s="232">
        <f t="shared" si="4"/>
        <v>9</v>
      </c>
      <c r="F12" s="233">
        <f t="shared" si="5"/>
        <v>1.1951000000000001</v>
      </c>
      <c r="G12" s="234">
        <f t="shared" si="6"/>
        <v>18</v>
      </c>
      <c r="H12" s="233">
        <f t="shared" si="2"/>
        <v>1.4281999999999999</v>
      </c>
      <c r="I12" s="232">
        <v>15</v>
      </c>
      <c r="J12" s="235">
        <f t="shared" si="3"/>
        <v>1.3459000000000001</v>
      </c>
      <c r="L12" s="64" t="s">
        <v>35</v>
      </c>
      <c r="Q12" s="58" t="s">
        <v>36</v>
      </c>
      <c r="T12" s="58" t="s">
        <v>37</v>
      </c>
    </row>
    <row r="13" spans="1:21" x14ac:dyDescent="0.25">
      <c r="L13" s="58" t="s">
        <v>32</v>
      </c>
      <c r="M13" s="58" t="s">
        <v>33</v>
      </c>
      <c r="N13" s="58" t="s">
        <v>34</v>
      </c>
      <c r="P13" s="58" t="s">
        <v>98</v>
      </c>
      <c r="Q13" s="58" t="s">
        <v>30</v>
      </c>
      <c r="R13" s="58" t="s">
        <v>34</v>
      </c>
      <c r="S13" s="58" t="s">
        <v>98</v>
      </c>
      <c r="T13" s="58" t="s">
        <v>30</v>
      </c>
      <c r="U13" s="58" t="s">
        <v>34</v>
      </c>
    </row>
    <row r="14" spans="1:21" x14ac:dyDescent="0.25">
      <c r="L14" s="65">
        <v>16000.01</v>
      </c>
      <c r="M14" s="65">
        <f>ROUND(L14*$O$7,2)</f>
        <v>27856.02</v>
      </c>
      <c r="N14" s="65">
        <f>ROUND(M14/12,2)</f>
        <v>2321.34</v>
      </c>
      <c r="O14" s="65"/>
      <c r="P14" s="65">
        <v>719.88</v>
      </c>
      <c r="Q14" s="65">
        <f>ROUND(P14*$O$7,2)</f>
        <v>1253.31</v>
      </c>
      <c r="R14" s="65">
        <f>ROUND(Q14/12,2)</f>
        <v>104.44</v>
      </c>
      <c r="S14" s="65">
        <v>359.94</v>
      </c>
      <c r="T14" s="65">
        <f>ROUND(S14*$O$7,2)</f>
        <v>626.66</v>
      </c>
      <c r="U14" s="65">
        <f>ROUND(T14/12,2)</f>
        <v>52.22</v>
      </c>
    </row>
    <row r="15" spans="1:21" x14ac:dyDescent="0.25">
      <c r="L15" s="65">
        <v>18241.02</v>
      </c>
      <c r="M15" s="65">
        <f>ROUND(L15*$O$7,2)</f>
        <v>31757.62</v>
      </c>
      <c r="N15" s="65">
        <f>ROUND(M15/12,2)</f>
        <v>2646.47</v>
      </c>
      <c r="O15" s="65"/>
      <c r="P15" s="65">
        <v>359.94</v>
      </c>
      <c r="Q15" s="65">
        <f>ROUND(P15*$O$7,2)</f>
        <v>626.66</v>
      </c>
      <c r="R15" s="65">
        <f>ROUND(Q15/12,2)</f>
        <v>52.22</v>
      </c>
      <c r="S15" s="65">
        <v>179.97</v>
      </c>
      <c r="T15" s="65">
        <f>ROUND(S15*$O$7,2)</f>
        <v>313.33</v>
      </c>
      <c r="U15" s="65">
        <f>ROUND(T15/12,2)</f>
        <v>26.11</v>
      </c>
    </row>
    <row r="17" spans="12:18" x14ac:dyDescent="0.25">
      <c r="L17" s="64" t="s">
        <v>46</v>
      </c>
      <c r="M17" s="65"/>
      <c r="N17" s="65"/>
      <c r="Q17" s="66"/>
    </row>
    <row r="18" spans="12:18" x14ac:dyDescent="0.25">
      <c r="L18" s="67" t="s">
        <v>47</v>
      </c>
      <c r="M18" s="65"/>
      <c r="N18" s="68">
        <v>0.04</v>
      </c>
    </row>
    <row r="19" spans="12:18" x14ac:dyDescent="0.25">
      <c r="L19" s="58" t="s">
        <v>48</v>
      </c>
      <c r="N19" s="68">
        <v>0.08</v>
      </c>
    </row>
    <row r="20" spans="12:18" x14ac:dyDescent="0.25">
      <c r="L20" s="58" t="s">
        <v>49</v>
      </c>
      <c r="N20" s="68">
        <v>0.12</v>
      </c>
      <c r="Q20" s="69" t="s">
        <v>149</v>
      </c>
    </row>
    <row r="21" spans="12:18" x14ac:dyDescent="0.25">
      <c r="Q21" s="69" t="s">
        <v>150</v>
      </c>
    </row>
    <row r="22" spans="12:18" x14ac:dyDescent="0.25">
      <c r="L22" s="64" t="s">
        <v>50</v>
      </c>
    </row>
    <row r="23" spans="12:18" x14ac:dyDescent="0.25">
      <c r="L23" s="58"/>
      <c r="M23" s="58" t="s">
        <v>51</v>
      </c>
      <c r="N23" s="58"/>
      <c r="Q23" s="69" t="s">
        <v>151</v>
      </c>
      <c r="R23" s="3" t="s">
        <v>265</v>
      </c>
    </row>
    <row r="24" spans="12:18" x14ac:dyDescent="0.25">
      <c r="L24" s="58" t="s">
        <v>30</v>
      </c>
      <c r="M24" s="58">
        <v>816.8</v>
      </c>
      <c r="N24" s="70">
        <f>ROUND(M24*$O$9,2)</f>
        <v>1015.61</v>
      </c>
      <c r="Q24" s="69" t="s">
        <v>152</v>
      </c>
      <c r="R24" s="3" t="s">
        <v>264</v>
      </c>
    </row>
    <row r="25" spans="12:18" x14ac:dyDescent="0.25">
      <c r="L25" s="58" t="s">
        <v>34</v>
      </c>
      <c r="M25" s="58">
        <v>68.069999999999993</v>
      </c>
      <c r="N25" s="70">
        <f>ROUND(M25*$O$9,2)</f>
        <v>84.64</v>
      </c>
      <c r="O25" s="62">
        <f>+M25*O9</f>
        <v>84.638238000000001</v>
      </c>
    </row>
    <row r="26" spans="12:18" x14ac:dyDescent="0.25">
      <c r="L26" s="58"/>
      <c r="M26" s="58"/>
      <c r="N26" s="132"/>
    </row>
    <row r="27" spans="12:18" x14ac:dyDescent="0.25">
      <c r="L27" s="64" t="s">
        <v>205</v>
      </c>
    </row>
    <row r="28" spans="12:18" x14ac:dyDescent="0.25">
      <c r="L28" s="64"/>
      <c r="M28" s="135" t="s">
        <v>98</v>
      </c>
      <c r="N28" s="69" t="s">
        <v>31</v>
      </c>
    </row>
    <row r="29" spans="12:18" x14ac:dyDescent="0.25">
      <c r="L29" s="69" t="s">
        <v>143</v>
      </c>
      <c r="M29" s="62">
        <v>1113.8</v>
      </c>
      <c r="N29" s="65">
        <f>ROUND(M29*$O$10,2)</f>
        <v>1305.04</v>
      </c>
      <c r="O29" s="62"/>
    </row>
    <row r="30" spans="12:18" x14ac:dyDescent="0.25">
      <c r="L30" s="69" t="s">
        <v>144</v>
      </c>
      <c r="M30" s="62">
        <v>3341.5</v>
      </c>
      <c r="N30" s="65">
        <f>ROUND(M30*$O$10,2)</f>
        <v>3915.24</v>
      </c>
    </row>
    <row r="32" spans="12:18" x14ac:dyDescent="0.25">
      <c r="L32" s="64" t="s">
        <v>206</v>
      </c>
      <c r="O32" s="3">
        <v>337.32</v>
      </c>
      <c r="P32" s="3" t="s">
        <v>215</v>
      </c>
      <c r="R32" s="3" t="s">
        <v>437</v>
      </c>
    </row>
    <row r="33" spans="12:18" x14ac:dyDescent="0.25">
      <c r="L33" s="69" t="s">
        <v>207</v>
      </c>
      <c r="O33" s="62">
        <f>indexevolutie!S11</f>
        <v>357.48</v>
      </c>
    </row>
    <row r="34" spans="12:18" x14ac:dyDescent="0.25">
      <c r="L34" s="69" t="s">
        <v>209</v>
      </c>
      <c r="O34" s="133">
        <v>2.5000000000000001E-2</v>
      </c>
    </row>
    <row r="36" spans="12:18" x14ac:dyDescent="0.25">
      <c r="L36" s="64" t="s">
        <v>210</v>
      </c>
      <c r="O36" s="3">
        <v>636.46</v>
      </c>
      <c r="P36" s="69" t="s">
        <v>215</v>
      </c>
    </row>
    <row r="37" spans="12:18" x14ac:dyDescent="0.25">
      <c r="L37" s="69" t="s">
        <v>208</v>
      </c>
      <c r="O37" s="62">
        <f>indexevolutie!T11</f>
        <v>674.49</v>
      </c>
    </row>
    <row r="38" spans="12:18" x14ac:dyDescent="0.25">
      <c r="L38" s="69" t="s">
        <v>209</v>
      </c>
      <c r="O38" s="133">
        <v>5.3E-3</v>
      </c>
    </row>
    <row r="40" spans="12:18" x14ac:dyDescent="0.25">
      <c r="L40" s="64" t="s">
        <v>206</v>
      </c>
      <c r="O40" s="62">
        <f>indexevolutie!U8</f>
        <v>990.72</v>
      </c>
      <c r="P40" s="3" t="s">
        <v>438</v>
      </c>
      <c r="R40" s="3" t="s">
        <v>440</v>
      </c>
    </row>
    <row r="41" spans="12:18" x14ac:dyDescent="0.25">
      <c r="L41" s="69" t="s">
        <v>207</v>
      </c>
      <c r="O41" s="62">
        <f>indexevolutie!U11</f>
        <v>1031.97</v>
      </c>
    </row>
    <row r="42" spans="12:18" x14ac:dyDescent="0.25">
      <c r="L42" s="69" t="s">
        <v>209</v>
      </c>
      <c r="O42" s="133">
        <v>3.0300000000000001E-2</v>
      </c>
    </row>
  </sheetData>
  <sheetProtection algorithmName="SHA-512" hashValue="/tFUo3C7aj34LwmxmVnxg0sNZrqr/UDTfRJupDLN+OzGcQAJlZj9RfEP255cUR9x52TxVIAKeywU2pbZV1zrVA==" saltValue="Sr9OzDnjqtEQcTTDpo/cAA==" spinCount="100000" sheet="1" objects="1" scenarios="1"/>
  <phoneticPr fontId="0" type="noConversion"/>
  <pageMargins left="0.75" right="0.75" top="1" bottom="1" header="0.5" footer="0.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6A4C-9103-4585-94BD-A2FA447DC985}">
  <sheetPr>
    <pageSetUpPr fitToPage="1"/>
  </sheetPr>
  <dimension ref="A1:BE52"/>
  <sheetViews>
    <sheetView tabSelected="1" zoomScale="80" zoomScaleNormal="80" workbookViewId="0">
      <selection activeCell="E3" sqref="E3"/>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10.5546875" style="3" customWidth="1"/>
    <col min="7" max="9" width="10.5546875" style="1" customWidth="1"/>
    <col min="10" max="10" width="8.33203125" style="1" hidden="1" customWidth="1"/>
    <col min="11" max="11" width="7.44140625" style="1" hidden="1" customWidth="1"/>
    <col min="12" max="12" width="11.109375" style="1" hidden="1" customWidth="1"/>
    <col min="13" max="13" width="2.6640625" style="1" customWidth="1"/>
    <col min="14" max="19" width="8.44140625" style="1" customWidth="1"/>
    <col min="20" max="20" width="2.6640625" style="1" customWidth="1"/>
    <col min="21" max="23" width="7.6640625" style="1" customWidth="1"/>
    <col min="24" max="24" width="2.6640625" style="1" customWidth="1"/>
    <col min="25" max="25" width="4.33203125" style="1" hidden="1" customWidth="1"/>
    <col min="26" max="26" width="13" style="1" hidden="1" customWidth="1"/>
    <col min="27" max="27" width="15.5546875" style="1" hidden="1" customWidth="1"/>
    <col min="28" max="30" width="9.5546875" style="1" hidden="1" customWidth="1"/>
    <col min="31" max="31" width="9.5546875" style="3" hidden="1" customWidth="1"/>
    <col min="32" max="32" width="15.33203125" style="1" hidden="1" customWidth="1"/>
    <col min="33" max="33" width="11.88671875" style="35" hidden="1" customWidth="1"/>
    <col min="34" max="34" width="2.6640625" style="1" hidden="1" customWidth="1"/>
    <col min="35" max="40" width="7.6640625" style="1" hidden="1" customWidth="1"/>
    <col min="41" max="41" width="2.6640625" style="1" hidden="1" customWidth="1"/>
    <col min="42" max="44" width="8" style="1" hidden="1" customWidth="1"/>
    <col min="45" max="45" width="2.6640625" style="1" customWidth="1"/>
    <col min="46" max="46" width="4.33203125" style="1" customWidth="1"/>
    <col min="47" max="48" width="19" style="1" customWidth="1"/>
    <col min="49" max="49" width="2.6640625" style="1" hidden="1" customWidth="1"/>
    <col min="50" max="51" width="22.88671875" style="1" hidden="1" customWidth="1"/>
    <col min="52" max="52" width="2.6640625" style="1" customWidth="1"/>
    <col min="53" max="53" width="4.33203125" style="1" customWidth="1"/>
    <col min="54" max="54" width="22.88671875" style="1" customWidth="1"/>
    <col min="55" max="55" width="22.88671875" style="1" hidden="1" customWidth="1"/>
    <col min="56" max="16384" width="9.109375" style="1"/>
  </cols>
  <sheetData>
    <row r="1" spans="1:57" ht="13.8" thickBot="1" x14ac:dyDescent="0.3"/>
    <row r="2" spans="1:57" ht="16.2" thickBot="1" x14ac:dyDescent="0.35">
      <c r="B2" s="154" t="s">
        <v>261</v>
      </c>
      <c r="C2" s="155"/>
      <c r="D2" s="155"/>
      <c r="E2" s="156"/>
      <c r="H2" s="369" t="s">
        <v>188</v>
      </c>
      <c r="I2" s="370"/>
      <c r="J2" s="155"/>
      <c r="K2" s="155"/>
      <c r="L2" s="156"/>
      <c r="AA2" s="56" t="s">
        <v>202</v>
      </c>
      <c r="AF2" s="56" t="s">
        <v>176</v>
      </c>
    </row>
    <row r="3" spans="1:57" s="32" customFormat="1" ht="16.2" thickBot="1" x14ac:dyDescent="0.3">
      <c r="B3" s="151" t="s">
        <v>187</v>
      </c>
      <c r="C3" s="152"/>
      <c r="D3" s="153"/>
      <c r="E3" s="163" t="s">
        <v>0</v>
      </c>
      <c r="G3" s="33"/>
      <c r="H3" s="371" t="s">
        <v>186</v>
      </c>
      <c r="I3" s="372" t="s">
        <v>156</v>
      </c>
      <c r="N3" s="128" t="s">
        <v>197</v>
      </c>
      <c r="O3" s="126"/>
      <c r="P3" s="126"/>
      <c r="Q3" s="126"/>
      <c r="R3" s="127"/>
      <c r="U3" s="128" t="s">
        <v>203</v>
      </c>
      <c r="V3" s="126"/>
      <c r="W3" s="127"/>
      <c r="AA3" s="327" t="str">
        <f>AF15</f>
        <v>1.12 --&gt; cat 4</v>
      </c>
      <c r="AE3" s="33"/>
      <c r="AF3" s="158">
        <f>AE14</f>
        <v>1</v>
      </c>
      <c r="AG3" s="36"/>
      <c r="AI3" s="128" t="s">
        <v>197</v>
      </c>
      <c r="AJ3" s="126"/>
      <c r="AK3" s="126"/>
      <c r="AL3" s="126"/>
      <c r="AM3" s="127"/>
      <c r="AP3" s="128" t="s">
        <v>203</v>
      </c>
      <c r="AQ3" s="126"/>
      <c r="AR3" s="127"/>
    </row>
    <row r="4" spans="1:57" ht="16.2" thickBot="1" x14ac:dyDescent="0.35">
      <c r="B4" s="2" t="s">
        <v>148</v>
      </c>
      <c r="F4" s="1"/>
      <c r="G4" s="3"/>
      <c r="N4" s="14" t="s">
        <v>189</v>
      </c>
      <c r="O4" s="15"/>
      <c r="P4" s="15"/>
      <c r="Q4" s="15"/>
      <c r="R4" s="16">
        <v>0.26</v>
      </c>
      <c r="U4" s="24" t="s">
        <v>198</v>
      </c>
      <c r="V4" s="25" t="s">
        <v>199</v>
      </c>
      <c r="W4" s="26" t="s">
        <v>200</v>
      </c>
      <c r="AF4" s="4"/>
      <c r="AI4" s="14" t="s">
        <v>189</v>
      </c>
      <c r="AJ4" s="15"/>
      <c r="AK4" s="15"/>
      <c r="AL4" s="15"/>
      <c r="AM4" s="16">
        <v>0.26</v>
      </c>
      <c r="AP4" s="24" t="s">
        <v>198</v>
      </c>
      <c r="AQ4" s="25" t="s">
        <v>199</v>
      </c>
      <c r="AR4" s="26" t="s">
        <v>200</v>
      </c>
    </row>
    <row r="5" spans="1:57" ht="13.8" thickBot="1" x14ac:dyDescent="0.3">
      <c r="B5" s="122" t="s">
        <v>145</v>
      </c>
      <c r="C5" s="49"/>
      <c r="D5" s="123"/>
      <c r="E5" s="195" t="s">
        <v>152</v>
      </c>
      <c r="F5" s="1"/>
      <c r="G5" s="3" t="s">
        <v>182</v>
      </c>
      <c r="H5" s="1">
        <f t="shared" ref="H5:H8" si="0">IF(E5="ja",1,0)</f>
        <v>0</v>
      </c>
      <c r="N5" s="14" t="s">
        <v>195</v>
      </c>
      <c r="O5" s="15"/>
      <c r="P5" s="15"/>
      <c r="Q5" s="15"/>
      <c r="R5" s="16">
        <v>0.5</v>
      </c>
      <c r="U5" s="27">
        <v>5.2600000000000001E-2</v>
      </c>
      <c r="V5" s="28">
        <v>0.1052</v>
      </c>
      <c r="W5" s="29">
        <v>0.1578</v>
      </c>
      <c r="AI5" s="14" t="s">
        <v>195</v>
      </c>
      <c r="AJ5" s="15"/>
      <c r="AK5" s="15"/>
      <c r="AL5" s="15"/>
      <c r="AM5" s="16">
        <v>0.5</v>
      </c>
      <c r="AP5" s="27">
        <v>5.2600000000000001E-2</v>
      </c>
      <c r="AQ5" s="28">
        <v>0.1052</v>
      </c>
      <c r="AR5" s="29">
        <v>0.1578</v>
      </c>
    </row>
    <row r="6" spans="1:57" ht="13.8" thickBot="1" x14ac:dyDescent="0.3">
      <c r="B6" s="124" t="s">
        <v>146</v>
      </c>
      <c r="C6" s="15"/>
      <c r="D6" s="125"/>
      <c r="E6" s="195" t="s">
        <v>152</v>
      </c>
      <c r="F6" s="1"/>
      <c r="G6" s="3" t="s">
        <v>183</v>
      </c>
      <c r="H6" s="1">
        <f t="shared" si="0"/>
        <v>0</v>
      </c>
      <c r="N6" s="14" t="s">
        <v>190</v>
      </c>
      <c r="O6" s="15"/>
      <c r="P6" s="15"/>
      <c r="Q6" s="15"/>
      <c r="R6" s="16">
        <v>0.56000000000000005</v>
      </c>
      <c r="AI6" s="14" t="s">
        <v>190</v>
      </c>
      <c r="AJ6" s="15"/>
      <c r="AK6" s="15"/>
      <c r="AL6" s="15"/>
      <c r="AM6" s="16">
        <v>0.56000000000000005</v>
      </c>
      <c r="AP6" s="192"/>
      <c r="AQ6" s="191"/>
      <c r="AR6" s="191"/>
    </row>
    <row r="7" spans="1:57" ht="13.8" thickBot="1" x14ac:dyDescent="0.3">
      <c r="B7" s="124" t="s">
        <v>96</v>
      </c>
      <c r="C7" s="15"/>
      <c r="D7" s="125"/>
      <c r="E7" s="195" t="s">
        <v>152</v>
      </c>
      <c r="F7" s="1"/>
      <c r="G7" s="3" t="s">
        <v>184</v>
      </c>
      <c r="H7" s="1">
        <f t="shared" si="0"/>
        <v>0</v>
      </c>
      <c r="N7" s="14" t="s">
        <v>191</v>
      </c>
      <c r="O7" s="15"/>
      <c r="P7" s="15"/>
      <c r="Q7" s="15"/>
      <c r="R7" s="16">
        <v>0.56000000000000005</v>
      </c>
      <c r="AI7" s="14" t="s">
        <v>191</v>
      </c>
      <c r="AJ7" s="15"/>
      <c r="AK7" s="15"/>
      <c r="AL7" s="15"/>
      <c r="AM7" s="16">
        <v>0.56000000000000005</v>
      </c>
    </row>
    <row r="8" spans="1:57" ht="13.8" thickBot="1" x14ac:dyDescent="0.3">
      <c r="B8" s="124" t="s">
        <v>147</v>
      </c>
      <c r="C8" s="15"/>
      <c r="D8" s="125"/>
      <c r="E8" s="195" t="s">
        <v>152</v>
      </c>
      <c r="F8" s="1"/>
      <c r="G8" s="3" t="s">
        <v>185</v>
      </c>
      <c r="H8" s="1">
        <f t="shared" si="0"/>
        <v>0</v>
      </c>
      <c r="N8" s="14" t="s">
        <v>192</v>
      </c>
      <c r="O8" s="15"/>
      <c r="P8" s="15"/>
      <c r="Q8" s="15"/>
      <c r="R8" s="16">
        <v>0.35</v>
      </c>
      <c r="AA8" s="291">
        <v>44378</v>
      </c>
      <c r="AB8" s="285"/>
      <c r="AC8" s="285"/>
      <c r="AD8" s="286" t="s">
        <v>453</v>
      </c>
      <c r="AE8" s="287"/>
      <c r="AF8" s="285"/>
      <c r="AG8" s="288"/>
      <c r="AI8" s="14" t="s">
        <v>192</v>
      </c>
      <c r="AJ8" s="15"/>
      <c r="AK8" s="15"/>
      <c r="AL8" s="15"/>
      <c r="AM8" s="16">
        <v>0.35</v>
      </c>
    </row>
    <row r="9" spans="1:57" ht="13.8" thickBot="1" x14ac:dyDescent="0.3">
      <c r="B9" s="262" t="s">
        <v>443</v>
      </c>
      <c r="C9" s="15"/>
      <c r="D9" s="125"/>
      <c r="E9" s="195" t="s">
        <v>152</v>
      </c>
      <c r="F9" s="1"/>
      <c r="G9" s="3" t="s">
        <v>143</v>
      </c>
      <c r="H9" s="368">
        <f>IF(E9="ja",index!N29,0)</f>
        <v>0</v>
      </c>
      <c r="I9" s="373" t="s">
        <v>476</v>
      </c>
      <c r="N9" s="14" t="s">
        <v>193</v>
      </c>
      <c r="O9" s="15"/>
      <c r="P9" s="15"/>
      <c r="Q9" s="15"/>
      <c r="R9" s="16">
        <v>0.5</v>
      </c>
      <c r="AA9" s="284"/>
      <c r="AI9" s="14" t="s">
        <v>193</v>
      </c>
      <c r="AJ9" s="15"/>
      <c r="AK9" s="15"/>
      <c r="AL9" s="15"/>
      <c r="AM9" s="16">
        <v>0.5</v>
      </c>
    </row>
    <row r="10" spans="1:57" ht="13.8" thickBot="1" x14ac:dyDescent="0.3">
      <c r="B10" s="263" t="s">
        <v>444</v>
      </c>
      <c r="C10" s="10"/>
      <c r="D10" s="30"/>
      <c r="E10" s="195" t="s">
        <v>152</v>
      </c>
      <c r="F10" s="1"/>
      <c r="G10" s="3" t="s">
        <v>144</v>
      </c>
      <c r="H10" s="368">
        <f>IF(E10="ja",index!N30,0)</f>
        <v>0</v>
      </c>
      <c r="I10" s="374" t="s">
        <v>476</v>
      </c>
      <c r="N10" s="14" t="s">
        <v>194</v>
      </c>
      <c r="O10" s="15"/>
      <c r="P10" s="15"/>
      <c r="Q10" s="15"/>
      <c r="R10" s="16">
        <v>0.3</v>
      </c>
      <c r="AA10" s="292">
        <v>44378</v>
      </c>
      <c r="AB10" s="285"/>
      <c r="AC10" s="285"/>
      <c r="AD10" s="286" t="s">
        <v>454</v>
      </c>
      <c r="AE10" s="287"/>
      <c r="AF10" s="285"/>
      <c r="AG10" s="288"/>
      <c r="AI10" s="14" t="s">
        <v>194</v>
      </c>
      <c r="AJ10" s="15"/>
      <c r="AK10" s="15"/>
      <c r="AL10" s="15"/>
      <c r="AM10" s="16">
        <v>0.3</v>
      </c>
      <c r="AU10" s="277" t="s">
        <v>451</v>
      </c>
      <c r="AV10" s="278" t="s">
        <v>451</v>
      </c>
      <c r="AW10" s="278"/>
      <c r="AX10" s="278" t="s">
        <v>451</v>
      </c>
      <c r="AY10" s="279" t="s">
        <v>451</v>
      </c>
      <c r="BB10" s="381" t="s">
        <v>452</v>
      </c>
      <c r="BC10" s="279" t="s">
        <v>452</v>
      </c>
    </row>
    <row r="11" spans="1:57" ht="13.8" thickBot="1" x14ac:dyDescent="0.3">
      <c r="B11" s="4"/>
      <c r="I11" s="111"/>
      <c r="N11" s="17" t="s">
        <v>196</v>
      </c>
      <c r="O11" s="10"/>
      <c r="P11" s="10"/>
      <c r="Q11" s="10"/>
      <c r="R11" s="18">
        <v>0.2</v>
      </c>
      <c r="AI11" s="17" t="s">
        <v>196</v>
      </c>
      <c r="AJ11" s="10"/>
      <c r="AK11" s="10"/>
      <c r="AL11" s="10"/>
      <c r="AM11" s="18">
        <v>0.2</v>
      </c>
      <c r="AX11" s="176" t="s">
        <v>449</v>
      </c>
      <c r="AY11" s="176" t="s">
        <v>449</v>
      </c>
      <c r="BB11" s="176"/>
      <c r="BC11" s="176" t="s">
        <v>449</v>
      </c>
    </row>
    <row r="12" spans="1:57" ht="16.2" thickBot="1" x14ac:dyDescent="0.35">
      <c r="AF12" s="6" t="s">
        <v>179</v>
      </c>
      <c r="AG12" s="121" t="s">
        <v>179</v>
      </c>
      <c r="AU12" s="161" t="s">
        <v>221</v>
      </c>
      <c r="AV12" s="161" t="s">
        <v>221</v>
      </c>
      <c r="AX12" s="161" t="s">
        <v>179</v>
      </c>
      <c r="AY12" s="161" t="s">
        <v>179</v>
      </c>
      <c r="BB12" s="161" t="s">
        <v>221</v>
      </c>
      <c r="BC12" s="161" t="s">
        <v>179</v>
      </c>
    </row>
    <row r="13" spans="1:57" ht="40.200000000000003" thickBot="1" x14ac:dyDescent="0.3">
      <c r="B13" s="1" t="s">
        <v>98</v>
      </c>
      <c r="C13" s="4" t="s">
        <v>181</v>
      </c>
      <c r="D13" s="4" t="s">
        <v>181</v>
      </c>
      <c r="E13" s="4" t="s">
        <v>181</v>
      </c>
      <c r="F13" s="4"/>
      <c r="G13" s="4"/>
      <c r="H13" s="4"/>
      <c r="I13" s="4"/>
      <c r="J13" s="4"/>
      <c r="K13" s="4"/>
      <c r="L13" s="6" t="s">
        <v>180</v>
      </c>
      <c r="M13" s="6"/>
      <c r="N13" s="6"/>
      <c r="O13" s="6"/>
      <c r="P13" s="6"/>
      <c r="Q13" s="6"/>
      <c r="R13" s="6"/>
      <c r="S13" s="6"/>
      <c r="T13" s="6"/>
      <c r="U13" s="6"/>
      <c r="V13" s="6"/>
      <c r="W13" s="6"/>
      <c r="X13" s="6"/>
      <c r="Y13" s="6"/>
      <c r="AA13" s="4" t="s">
        <v>181</v>
      </c>
      <c r="AB13" s="1" t="s">
        <v>177</v>
      </c>
      <c r="AC13" s="1" t="s">
        <v>176</v>
      </c>
      <c r="AD13" s="304" t="s">
        <v>456</v>
      </c>
      <c r="AE13" s="305" t="s">
        <v>455</v>
      </c>
      <c r="AF13" s="6" t="s">
        <v>449</v>
      </c>
      <c r="AG13" s="121" t="s">
        <v>449</v>
      </c>
      <c r="AH13" s="6"/>
      <c r="AI13" s="176" t="s">
        <v>449</v>
      </c>
      <c r="AJ13" s="176" t="s">
        <v>449</v>
      </c>
      <c r="AK13" s="176" t="s">
        <v>449</v>
      </c>
      <c r="AL13" s="176" t="s">
        <v>449</v>
      </c>
      <c r="AM13" s="176" t="s">
        <v>449</v>
      </c>
      <c r="AN13" s="176" t="s">
        <v>449</v>
      </c>
      <c r="AO13" s="6"/>
      <c r="AP13" s="176" t="s">
        <v>449</v>
      </c>
      <c r="AQ13" s="176" t="s">
        <v>449</v>
      </c>
      <c r="AR13" s="176" t="s">
        <v>449</v>
      </c>
      <c r="AS13" s="6"/>
      <c r="AT13" s="6"/>
      <c r="AU13" s="159" t="s">
        <v>211</v>
      </c>
      <c r="AV13" s="159" t="s">
        <v>210</v>
      </c>
      <c r="AW13" s="6"/>
      <c r="AX13" s="159" t="s">
        <v>211</v>
      </c>
      <c r="AY13" s="159" t="s">
        <v>210</v>
      </c>
      <c r="AZ13" s="6"/>
      <c r="BA13" s="6"/>
      <c r="BB13" s="159" t="s">
        <v>447</v>
      </c>
      <c r="BC13" s="159" t="s">
        <v>448</v>
      </c>
    </row>
    <row r="14" spans="1:57" ht="13.8" thickBot="1" x14ac:dyDescent="0.3">
      <c r="B14" s="4" t="s">
        <v>142</v>
      </c>
      <c r="C14" s="4" t="s">
        <v>142</v>
      </c>
      <c r="D14" s="4" t="s">
        <v>153</v>
      </c>
      <c r="E14" s="4" t="s">
        <v>154</v>
      </c>
      <c r="F14" s="4" t="s">
        <v>182</v>
      </c>
      <c r="G14" s="4" t="s">
        <v>183</v>
      </c>
      <c r="H14" s="4" t="s">
        <v>184</v>
      </c>
      <c r="I14" s="4" t="s">
        <v>185</v>
      </c>
      <c r="J14" s="4" t="s">
        <v>143</v>
      </c>
      <c r="K14" s="4" t="s">
        <v>144</v>
      </c>
      <c r="L14" s="4" t="s">
        <v>155</v>
      </c>
      <c r="M14" s="4"/>
      <c r="N14" s="13" t="s">
        <v>201</v>
      </c>
      <c r="O14" s="13" t="s">
        <v>201</v>
      </c>
      <c r="P14" s="13" t="s">
        <v>201</v>
      </c>
      <c r="Q14" s="13" t="s">
        <v>201</v>
      </c>
      <c r="R14" s="13" t="s">
        <v>201</v>
      </c>
      <c r="S14" s="13" t="s">
        <v>201</v>
      </c>
      <c r="T14" s="13"/>
      <c r="U14" s="13" t="s">
        <v>155</v>
      </c>
      <c r="V14" s="13" t="s">
        <v>155</v>
      </c>
      <c r="W14" s="13" t="s">
        <v>155</v>
      </c>
      <c r="X14" s="13"/>
      <c r="Y14" s="13"/>
      <c r="Z14" s="1" t="s">
        <v>174</v>
      </c>
      <c r="AA14" s="1" t="s">
        <v>175</v>
      </c>
      <c r="AB14" s="1" t="s">
        <v>262</v>
      </c>
      <c r="AC14" s="280">
        <v>0.18279999999999999</v>
      </c>
      <c r="AD14" s="296">
        <v>1</v>
      </c>
      <c r="AE14" s="297">
        <f>index!$S$9</f>
        <v>1</v>
      </c>
      <c r="AF14" s="6" t="s">
        <v>155</v>
      </c>
      <c r="AG14" s="121" t="s">
        <v>201</v>
      </c>
      <c r="AH14" s="13"/>
      <c r="AI14" s="13" t="s">
        <v>201</v>
      </c>
      <c r="AJ14" s="13" t="s">
        <v>201</v>
      </c>
      <c r="AK14" s="13" t="s">
        <v>201</v>
      </c>
      <c r="AL14" s="13" t="s">
        <v>201</v>
      </c>
      <c r="AM14" s="13" t="s">
        <v>201</v>
      </c>
      <c r="AN14" s="13" t="s">
        <v>201</v>
      </c>
      <c r="AO14" s="13"/>
      <c r="AP14" s="13" t="s">
        <v>155</v>
      </c>
      <c r="AQ14" s="13" t="s">
        <v>155</v>
      </c>
      <c r="AR14" s="13" t="s">
        <v>155</v>
      </c>
      <c r="AS14" s="13"/>
      <c r="AT14" s="13"/>
      <c r="AU14" s="160" t="s">
        <v>212</v>
      </c>
      <c r="AV14" s="160" t="s">
        <v>212</v>
      </c>
      <c r="AW14" s="13"/>
      <c r="AX14" s="160" t="s">
        <v>212</v>
      </c>
      <c r="AY14" s="160" t="s">
        <v>212</v>
      </c>
      <c r="AZ14" s="13"/>
      <c r="BA14" s="13"/>
      <c r="BB14" s="160" t="s">
        <v>212</v>
      </c>
      <c r="BC14" s="160" t="s">
        <v>212</v>
      </c>
    </row>
    <row r="15" spans="1:57" s="120" customFormat="1" ht="43.8" customHeight="1" thickBot="1" x14ac:dyDescent="0.3">
      <c r="A15" s="112" t="s">
        <v>27</v>
      </c>
      <c r="B15" s="34" t="str">
        <f>$E$3</f>
        <v>1.12</v>
      </c>
      <c r="C15" s="112" t="str">
        <f>$E$3</f>
        <v>1.12</v>
      </c>
      <c r="D15" s="34" t="str">
        <f>$E$3</f>
        <v>1.12</v>
      </c>
      <c r="E15" s="112" t="str">
        <f>$E$3</f>
        <v>1.12</v>
      </c>
      <c r="F15" s="112"/>
      <c r="G15" s="112"/>
      <c r="H15" s="112"/>
      <c r="I15" s="34"/>
      <c r="J15" s="377"/>
      <c r="K15" s="112"/>
      <c r="L15" s="34" t="str">
        <f>$E$3</f>
        <v>1.12</v>
      </c>
      <c r="M15" s="113"/>
      <c r="N15" s="114">
        <v>0.26</v>
      </c>
      <c r="O15" s="114">
        <v>0.56000000000000005</v>
      </c>
      <c r="P15" s="114">
        <v>0.35</v>
      </c>
      <c r="Q15" s="114">
        <v>0.5</v>
      </c>
      <c r="R15" s="114">
        <v>0.3</v>
      </c>
      <c r="S15" s="114">
        <v>0.2</v>
      </c>
      <c r="T15" s="115"/>
      <c r="U15" s="116">
        <v>5.2600000000000001E-2</v>
      </c>
      <c r="V15" s="116">
        <v>0.1052</v>
      </c>
      <c r="W15" s="116">
        <v>0.1578</v>
      </c>
      <c r="X15" s="115"/>
      <c r="Y15" s="112" t="s">
        <v>27</v>
      </c>
      <c r="Z15" s="117" t="str">
        <f>$I$3</f>
        <v>cat 4</v>
      </c>
      <c r="AA15" s="34" t="str">
        <f>$I$3</f>
        <v>cat 4</v>
      </c>
      <c r="AB15" s="118"/>
      <c r="AC15" s="118"/>
      <c r="AD15" s="290"/>
      <c r="AE15" s="289"/>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c r="AZ15" s="115"/>
      <c r="BA15" s="114" t="s">
        <v>27</v>
      </c>
      <c r="BB15" s="114" t="str">
        <f>E3</f>
        <v>1.12</v>
      </c>
      <c r="BC15" s="114" t="str">
        <f>AF15</f>
        <v>1.12 --&gt; cat 4</v>
      </c>
    </row>
    <row r="16" spans="1:57"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378">
        <f>+ROUND((D16)*0.04,2)*$H$8</f>
        <v>0</v>
      </c>
      <c r="J16" s="100">
        <f>ROUND(index!$N$29/12,2)*$H$9</f>
        <v>0</v>
      </c>
      <c r="K16" s="104">
        <f>ROUND(index!$N$30/12,2)*$H$10</f>
        <v>0</v>
      </c>
      <c r="L16" s="148">
        <f>IF((SUM(D16:K16)-E16)&lt;index!$O$3,index!$O$3,SUM(D16:K16)-E16)</f>
        <v>1866.32</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44">
        <f>ROUND(D16*$U$15,2)</f>
        <v>94.51</v>
      </c>
      <c r="V16" s="20">
        <f>ROUND(D16*$V$15,2)</f>
        <v>189.03</v>
      </c>
      <c r="W16" s="45">
        <f>ROUND(D16*$W$15,2)</f>
        <v>283.54000000000002</v>
      </c>
      <c r="X16" s="31"/>
      <c r="Y16" s="108">
        <v>0</v>
      </c>
      <c r="Z16" s="50">
        <f t="shared" ref="Z16:Z51" si="3">VLOOKUP(I$3,ificbasisdoel,$A16+2,FALSE)</f>
        <v>1903.79</v>
      </c>
      <c r="AA16" s="50">
        <f>ROUND(Z16*index!$O$8,2)</f>
        <v>1980.7</v>
      </c>
      <c r="AB16" s="20">
        <f t="shared" ref="AB16:AB51" si="4">+AA16-L16</f>
        <v>114.38000000000011</v>
      </c>
      <c r="AC16" s="293">
        <f>ROUND(IF($AB16&gt;0,$AB16*$AC$14,0),2)</f>
        <v>20.91</v>
      </c>
      <c r="AD16" s="298">
        <f>AE16-AC16</f>
        <v>93.47</v>
      </c>
      <c r="AE16" s="299">
        <f>ROUND(IF($AB16&gt;0,$AB16*$AE$14,0),2)</f>
        <v>114.38</v>
      </c>
      <c r="AF16" s="281">
        <f t="shared" ref="AF16:AF51" si="5">IF(L16+AE16&lt;=AA16,L16+AE16,AA16)</f>
        <v>1980.6999999999998</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c r="AZ16" s="31"/>
      <c r="BA16" s="145">
        <v>0</v>
      </c>
      <c r="BB16" s="259">
        <f>ROUND(index!$O$41+((D16+F16+G16)*12)*index!$O$42,2)</f>
        <v>1685.3</v>
      </c>
      <c r="BC16" s="259">
        <f>ROUND(index!$O$41+(AF16*12)*index!$O$42,2)</f>
        <v>1752.15</v>
      </c>
      <c r="BD16" s="258"/>
      <c r="BE16" s="258"/>
    </row>
    <row r="17" spans="1:57"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379">
        <f t="shared" ref="I17:I24" si="6">+ROUND((D17)*0.04,2)*$H$8</f>
        <v>0</v>
      </c>
      <c r="J17" s="101">
        <f>ROUND(index!$N$29/12,2)*$H$9</f>
        <v>0</v>
      </c>
      <c r="K17" s="106">
        <f>ROUND(index!$N$30/12,2)*$H$10</f>
        <v>0</v>
      </c>
      <c r="L17" s="149">
        <f>IF((SUM(D17:K17)-E17)&lt;index!$O$3,index!$O$3,SUM(D17:K17)-E17)</f>
        <v>1947.33</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08">
        <v>1</v>
      </c>
      <c r="Z17" s="51">
        <f t="shared" si="3"/>
        <v>1938.72</v>
      </c>
      <c r="AA17" s="51">
        <f>ROUND(Z17*index!$O$8,2)</f>
        <v>2017.04</v>
      </c>
      <c r="AB17" s="20">
        <f t="shared" si="4"/>
        <v>69.710000000000036</v>
      </c>
      <c r="AC17" s="293">
        <f t="shared" ref="AC17:AC51" si="16">ROUND(IF($AB17&gt;0,$AB17*$AC$14,0),2)</f>
        <v>12.74</v>
      </c>
      <c r="AD17" s="300">
        <f t="shared" ref="AD17:AD51" si="17">AE17-AC17</f>
        <v>56.969999999999992</v>
      </c>
      <c r="AE17" s="301">
        <f t="shared" ref="AE17:AE51" si="18">ROUND(IF(AB17&gt;0,AB17*$AE$14,0),2)</f>
        <v>69.709999999999994</v>
      </c>
      <c r="AF17" s="282">
        <f t="shared" si="5"/>
        <v>2017.04</v>
      </c>
      <c r="AG17" s="216">
        <f t="shared" ref="AG17:AG51" si="19">ROUND(AF17*12/1976,4)</f>
        <v>12.2492</v>
      </c>
      <c r="AH17" s="31"/>
      <c r="AI17" s="37">
        <f t="shared" ref="AI17:AI51" si="20">ROUND(AG17*$AI$15,4)</f>
        <v>3.1848000000000001</v>
      </c>
      <c r="AJ17" s="22">
        <f t="shared" ref="AJ17:AJ51" si="21">ROUND(AG17*$AJ$15,4)</f>
        <v>6.8596000000000004</v>
      </c>
      <c r="AK17" s="22">
        <f t="shared" ref="AK17:AK51" si="22">ROUND(AG17*$AK$15,4)</f>
        <v>4.2872000000000003</v>
      </c>
      <c r="AL17" s="22">
        <f t="shared" ref="AL17:AL51" si="23">ROUND(AG17*$AL$15,4)</f>
        <v>6.1246</v>
      </c>
      <c r="AM17" s="22">
        <f t="shared" ref="AM17:AM51" si="24">ROUND(AG17*$AM$15,4)</f>
        <v>3.6747999999999998</v>
      </c>
      <c r="AN17" s="38">
        <f t="shared" ref="AN17:AN51" si="25">ROUND(AG17*$AN$15,4)</f>
        <v>2.4498000000000002</v>
      </c>
      <c r="AO17" s="31"/>
      <c r="AP17" s="44">
        <f t="shared" ref="AP17:AP51" si="26">ROUND(AF17*$AP$15,2)</f>
        <v>106.1</v>
      </c>
      <c r="AQ17" s="20">
        <f t="shared" ref="AQ17:AQ51" si="27">ROUND(AF17*$AQ$15,2)</f>
        <v>212.19</v>
      </c>
      <c r="AR17" s="45">
        <f t="shared" ref="AR17:AR51" si="28">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c r="AZ17" s="31"/>
      <c r="BA17" s="145">
        <v>1</v>
      </c>
      <c r="BB17" s="259">
        <f>ROUND(index!$O$41+((D17+F17+G17)*12)*index!$O$42,2)</f>
        <v>1740.02</v>
      </c>
      <c r="BC17" s="259">
        <f>ROUND(index!$O$41+(AF17*12)*index!$O$42,2)</f>
        <v>1765.37</v>
      </c>
      <c r="BD17" s="258"/>
      <c r="BE17" s="258"/>
    </row>
    <row r="18" spans="1:57"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379">
        <f t="shared" si="6"/>
        <v>0</v>
      </c>
      <c r="J18" s="101">
        <f>ROUND(index!$N$29/12,2)*$H$9</f>
        <v>0</v>
      </c>
      <c r="K18" s="106">
        <f>ROUND(index!$N$30/12,2)*$H$10</f>
        <v>0</v>
      </c>
      <c r="L18" s="149">
        <f>IF((SUM(D18:K18)-E18)&lt;index!$O$3,index!$O$3,SUM(D18:K18)-E18)</f>
        <v>1957.56</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08">
        <v>2</v>
      </c>
      <c r="Z18" s="51">
        <f t="shared" si="3"/>
        <v>1971.62</v>
      </c>
      <c r="AA18" s="51">
        <f>ROUND(Z18*index!$O$8,2)</f>
        <v>2051.27</v>
      </c>
      <c r="AB18" s="20">
        <f t="shared" si="4"/>
        <v>93.710000000000036</v>
      </c>
      <c r="AC18" s="293">
        <f t="shared" si="16"/>
        <v>17.13</v>
      </c>
      <c r="AD18" s="300">
        <f t="shared" si="17"/>
        <v>76.58</v>
      </c>
      <c r="AE18" s="301">
        <f t="shared" si="18"/>
        <v>93.71</v>
      </c>
      <c r="AF18" s="282">
        <f t="shared" si="5"/>
        <v>2051.27</v>
      </c>
      <c r="AG18" s="216">
        <f t="shared" si="19"/>
        <v>12.457100000000001</v>
      </c>
      <c r="AH18" s="31"/>
      <c r="AI18" s="37">
        <f t="shared" si="20"/>
        <v>3.2387999999999999</v>
      </c>
      <c r="AJ18" s="22">
        <f t="shared" si="21"/>
        <v>6.976</v>
      </c>
      <c r="AK18" s="22">
        <f t="shared" si="22"/>
        <v>4.3600000000000003</v>
      </c>
      <c r="AL18" s="22">
        <f t="shared" si="23"/>
        <v>6.2286000000000001</v>
      </c>
      <c r="AM18" s="22">
        <f t="shared" si="24"/>
        <v>3.7370999999999999</v>
      </c>
      <c r="AN18" s="38">
        <f t="shared" si="25"/>
        <v>2.4914000000000001</v>
      </c>
      <c r="AO18" s="31"/>
      <c r="AP18" s="44">
        <f t="shared" si="26"/>
        <v>107.9</v>
      </c>
      <c r="AQ18" s="20">
        <f t="shared" si="27"/>
        <v>215.79</v>
      </c>
      <c r="AR18" s="45">
        <f t="shared" si="28"/>
        <v>323.69</v>
      </c>
      <c r="AS18" s="105"/>
      <c r="AT18" s="145">
        <v>2</v>
      </c>
      <c r="AU18" s="20">
        <f>ROUND(index!$O$33+((D18+F18+G18)*12)*index!$O$34,2)</f>
        <v>944.75</v>
      </c>
      <c r="AV18" s="45">
        <f>ROUND(index!$O$37+((D18+F18+G18)*12)*index!$O$38,2)</f>
        <v>798.99</v>
      </c>
      <c r="AW18" s="31"/>
      <c r="AX18" s="44">
        <f>ROUND(index!$O$33+(AF18*12)*index!$O$34,2)</f>
        <v>972.86</v>
      </c>
      <c r="AY18" s="45">
        <f>ROUND(index!$O$37+(AF18*12)*index!$O$38,2)</f>
        <v>804.95</v>
      </c>
      <c r="AZ18" s="31"/>
      <c r="BA18" s="145">
        <v>2</v>
      </c>
      <c r="BB18" s="259">
        <f>ROUND(index!$O$41+((D18+F18+G18)*12)*index!$O$42,2)</f>
        <v>1743.74</v>
      </c>
      <c r="BC18" s="259">
        <f>ROUND(index!$O$41+(AF18*12)*index!$O$42,2)</f>
        <v>1777.81</v>
      </c>
      <c r="BD18" s="258"/>
      <c r="BE18" s="258"/>
    </row>
    <row r="19" spans="1:57"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379">
        <f t="shared" si="6"/>
        <v>0</v>
      </c>
      <c r="J19" s="101">
        <f>ROUND(index!$N$29/12,2)*$H$9</f>
        <v>0</v>
      </c>
      <c r="K19" s="106">
        <f>ROUND(index!$N$30/12,2)*$H$10</f>
        <v>0</v>
      </c>
      <c r="L19" s="149">
        <f>IF((SUM(D19:K19)-E19)&lt;index!$O$3,index!$O$3,SUM(D19:K19)-E19)</f>
        <v>1967.79</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08">
        <v>3</v>
      </c>
      <c r="Z19" s="51">
        <f t="shared" si="3"/>
        <v>2002.57</v>
      </c>
      <c r="AA19" s="51">
        <f>ROUND(Z19*index!$O$8,2)</f>
        <v>2083.4699999999998</v>
      </c>
      <c r="AB19" s="20">
        <f t="shared" si="4"/>
        <v>115.67999999999984</v>
      </c>
      <c r="AC19" s="293">
        <f t="shared" si="16"/>
        <v>21.15</v>
      </c>
      <c r="AD19" s="300">
        <f t="shared" si="17"/>
        <v>94.53</v>
      </c>
      <c r="AE19" s="301">
        <f t="shared" si="18"/>
        <v>115.68</v>
      </c>
      <c r="AF19" s="282">
        <f t="shared" si="5"/>
        <v>2083.4699999999998</v>
      </c>
      <c r="AG19" s="216">
        <f t="shared" si="19"/>
        <v>12.652699999999999</v>
      </c>
      <c r="AH19" s="31"/>
      <c r="AI19" s="37">
        <f t="shared" si="20"/>
        <v>3.2896999999999998</v>
      </c>
      <c r="AJ19" s="22">
        <f t="shared" si="21"/>
        <v>7.0854999999999997</v>
      </c>
      <c r="AK19" s="22">
        <f t="shared" si="22"/>
        <v>4.4283999999999999</v>
      </c>
      <c r="AL19" s="22">
        <f t="shared" si="23"/>
        <v>6.3263999999999996</v>
      </c>
      <c r="AM19" s="22">
        <f t="shared" si="24"/>
        <v>3.7957999999999998</v>
      </c>
      <c r="AN19" s="38">
        <f t="shared" si="25"/>
        <v>2.5305</v>
      </c>
      <c r="AO19" s="31"/>
      <c r="AP19" s="44">
        <f t="shared" si="26"/>
        <v>109.59</v>
      </c>
      <c r="AQ19" s="20">
        <f t="shared" si="27"/>
        <v>219.18</v>
      </c>
      <c r="AR19" s="45">
        <f t="shared" si="28"/>
        <v>328.77</v>
      </c>
      <c r="AS19" s="105"/>
      <c r="AT19" s="145">
        <v>3</v>
      </c>
      <c r="AU19" s="20">
        <f>ROUND(index!$O$33+((D19+F19+G19)*12)*index!$O$34,2)</f>
        <v>947.82</v>
      </c>
      <c r="AV19" s="45">
        <f>ROUND(index!$O$37+((D19+F19+G19)*12)*index!$O$38,2)</f>
        <v>799.64</v>
      </c>
      <c r="AW19" s="31"/>
      <c r="AX19" s="44">
        <f>ROUND(index!$O$33+(AF19*12)*index!$O$34,2)</f>
        <v>982.52</v>
      </c>
      <c r="AY19" s="45">
        <f>ROUND(index!$O$37+(AF19*12)*index!$O$38,2)</f>
        <v>807</v>
      </c>
      <c r="AZ19" s="31"/>
      <c r="BA19" s="145">
        <v>3</v>
      </c>
      <c r="BB19" s="259">
        <f>ROUND(index!$O$41+((D19+F19+G19)*12)*index!$O$42,2)</f>
        <v>1747.46</v>
      </c>
      <c r="BC19" s="259">
        <f>ROUND(index!$O$41+(AF19*12)*index!$O$42,2)</f>
        <v>1789.52</v>
      </c>
      <c r="BD19" s="258"/>
      <c r="BE19" s="258"/>
    </row>
    <row r="20" spans="1:57"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379">
        <f t="shared" si="6"/>
        <v>0</v>
      </c>
      <c r="J20" s="101">
        <f>ROUND(index!$N$29/12,2)*$H$9</f>
        <v>0</v>
      </c>
      <c r="K20" s="106">
        <f>ROUND(index!$N$30/12,2)*$H$10</f>
        <v>0</v>
      </c>
      <c r="L20" s="149">
        <f>IF((SUM(D20:K20)-E20)&lt;index!$O$3,index!$O$3,SUM(D20:K20)-E20)</f>
        <v>1978.02</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08">
        <v>4</v>
      </c>
      <c r="Z20" s="51">
        <f t="shared" si="3"/>
        <v>2031.65</v>
      </c>
      <c r="AA20" s="51">
        <f>ROUND(Z20*index!$O$8,2)</f>
        <v>2113.73</v>
      </c>
      <c r="AB20" s="20">
        <f t="shared" si="4"/>
        <v>135.71000000000004</v>
      </c>
      <c r="AC20" s="293">
        <f t="shared" si="16"/>
        <v>24.81</v>
      </c>
      <c r="AD20" s="300">
        <f t="shared" si="17"/>
        <v>110.9</v>
      </c>
      <c r="AE20" s="301">
        <f t="shared" si="18"/>
        <v>135.71</v>
      </c>
      <c r="AF20" s="282">
        <f t="shared" si="5"/>
        <v>2113.73</v>
      </c>
      <c r="AG20" s="216">
        <f t="shared" si="19"/>
        <v>12.836399999999999</v>
      </c>
      <c r="AH20" s="31"/>
      <c r="AI20" s="37">
        <f t="shared" si="20"/>
        <v>3.3374999999999999</v>
      </c>
      <c r="AJ20" s="22">
        <f t="shared" si="21"/>
        <v>7.1883999999999997</v>
      </c>
      <c r="AK20" s="22">
        <f t="shared" si="22"/>
        <v>4.4927000000000001</v>
      </c>
      <c r="AL20" s="22">
        <f t="shared" si="23"/>
        <v>6.4181999999999997</v>
      </c>
      <c r="AM20" s="22">
        <f t="shared" si="24"/>
        <v>3.8509000000000002</v>
      </c>
      <c r="AN20" s="38">
        <f t="shared" si="25"/>
        <v>2.5672999999999999</v>
      </c>
      <c r="AO20" s="31"/>
      <c r="AP20" s="44">
        <f t="shared" si="26"/>
        <v>111.18</v>
      </c>
      <c r="AQ20" s="20">
        <f t="shared" si="27"/>
        <v>222.36</v>
      </c>
      <c r="AR20" s="45">
        <f t="shared" si="28"/>
        <v>333.55</v>
      </c>
      <c r="AS20" s="105"/>
      <c r="AT20" s="145">
        <v>4</v>
      </c>
      <c r="AU20" s="20">
        <f>ROUND(index!$O$33+((D20+F20+G20)*12)*index!$O$34,2)</f>
        <v>950.89</v>
      </c>
      <c r="AV20" s="45">
        <f>ROUND(index!$O$37+((D20+F20+G20)*12)*index!$O$38,2)</f>
        <v>800.29</v>
      </c>
      <c r="AW20" s="31"/>
      <c r="AX20" s="44">
        <f>ROUND(index!$O$33+(AF20*12)*index!$O$34,2)</f>
        <v>991.6</v>
      </c>
      <c r="AY20" s="45">
        <f>ROUND(index!$O$37+(AF20*12)*index!$O$38,2)</f>
        <v>808.92</v>
      </c>
      <c r="AZ20" s="31"/>
      <c r="BA20" s="145">
        <v>4</v>
      </c>
      <c r="BB20" s="259">
        <f>ROUND(index!$O$41+((D20+F20+G20)*12)*index!$O$42,2)</f>
        <v>1751.18</v>
      </c>
      <c r="BC20" s="259">
        <f>ROUND(index!$O$41+(AF20*12)*index!$O$42,2)</f>
        <v>1800.52</v>
      </c>
      <c r="BD20" s="258"/>
      <c r="BE20" s="258"/>
    </row>
    <row r="21" spans="1:57"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379">
        <f t="shared" si="6"/>
        <v>0</v>
      </c>
      <c r="J21" s="101">
        <f>ROUND(index!$N$29/12,2)*$H$9</f>
        <v>0</v>
      </c>
      <c r="K21" s="106">
        <f>ROUND(index!$N$30/12,2)*$H$10</f>
        <v>0</v>
      </c>
      <c r="L21" s="149">
        <f>IF((SUM(D21:K21)-E21)&lt;index!$O$3,index!$O$3,SUM(D21:K21)-E21)</f>
        <v>1988.25</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08">
        <v>5</v>
      </c>
      <c r="Z21" s="51">
        <f t="shared" si="3"/>
        <v>2058.94</v>
      </c>
      <c r="AA21" s="51">
        <f>ROUND(Z21*index!$O$8,2)</f>
        <v>2142.12</v>
      </c>
      <c r="AB21" s="20">
        <f t="shared" si="4"/>
        <v>153.86999999999989</v>
      </c>
      <c r="AC21" s="293">
        <f t="shared" si="16"/>
        <v>28.13</v>
      </c>
      <c r="AD21" s="300">
        <f t="shared" si="17"/>
        <v>125.74000000000001</v>
      </c>
      <c r="AE21" s="301">
        <f t="shared" si="18"/>
        <v>153.87</v>
      </c>
      <c r="AF21" s="282">
        <f t="shared" si="5"/>
        <v>2142.12</v>
      </c>
      <c r="AG21" s="216">
        <f t="shared" si="19"/>
        <v>13.008800000000001</v>
      </c>
      <c r="AH21" s="31"/>
      <c r="AI21" s="37">
        <f t="shared" si="20"/>
        <v>3.3822999999999999</v>
      </c>
      <c r="AJ21" s="22">
        <f t="shared" si="21"/>
        <v>7.2849000000000004</v>
      </c>
      <c r="AK21" s="22">
        <f t="shared" si="22"/>
        <v>4.5530999999999997</v>
      </c>
      <c r="AL21" s="22">
        <f t="shared" si="23"/>
        <v>6.5044000000000004</v>
      </c>
      <c r="AM21" s="22">
        <f t="shared" si="24"/>
        <v>3.9026000000000001</v>
      </c>
      <c r="AN21" s="38">
        <f t="shared" si="25"/>
        <v>2.6017999999999999</v>
      </c>
      <c r="AO21" s="31"/>
      <c r="AP21" s="44">
        <f t="shared" si="26"/>
        <v>112.68</v>
      </c>
      <c r="AQ21" s="20">
        <f t="shared" si="27"/>
        <v>225.35</v>
      </c>
      <c r="AR21" s="45">
        <f t="shared" si="28"/>
        <v>338.03</v>
      </c>
      <c r="AS21" s="105"/>
      <c r="AT21" s="145">
        <v>5</v>
      </c>
      <c r="AU21" s="20">
        <f>ROUND(index!$O$33+((D21+F21+G21)*12)*index!$O$34,2)</f>
        <v>953.96</v>
      </c>
      <c r="AV21" s="45">
        <f>ROUND(index!$O$37+((D21+F21+G21)*12)*index!$O$38,2)</f>
        <v>800.94</v>
      </c>
      <c r="AW21" s="31"/>
      <c r="AX21" s="44">
        <f>ROUND(index!$O$33+(AF21*12)*index!$O$34,2)</f>
        <v>1000.12</v>
      </c>
      <c r="AY21" s="45">
        <f>ROUND(index!$O$37+(AF21*12)*index!$O$38,2)</f>
        <v>810.73</v>
      </c>
      <c r="AZ21" s="31"/>
      <c r="BA21" s="145">
        <v>5</v>
      </c>
      <c r="BB21" s="259">
        <f>ROUND(index!$O$41+((D21+F21+G21)*12)*index!$O$42,2)</f>
        <v>1754.9</v>
      </c>
      <c r="BC21" s="259">
        <f>ROUND(index!$O$41+(AF21*12)*index!$O$42,2)</f>
        <v>1810.84</v>
      </c>
      <c r="BD21" s="258"/>
      <c r="BE21" s="258"/>
    </row>
    <row r="22" spans="1:57"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379">
        <f t="shared" si="6"/>
        <v>0</v>
      </c>
      <c r="J22" s="101">
        <f>ROUND(index!$N$29/12,2)*$H$9</f>
        <v>0</v>
      </c>
      <c r="K22" s="106">
        <f>ROUND(index!$N$30/12,2)*$H$10</f>
        <v>0</v>
      </c>
      <c r="L22" s="149">
        <f>IF((SUM(D22:K22)-E22)&lt;index!$O$3,index!$O$3,SUM(D22:K22)-E22)</f>
        <v>1998.47</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08">
        <v>6</v>
      </c>
      <c r="Z22" s="51">
        <f t="shared" si="3"/>
        <v>2084.52</v>
      </c>
      <c r="AA22" s="51">
        <f>ROUND(Z22*index!$O$8,2)</f>
        <v>2168.73</v>
      </c>
      <c r="AB22" s="20">
        <f t="shared" si="4"/>
        <v>170.26</v>
      </c>
      <c r="AC22" s="293">
        <f t="shared" si="16"/>
        <v>31.12</v>
      </c>
      <c r="AD22" s="300">
        <f t="shared" si="17"/>
        <v>139.13999999999999</v>
      </c>
      <c r="AE22" s="301">
        <f t="shared" si="18"/>
        <v>170.26</v>
      </c>
      <c r="AF22" s="282">
        <f t="shared" si="5"/>
        <v>2168.73</v>
      </c>
      <c r="AG22" s="216">
        <f t="shared" si="19"/>
        <v>13.170400000000001</v>
      </c>
      <c r="AH22" s="31"/>
      <c r="AI22" s="37">
        <f t="shared" si="20"/>
        <v>3.4243000000000001</v>
      </c>
      <c r="AJ22" s="22">
        <f t="shared" si="21"/>
        <v>7.3754</v>
      </c>
      <c r="AK22" s="22">
        <f t="shared" si="22"/>
        <v>4.6096000000000004</v>
      </c>
      <c r="AL22" s="22">
        <f t="shared" si="23"/>
        <v>6.5852000000000004</v>
      </c>
      <c r="AM22" s="22">
        <f t="shared" si="24"/>
        <v>3.9510999999999998</v>
      </c>
      <c r="AN22" s="38">
        <f t="shared" si="25"/>
        <v>2.6341000000000001</v>
      </c>
      <c r="AO22" s="31"/>
      <c r="AP22" s="44">
        <f t="shared" si="26"/>
        <v>114.08</v>
      </c>
      <c r="AQ22" s="20">
        <f t="shared" si="27"/>
        <v>228.15</v>
      </c>
      <c r="AR22" s="45">
        <f t="shared" si="28"/>
        <v>342.23</v>
      </c>
      <c r="AS22" s="105"/>
      <c r="AT22" s="145">
        <v>6</v>
      </c>
      <c r="AU22" s="20">
        <f>ROUND(index!$O$33+((D22+F22+G22)*12)*index!$O$34,2)</f>
        <v>957.02</v>
      </c>
      <c r="AV22" s="45">
        <f>ROUND(index!$O$37+((D22+F22+G22)*12)*index!$O$38,2)</f>
        <v>801.59</v>
      </c>
      <c r="AW22" s="31"/>
      <c r="AX22" s="44">
        <f>ROUND(index!$O$33+(AF22*12)*index!$O$34,2)</f>
        <v>1008.1</v>
      </c>
      <c r="AY22" s="45">
        <f>ROUND(index!$O$37+(AF22*12)*index!$O$38,2)</f>
        <v>812.42</v>
      </c>
      <c r="AZ22" s="31"/>
      <c r="BA22" s="145">
        <v>6</v>
      </c>
      <c r="BB22" s="259">
        <f>ROUND(index!$O$41+((D22+F22+G22)*12)*index!$O$42,2)</f>
        <v>1758.61</v>
      </c>
      <c r="BC22" s="259">
        <f>ROUND(index!$O$41+(AF22*12)*index!$O$42,2)</f>
        <v>1820.52</v>
      </c>
      <c r="BD22" s="258"/>
      <c r="BE22" s="258"/>
    </row>
    <row r="23" spans="1:57"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379">
        <f t="shared" si="6"/>
        <v>0</v>
      </c>
      <c r="J23" s="101">
        <f>ROUND(index!$N$29/12,2)*$H$9</f>
        <v>0</v>
      </c>
      <c r="K23" s="106">
        <f>ROUND(index!$N$30/12,2)*$H$10</f>
        <v>0</v>
      </c>
      <c r="L23" s="149">
        <f>IF((SUM(D23:K23)-E23)&lt;index!$O$3,index!$O$3,SUM(D23:K23)-E23)</f>
        <v>2008.7</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08">
        <v>7</v>
      </c>
      <c r="Z23" s="51">
        <f t="shared" si="3"/>
        <v>2108.4699999999998</v>
      </c>
      <c r="AA23" s="51">
        <f>ROUND(Z23*index!$O$8,2)</f>
        <v>2193.65</v>
      </c>
      <c r="AB23" s="20">
        <f t="shared" si="4"/>
        <v>184.95000000000005</v>
      </c>
      <c r="AC23" s="293">
        <f t="shared" si="16"/>
        <v>33.81</v>
      </c>
      <c r="AD23" s="300">
        <f t="shared" si="17"/>
        <v>151.13999999999999</v>
      </c>
      <c r="AE23" s="301">
        <f t="shared" si="18"/>
        <v>184.95</v>
      </c>
      <c r="AF23" s="282">
        <f t="shared" si="5"/>
        <v>2193.65</v>
      </c>
      <c r="AG23" s="216">
        <f t="shared" si="19"/>
        <v>13.3218</v>
      </c>
      <c r="AH23" s="31"/>
      <c r="AI23" s="37">
        <f t="shared" si="20"/>
        <v>3.4636999999999998</v>
      </c>
      <c r="AJ23" s="22">
        <f t="shared" si="21"/>
        <v>7.4602000000000004</v>
      </c>
      <c r="AK23" s="22">
        <f t="shared" si="22"/>
        <v>4.6626000000000003</v>
      </c>
      <c r="AL23" s="22">
        <f t="shared" si="23"/>
        <v>6.6608999999999998</v>
      </c>
      <c r="AM23" s="22">
        <f t="shared" si="24"/>
        <v>3.9965000000000002</v>
      </c>
      <c r="AN23" s="38">
        <f t="shared" si="25"/>
        <v>2.6644000000000001</v>
      </c>
      <c r="AO23" s="31"/>
      <c r="AP23" s="44">
        <f t="shared" si="26"/>
        <v>115.39</v>
      </c>
      <c r="AQ23" s="20">
        <f t="shared" si="27"/>
        <v>230.77</v>
      </c>
      <c r="AR23" s="45">
        <f t="shared" si="28"/>
        <v>346.16</v>
      </c>
      <c r="AS23" s="105"/>
      <c r="AT23" s="145">
        <v>7</v>
      </c>
      <c r="AU23" s="20">
        <f>ROUND(index!$O$33+((D23+F23+G23)*12)*index!$O$34,2)</f>
        <v>960.09</v>
      </c>
      <c r="AV23" s="45">
        <f>ROUND(index!$O$37+((D23+F23+G23)*12)*index!$O$38,2)</f>
        <v>802.24</v>
      </c>
      <c r="AW23" s="31"/>
      <c r="AX23" s="44">
        <f>ROUND(index!$O$33+(AF23*12)*index!$O$34,2)</f>
        <v>1015.58</v>
      </c>
      <c r="AY23" s="45">
        <f>ROUND(index!$O$37+(AF23*12)*index!$O$38,2)</f>
        <v>814.01</v>
      </c>
      <c r="AZ23" s="31"/>
      <c r="BA23" s="145">
        <v>7</v>
      </c>
      <c r="BB23" s="259">
        <f>ROUND(index!$O$41+((D23+F23+G23)*12)*index!$O$42,2)</f>
        <v>1762.33</v>
      </c>
      <c r="BC23" s="259">
        <f>ROUND(index!$O$41+(AF23*12)*index!$O$42,2)</f>
        <v>1829.58</v>
      </c>
      <c r="BD23" s="258"/>
      <c r="BE23" s="258"/>
    </row>
    <row r="24" spans="1:57"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379">
        <f t="shared" si="6"/>
        <v>0</v>
      </c>
      <c r="J24" s="101">
        <f>ROUND(index!$N$29/12,2)*$H$9</f>
        <v>0</v>
      </c>
      <c r="K24" s="106">
        <f>ROUND(index!$N$30/12,2)*$H$10</f>
        <v>0</v>
      </c>
      <c r="L24" s="149">
        <f>IF((SUM(D24:K24)-E24)&lt;index!$O$3,index!$O$3,SUM(D24:K24)-E24)</f>
        <v>2018.93</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08">
        <v>8</v>
      </c>
      <c r="Z24" s="51">
        <f t="shared" si="3"/>
        <v>2130.88</v>
      </c>
      <c r="AA24" s="51">
        <f>ROUND(Z24*index!$O$8,2)</f>
        <v>2216.9699999999998</v>
      </c>
      <c r="AB24" s="20">
        <f t="shared" si="4"/>
        <v>198.03999999999974</v>
      </c>
      <c r="AC24" s="293">
        <f t="shared" si="16"/>
        <v>36.200000000000003</v>
      </c>
      <c r="AD24" s="300">
        <f t="shared" si="17"/>
        <v>161.83999999999997</v>
      </c>
      <c r="AE24" s="301">
        <f t="shared" si="18"/>
        <v>198.04</v>
      </c>
      <c r="AF24" s="282">
        <f t="shared" si="5"/>
        <v>2216.9700000000003</v>
      </c>
      <c r="AG24" s="216">
        <f t="shared" si="19"/>
        <v>13.4634</v>
      </c>
      <c r="AH24" s="31"/>
      <c r="AI24" s="37">
        <f t="shared" si="20"/>
        <v>3.5005000000000002</v>
      </c>
      <c r="AJ24" s="22">
        <f t="shared" si="21"/>
        <v>7.5395000000000003</v>
      </c>
      <c r="AK24" s="22">
        <f t="shared" si="22"/>
        <v>4.7122000000000002</v>
      </c>
      <c r="AL24" s="22">
        <f t="shared" si="23"/>
        <v>6.7317</v>
      </c>
      <c r="AM24" s="22">
        <f t="shared" si="24"/>
        <v>4.0389999999999997</v>
      </c>
      <c r="AN24" s="38">
        <f t="shared" si="25"/>
        <v>2.6926999999999999</v>
      </c>
      <c r="AO24" s="31"/>
      <c r="AP24" s="44">
        <f t="shared" si="26"/>
        <v>116.61</v>
      </c>
      <c r="AQ24" s="20">
        <f t="shared" si="27"/>
        <v>233.23</v>
      </c>
      <c r="AR24" s="45">
        <f t="shared" si="28"/>
        <v>349.84</v>
      </c>
      <c r="AS24" s="105"/>
      <c r="AT24" s="145">
        <v>8</v>
      </c>
      <c r="AU24" s="20">
        <f>ROUND(index!$O$33+((D24+F24+G24)*12)*index!$O$34,2)</f>
        <v>963.16</v>
      </c>
      <c r="AV24" s="45">
        <f>ROUND(index!$O$37+((D24+F24+G24)*12)*index!$O$38,2)</f>
        <v>802.89</v>
      </c>
      <c r="AW24" s="31"/>
      <c r="AX24" s="44">
        <f>ROUND(index!$O$33+(AF24*12)*index!$O$34,2)</f>
        <v>1022.57</v>
      </c>
      <c r="AY24" s="45">
        <f>ROUND(index!$O$37+(AF24*12)*index!$O$38,2)</f>
        <v>815.49</v>
      </c>
      <c r="AZ24" s="31"/>
      <c r="BA24" s="145">
        <v>8</v>
      </c>
      <c r="BB24" s="259">
        <f>ROUND(index!$O$41+((D24+F24+G24)*12)*index!$O$42,2)</f>
        <v>1766.05</v>
      </c>
      <c r="BC24" s="259">
        <f>ROUND(index!$O$41+(AF24*12)*index!$O$42,2)</f>
        <v>1838.06</v>
      </c>
      <c r="BD24" s="258"/>
      <c r="BE24" s="258"/>
    </row>
    <row r="25" spans="1:57"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379">
        <f>+ROUND((D25)*0.08,2)*$H$8</f>
        <v>0</v>
      </c>
      <c r="J25" s="101">
        <f>ROUND(index!$N$29/12,2)*$H$9</f>
        <v>0</v>
      </c>
      <c r="K25" s="106">
        <f>ROUND(index!$N$30/12,2)*$H$10</f>
        <v>0</v>
      </c>
      <c r="L25" s="149">
        <f>IF((SUM(D25:K25)-E25)&lt;index!$O$3,index!$O$3,SUM(D25:K25)-E25)</f>
        <v>2029.16</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08">
        <v>9</v>
      </c>
      <c r="Z25" s="51">
        <f t="shared" si="3"/>
        <v>2151.83</v>
      </c>
      <c r="AA25" s="51">
        <f>ROUND(Z25*index!$O$8,2)</f>
        <v>2238.7600000000002</v>
      </c>
      <c r="AB25" s="20">
        <f t="shared" si="4"/>
        <v>209.60000000000014</v>
      </c>
      <c r="AC25" s="293">
        <f t="shared" si="16"/>
        <v>38.31</v>
      </c>
      <c r="AD25" s="300">
        <f t="shared" si="17"/>
        <v>171.29</v>
      </c>
      <c r="AE25" s="301">
        <f t="shared" si="18"/>
        <v>209.6</v>
      </c>
      <c r="AF25" s="282">
        <f t="shared" si="5"/>
        <v>2238.7600000000002</v>
      </c>
      <c r="AG25" s="216">
        <f t="shared" si="19"/>
        <v>13.595700000000001</v>
      </c>
      <c r="AH25" s="31"/>
      <c r="AI25" s="37">
        <f t="shared" si="20"/>
        <v>3.5348999999999999</v>
      </c>
      <c r="AJ25" s="22">
        <f t="shared" si="21"/>
        <v>7.6135999999999999</v>
      </c>
      <c r="AK25" s="22">
        <f t="shared" si="22"/>
        <v>4.7584999999999997</v>
      </c>
      <c r="AL25" s="22">
        <f t="shared" si="23"/>
        <v>6.7979000000000003</v>
      </c>
      <c r="AM25" s="22">
        <f t="shared" si="24"/>
        <v>4.0787000000000004</v>
      </c>
      <c r="AN25" s="38">
        <f t="shared" si="25"/>
        <v>2.7191000000000001</v>
      </c>
      <c r="AO25" s="31"/>
      <c r="AP25" s="44">
        <f t="shared" si="26"/>
        <v>117.76</v>
      </c>
      <c r="AQ25" s="20">
        <f t="shared" si="27"/>
        <v>235.52</v>
      </c>
      <c r="AR25" s="45">
        <f t="shared" si="28"/>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c r="AZ25" s="31"/>
      <c r="BA25" s="145">
        <v>9</v>
      </c>
      <c r="BB25" s="259">
        <f>ROUND(index!$O$41+((D25+F25+G25)*12)*index!$O$42,2)</f>
        <v>1769.77</v>
      </c>
      <c r="BC25" s="259">
        <f>ROUND(index!$O$41+(AF25*12)*index!$O$42,2)</f>
        <v>1845.98</v>
      </c>
      <c r="BD25" s="258"/>
      <c r="BE25" s="258"/>
    </row>
    <row r="26" spans="1:57"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379">
        <f t="shared" ref="I26:I33" si="29">+ROUND((D26)*0.08,2)*$H$8</f>
        <v>0</v>
      </c>
      <c r="J26" s="101">
        <f>ROUND(index!$N$29/12,2)*$H$9</f>
        <v>0</v>
      </c>
      <c r="K26" s="106">
        <f>ROUND(index!$N$30/12,2)*$H$10</f>
        <v>0</v>
      </c>
      <c r="L26" s="149">
        <f>IF((SUM(D26:K26)-E26)&lt;index!$O$3,index!$O$3,SUM(D26:K26)-E26)</f>
        <v>2092.14</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08">
        <v>10</v>
      </c>
      <c r="Z26" s="51">
        <f t="shared" si="3"/>
        <v>2171.4</v>
      </c>
      <c r="AA26" s="51">
        <f>ROUND(Z26*index!$O$8,2)</f>
        <v>2259.12</v>
      </c>
      <c r="AB26" s="20">
        <f t="shared" si="4"/>
        <v>166.98000000000002</v>
      </c>
      <c r="AC26" s="293">
        <f t="shared" si="16"/>
        <v>30.52</v>
      </c>
      <c r="AD26" s="300">
        <f t="shared" si="17"/>
        <v>136.45999999999998</v>
      </c>
      <c r="AE26" s="301">
        <f t="shared" si="18"/>
        <v>166.98</v>
      </c>
      <c r="AF26" s="282">
        <f t="shared" si="5"/>
        <v>2259.12</v>
      </c>
      <c r="AG26" s="216">
        <f t="shared" si="19"/>
        <v>13.7194</v>
      </c>
      <c r="AH26" s="31"/>
      <c r="AI26" s="37">
        <f t="shared" si="20"/>
        <v>3.5670000000000002</v>
      </c>
      <c r="AJ26" s="22">
        <f t="shared" si="21"/>
        <v>7.6829000000000001</v>
      </c>
      <c r="AK26" s="22">
        <f t="shared" si="22"/>
        <v>4.8018000000000001</v>
      </c>
      <c r="AL26" s="22">
        <f t="shared" si="23"/>
        <v>6.8597000000000001</v>
      </c>
      <c r="AM26" s="22">
        <f t="shared" si="24"/>
        <v>4.1158000000000001</v>
      </c>
      <c r="AN26" s="38">
        <f t="shared" si="25"/>
        <v>2.7439</v>
      </c>
      <c r="AO26" s="31"/>
      <c r="AP26" s="44">
        <f t="shared" si="26"/>
        <v>118.83</v>
      </c>
      <c r="AQ26" s="20">
        <f t="shared" si="27"/>
        <v>237.66</v>
      </c>
      <c r="AR26" s="45">
        <f t="shared" si="28"/>
        <v>356.49</v>
      </c>
      <c r="AS26" s="105"/>
      <c r="AT26" s="145">
        <v>10</v>
      </c>
      <c r="AU26" s="20">
        <f>ROUND(index!$O$33+((D26+F26+G26)*12)*index!$O$34,2)</f>
        <v>985.12</v>
      </c>
      <c r="AV26" s="45">
        <f>ROUND(index!$O$37+((D26+F26+G26)*12)*index!$O$38,2)</f>
        <v>807.55</v>
      </c>
      <c r="AW26" s="31"/>
      <c r="AX26" s="44">
        <f>ROUND(index!$O$33+(AF26*12)*index!$O$34,2)</f>
        <v>1035.22</v>
      </c>
      <c r="AY26" s="45">
        <f>ROUND(index!$O$37+(AF26*12)*index!$O$38,2)</f>
        <v>818.17</v>
      </c>
      <c r="AZ26" s="31"/>
      <c r="BA26" s="145">
        <v>10</v>
      </c>
      <c r="BB26" s="259">
        <f>ROUND(index!$O$41+((D26+F26+G26)*12)*index!$O$42,2)</f>
        <v>1792.67</v>
      </c>
      <c r="BC26" s="259">
        <f>ROUND(index!$O$41+(AF26*12)*index!$O$42,2)</f>
        <v>1853.39</v>
      </c>
      <c r="BD26" s="258"/>
      <c r="BE26" s="258"/>
    </row>
    <row r="27" spans="1:57"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379">
        <f t="shared" si="29"/>
        <v>0</v>
      </c>
      <c r="J27" s="101">
        <f>ROUND(index!$N$29/12,2)*$H$9</f>
        <v>0</v>
      </c>
      <c r="K27" s="106">
        <f>ROUND(index!$N$30/12,2)*$H$10</f>
        <v>0</v>
      </c>
      <c r="L27" s="149">
        <f>IF((SUM(D27:K27)-E27)&lt;index!$O$3,index!$O$3,SUM(D27:K27)-E27)</f>
        <v>2102.37</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08">
        <v>11</v>
      </c>
      <c r="Z27" s="51">
        <f t="shared" si="3"/>
        <v>2189.67</v>
      </c>
      <c r="AA27" s="51">
        <f>ROUND(Z27*index!$O$8,2)</f>
        <v>2278.13</v>
      </c>
      <c r="AB27" s="20">
        <f t="shared" si="4"/>
        <v>175.76000000000022</v>
      </c>
      <c r="AC27" s="293">
        <f t="shared" si="16"/>
        <v>32.130000000000003</v>
      </c>
      <c r="AD27" s="300">
        <f t="shared" si="17"/>
        <v>143.63</v>
      </c>
      <c r="AE27" s="301">
        <f t="shared" si="18"/>
        <v>175.76</v>
      </c>
      <c r="AF27" s="282">
        <f t="shared" si="5"/>
        <v>2278.13</v>
      </c>
      <c r="AG27" s="216">
        <f t="shared" si="19"/>
        <v>13.8348</v>
      </c>
      <c r="AH27" s="31"/>
      <c r="AI27" s="37">
        <f t="shared" si="20"/>
        <v>3.597</v>
      </c>
      <c r="AJ27" s="22">
        <f t="shared" si="21"/>
        <v>7.7474999999999996</v>
      </c>
      <c r="AK27" s="22">
        <f t="shared" si="22"/>
        <v>4.8422000000000001</v>
      </c>
      <c r="AL27" s="22">
        <f t="shared" si="23"/>
        <v>6.9173999999999998</v>
      </c>
      <c r="AM27" s="22">
        <f t="shared" si="24"/>
        <v>4.1504000000000003</v>
      </c>
      <c r="AN27" s="38">
        <f t="shared" si="25"/>
        <v>2.7669999999999999</v>
      </c>
      <c r="AO27" s="31"/>
      <c r="AP27" s="44">
        <f t="shared" si="26"/>
        <v>119.83</v>
      </c>
      <c r="AQ27" s="20">
        <f t="shared" si="27"/>
        <v>239.66</v>
      </c>
      <c r="AR27" s="45">
        <f t="shared" si="28"/>
        <v>359.49</v>
      </c>
      <c r="AS27" s="105"/>
      <c r="AT27" s="145">
        <v>11</v>
      </c>
      <c r="AU27" s="20">
        <f>ROUND(index!$O$33+((D27+F27+G27)*12)*index!$O$34,2)</f>
        <v>988.19</v>
      </c>
      <c r="AV27" s="45">
        <f>ROUND(index!$O$37+((D27+F27+G27)*12)*index!$O$38,2)</f>
        <v>808.2</v>
      </c>
      <c r="AW27" s="31"/>
      <c r="AX27" s="44">
        <f>ROUND(index!$O$33+(AF27*12)*index!$O$34,2)</f>
        <v>1040.92</v>
      </c>
      <c r="AY27" s="45">
        <f>ROUND(index!$O$37+(AF27*12)*index!$O$38,2)</f>
        <v>819.38</v>
      </c>
      <c r="AZ27" s="31"/>
      <c r="BA27" s="145">
        <v>11</v>
      </c>
      <c r="BB27" s="259">
        <f>ROUND(index!$O$41+((D27+F27+G27)*12)*index!$O$42,2)</f>
        <v>1796.39</v>
      </c>
      <c r="BC27" s="259">
        <f>ROUND(index!$O$41+(AF27*12)*index!$O$42,2)</f>
        <v>1860.3</v>
      </c>
      <c r="BD27" s="258"/>
      <c r="BE27" s="258"/>
    </row>
    <row r="28" spans="1:57"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379">
        <f t="shared" si="29"/>
        <v>0</v>
      </c>
      <c r="J28" s="101">
        <f>ROUND(index!$N$29/12,2)*$H$9</f>
        <v>0</v>
      </c>
      <c r="K28" s="106">
        <f>ROUND(index!$N$30/12,2)*$H$10</f>
        <v>0</v>
      </c>
      <c r="L28" s="149">
        <f>IF((SUM(D28:K28)-E28)&lt;index!$O$3,index!$O$3,SUM(D28:K28)-E28)</f>
        <v>2112.6</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08">
        <v>12</v>
      </c>
      <c r="Z28" s="51">
        <f t="shared" si="3"/>
        <v>2206.6999999999998</v>
      </c>
      <c r="AA28" s="51">
        <f>ROUND(Z28*index!$O$8,2)</f>
        <v>2295.85</v>
      </c>
      <c r="AB28" s="20">
        <f t="shared" si="4"/>
        <v>183.25</v>
      </c>
      <c r="AC28" s="293">
        <f t="shared" si="16"/>
        <v>33.5</v>
      </c>
      <c r="AD28" s="300">
        <f t="shared" si="17"/>
        <v>149.75</v>
      </c>
      <c r="AE28" s="301">
        <f t="shared" si="18"/>
        <v>183.25</v>
      </c>
      <c r="AF28" s="282">
        <f t="shared" si="5"/>
        <v>2295.85</v>
      </c>
      <c r="AG28" s="216">
        <f t="shared" si="19"/>
        <v>13.942399999999999</v>
      </c>
      <c r="AH28" s="31"/>
      <c r="AI28" s="37">
        <f t="shared" si="20"/>
        <v>3.625</v>
      </c>
      <c r="AJ28" s="22">
        <f t="shared" si="21"/>
        <v>7.8076999999999996</v>
      </c>
      <c r="AK28" s="22">
        <f t="shared" si="22"/>
        <v>4.8798000000000004</v>
      </c>
      <c r="AL28" s="22">
        <f t="shared" si="23"/>
        <v>6.9711999999999996</v>
      </c>
      <c r="AM28" s="22">
        <f t="shared" si="24"/>
        <v>4.1826999999999996</v>
      </c>
      <c r="AN28" s="38">
        <f t="shared" si="25"/>
        <v>2.7885</v>
      </c>
      <c r="AO28" s="31"/>
      <c r="AP28" s="44">
        <f t="shared" si="26"/>
        <v>120.76</v>
      </c>
      <c r="AQ28" s="20">
        <f t="shared" si="27"/>
        <v>241.52</v>
      </c>
      <c r="AR28" s="45">
        <f t="shared" si="28"/>
        <v>362.29</v>
      </c>
      <c r="AS28" s="105"/>
      <c r="AT28" s="145">
        <v>12</v>
      </c>
      <c r="AU28" s="20">
        <f>ROUND(index!$O$33+((D28+F28+G28)*12)*index!$O$34,2)</f>
        <v>991.26</v>
      </c>
      <c r="AV28" s="45">
        <f>ROUND(index!$O$37+((D28+F28+G28)*12)*index!$O$38,2)</f>
        <v>808.85</v>
      </c>
      <c r="AW28" s="31"/>
      <c r="AX28" s="44">
        <f>ROUND(index!$O$33+(AF28*12)*index!$O$34,2)</f>
        <v>1046.24</v>
      </c>
      <c r="AY28" s="45">
        <f>ROUND(index!$O$37+(AF28*12)*index!$O$38,2)</f>
        <v>820.51</v>
      </c>
      <c r="AZ28" s="31"/>
      <c r="BA28" s="145">
        <v>12</v>
      </c>
      <c r="BB28" s="259">
        <f>ROUND(index!$O$41+((D28+F28+G28)*12)*index!$O$42,2)</f>
        <v>1800.11</v>
      </c>
      <c r="BC28" s="259">
        <f>ROUND(index!$O$41+(AF28*12)*index!$O$42,2)</f>
        <v>1866.74</v>
      </c>
      <c r="BD28" s="258"/>
      <c r="BE28" s="258"/>
    </row>
    <row r="29" spans="1:57"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379">
        <f t="shared" si="29"/>
        <v>0</v>
      </c>
      <c r="J29" s="101">
        <f>ROUND(index!$N$29/12,2)*$H$9</f>
        <v>0</v>
      </c>
      <c r="K29" s="106">
        <f>ROUND(index!$N$30/12,2)*$H$10</f>
        <v>0</v>
      </c>
      <c r="L29" s="149">
        <f>IF((SUM(D29:K29)-E29)&lt;index!$O$3,index!$O$3,SUM(D29:K29)-E29)</f>
        <v>2122.83</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08">
        <v>13</v>
      </c>
      <c r="Z29" s="51">
        <f t="shared" si="3"/>
        <v>2222.58</v>
      </c>
      <c r="AA29" s="51">
        <f>ROUND(Z29*index!$O$8,2)</f>
        <v>2312.37</v>
      </c>
      <c r="AB29" s="20">
        <f t="shared" si="4"/>
        <v>189.53999999999996</v>
      </c>
      <c r="AC29" s="293">
        <f t="shared" si="16"/>
        <v>34.65</v>
      </c>
      <c r="AD29" s="300">
        <f t="shared" si="17"/>
        <v>154.88999999999999</v>
      </c>
      <c r="AE29" s="301">
        <f t="shared" si="18"/>
        <v>189.54</v>
      </c>
      <c r="AF29" s="282">
        <f t="shared" si="5"/>
        <v>2312.37</v>
      </c>
      <c r="AG29" s="216">
        <f t="shared" si="19"/>
        <v>14.0427</v>
      </c>
      <c r="AH29" s="31"/>
      <c r="AI29" s="37">
        <f t="shared" si="20"/>
        <v>3.6511</v>
      </c>
      <c r="AJ29" s="22">
        <f t="shared" si="21"/>
        <v>7.8639000000000001</v>
      </c>
      <c r="AK29" s="22">
        <f t="shared" si="22"/>
        <v>4.9149000000000003</v>
      </c>
      <c r="AL29" s="22">
        <f t="shared" si="23"/>
        <v>7.0213999999999999</v>
      </c>
      <c r="AM29" s="22">
        <f t="shared" si="24"/>
        <v>4.2127999999999997</v>
      </c>
      <c r="AN29" s="38">
        <f t="shared" si="25"/>
        <v>2.8085</v>
      </c>
      <c r="AO29" s="31"/>
      <c r="AP29" s="44">
        <f t="shared" si="26"/>
        <v>121.63</v>
      </c>
      <c r="AQ29" s="20">
        <f t="shared" si="27"/>
        <v>243.26</v>
      </c>
      <c r="AR29" s="45">
        <f t="shared" si="28"/>
        <v>364.89</v>
      </c>
      <c r="AS29" s="105"/>
      <c r="AT29" s="145">
        <v>13</v>
      </c>
      <c r="AU29" s="20">
        <f>ROUND(index!$O$33+((D29+F29+G29)*12)*index!$O$34,2)</f>
        <v>994.33</v>
      </c>
      <c r="AV29" s="45">
        <f>ROUND(index!$O$37+((D29+F29+G29)*12)*index!$O$38,2)</f>
        <v>809.5</v>
      </c>
      <c r="AW29" s="31"/>
      <c r="AX29" s="44">
        <f>ROUND(index!$O$33+(AF29*12)*index!$O$34,2)</f>
        <v>1051.19</v>
      </c>
      <c r="AY29" s="45">
        <f>ROUND(index!$O$37+(AF29*12)*index!$O$38,2)</f>
        <v>821.56</v>
      </c>
      <c r="AZ29" s="31"/>
      <c r="BA29" s="145">
        <v>13</v>
      </c>
      <c r="BB29" s="259">
        <f>ROUND(index!$O$41+((D29+F29+G29)*12)*index!$O$42,2)</f>
        <v>1803.83</v>
      </c>
      <c r="BC29" s="259">
        <f>ROUND(index!$O$41+(AF29*12)*index!$O$42,2)</f>
        <v>1872.75</v>
      </c>
      <c r="BD29" s="258"/>
      <c r="BE29" s="258"/>
    </row>
    <row r="30" spans="1:57"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379">
        <f t="shared" si="29"/>
        <v>0</v>
      </c>
      <c r="J30" s="101">
        <f>ROUND(index!$N$29/12,2)*$H$9</f>
        <v>0</v>
      </c>
      <c r="K30" s="106">
        <f>ROUND(index!$N$30/12,2)*$H$10</f>
        <v>0</v>
      </c>
      <c r="L30" s="149">
        <f>IF((SUM(D30:K30)-E30)&lt;index!$O$3,index!$O$3,SUM(D30:K30)-E30)</f>
        <v>2133.06</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08">
        <v>14</v>
      </c>
      <c r="Z30" s="51">
        <f t="shared" si="3"/>
        <v>2237.38</v>
      </c>
      <c r="AA30" s="51">
        <f>ROUND(Z30*index!$O$8,2)</f>
        <v>2327.77</v>
      </c>
      <c r="AB30" s="20">
        <f t="shared" si="4"/>
        <v>194.71000000000004</v>
      </c>
      <c r="AC30" s="293">
        <f t="shared" si="16"/>
        <v>35.590000000000003</v>
      </c>
      <c r="AD30" s="300">
        <f t="shared" si="17"/>
        <v>159.12</v>
      </c>
      <c r="AE30" s="301">
        <f t="shared" si="18"/>
        <v>194.71</v>
      </c>
      <c r="AF30" s="282">
        <f t="shared" si="5"/>
        <v>2327.77</v>
      </c>
      <c r="AG30" s="216">
        <f t="shared" si="19"/>
        <v>14.1363</v>
      </c>
      <c r="AH30" s="31"/>
      <c r="AI30" s="37">
        <f t="shared" si="20"/>
        <v>3.6753999999999998</v>
      </c>
      <c r="AJ30" s="22">
        <f t="shared" si="21"/>
        <v>7.9162999999999997</v>
      </c>
      <c r="AK30" s="22">
        <f t="shared" si="22"/>
        <v>4.9477000000000002</v>
      </c>
      <c r="AL30" s="22">
        <f t="shared" si="23"/>
        <v>7.0682</v>
      </c>
      <c r="AM30" s="22">
        <f t="shared" si="24"/>
        <v>4.2408999999999999</v>
      </c>
      <c r="AN30" s="38">
        <f t="shared" si="25"/>
        <v>2.8273000000000001</v>
      </c>
      <c r="AO30" s="31"/>
      <c r="AP30" s="44">
        <f t="shared" si="26"/>
        <v>122.44</v>
      </c>
      <c r="AQ30" s="20">
        <f t="shared" si="27"/>
        <v>244.88</v>
      </c>
      <c r="AR30" s="45">
        <f t="shared" si="28"/>
        <v>367.32</v>
      </c>
      <c r="AS30" s="105"/>
      <c r="AT30" s="145">
        <v>14</v>
      </c>
      <c r="AU30" s="20">
        <f>ROUND(index!$O$33+((D30+F30+G30)*12)*index!$O$34,2)</f>
        <v>997.4</v>
      </c>
      <c r="AV30" s="45">
        <f>ROUND(index!$O$37+((D30+F30+G30)*12)*index!$O$38,2)</f>
        <v>810.15</v>
      </c>
      <c r="AW30" s="31"/>
      <c r="AX30" s="44">
        <f>ROUND(index!$O$33+(AF30*12)*index!$O$34,2)</f>
        <v>1055.81</v>
      </c>
      <c r="AY30" s="45">
        <f>ROUND(index!$O$37+(AF30*12)*index!$O$38,2)</f>
        <v>822.54</v>
      </c>
      <c r="AZ30" s="31"/>
      <c r="BA30" s="145">
        <v>14</v>
      </c>
      <c r="BB30" s="259">
        <f>ROUND(index!$O$41+((D30+F30+G30)*12)*index!$O$42,2)</f>
        <v>1807.55</v>
      </c>
      <c r="BC30" s="259">
        <f>ROUND(index!$O$41+(AF30*12)*index!$O$42,2)</f>
        <v>1878.35</v>
      </c>
      <c r="BD30" s="258"/>
      <c r="BE30" s="258"/>
    </row>
    <row r="31" spans="1:57"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379">
        <f t="shared" si="29"/>
        <v>0</v>
      </c>
      <c r="J31" s="101">
        <f>ROUND(index!$N$29/12,2)*$H$9</f>
        <v>0</v>
      </c>
      <c r="K31" s="106">
        <f>ROUND(index!$N$30/12,2)*$H$10</f>
        <v>0</v>
      </c>
      <c r="L31" s="149">
        <f>IF((SUM(D31:K31)-E31)&lt;index!$O$3,index!$O$3,SUM(D31:K31)-E31)</f>
        <v>2143.29</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08">
        <v>15</v>
      </c>
      <c r="Z31" s="51">
        <f t="shared" si="3"/>
        <v>2251.16</v>
      </c>
      <c r="AA31" s="51">
        <f>ROUND(Z31*index!$O$8,2)</f>
        <v>2342.11</v>
      </c>
      <c r="AB31" s="20">
        <f t="shared" si="4"/>
        <v>198.82000000000016</v>
      </c>
      <c r="AC31" s="293">
        <f t="shared" si="16"/>
        <v>36.340000000000003</v>
      </c>
      <c r="AD31" s="300">
        <f t="shared" si="17"/>
        <v>162.47999999999999</v>
      </c>
      <c r="AE31" s="301">
        <f t="shared" si="18"/>
        <v>198.82</v>
      </c>
      <c r="AF31" s="282">
        <f t="shared" si="5"/>
        <v>2342.11</v>
      </c>
      <c r="AG31" s="216">
        <f t="shared" si="19"/>
        <v>14.2233</v>
      </c>
      <c r="AH31" s="31"/>
      <c r="AI31" s="37">
        <f t="shared" si="20"/>
        <v>3.6981000000000002</v>
      </c>
      <c r="AJ31" s="22">
        <f t="shared" si="21"/>
        <v>7.9649999999999999</v>
      </c>
      <c r="AK31" s="22">
        <f t="shared" si="22"/>
        <v>4.9782000000000002</v>
      </c>
      <c r="AL31" s="22">
        <f t="shared" si="23"/>
        <v>7.1116999999999999</v>
      </c>
      <c r="AM31" s="22">
        <f t="shared" si="24"/>
        <v>4.2670000000000003</v>
      </c>
      <c r="AN31" s="38">
        <f t="shared" si="25"/>
        <v>2.8447</v>
      </c>
      <c r="AO31" s="31"/>
      <c r="AP31" s="44">
        <f t="shared" si="26"/>
        <v>123.19</v>
      </c>
      <c r="AQ31" s="20">
        <f t="shared" si="27"/>
        <v>246.39</v>
      </c>
      <c r="AR31" s="45">
        <f t="shared" si="28"/>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c r="AZ31" s="31"/>
      <c r="BA31" s="145">
        <v>15</v>
      </c>
      <c r="BB31" s="259">
        <f>ROUND(index!$O$41+((D31+F31+G31)*12)*index!$O$42,2)</f>
        <v>1811.27</v>
      </c>
      <c r="BC31" s="259">
        <f>ROUND(index!$O$41+(AF31*12)*index!$O$42,2)</f>
        <v>1883.56</v>
      </c>
      <c r="BD31" s="258"/>
      <c r="BE31" s="258"/>
    </row>
    <row r="32" spans="1:57"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379">
        <f t="shared" si="29"/>
        <v>0</v>
      </c>
      <c r="J32" s="101">
        <f>ROUND(index!$N$29/12,2)*$H$9</f>
        <v>0</v>
      </c>
      <c r="K32" s="106">
        <f>ROUND(index!$N$30/12,2)*$H$10</f>
        <v>0</v>
      </c>
      <c r="L32" s="149">
        <f>IF((SUM(D32:K32)-E32)&lt;index!$O$3,index!$O$3,SUM(D32:K32)-E32)</f>
        <v>2153.5100000000002</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08">
        <v>16</v>
      </c>
      <c r="Z32" s="51">
        <f t="shared" si="3"/>
        <v>2260.27</v>
      </c>
      <c r="AA32" s="51">
        <f>ROUND(Z32*index!$O$8,2)</f>
        <v>2351.58</v>
      </c>
      <c r="AB32" s="20">
        <f t="shared" si="4"/>
        <v>198.06999999999971</v>
      </c>
      <c r="AC32" s="293">
        <f t="shared" si="16"/>
        <v>36.21</v>
      </c>
      <c r="AD32" s="300">
        <f t="shared" si="17"/>
        <v>161.85999999999999</v>
      </c>
      <c r="AE32" s="301">
        <f t="shared" si="18"/>
        <v>198.07</v>
      </c>
      <c r="AF32" s="282">
        <f t="shared" si="5"/>
        <v>2351.5800000000004</v>
      </c>
      <c r="AG32" s="216">
        <f t="shared" si="19"/>
        <v>14.280900000000001</v>
      </c>
      <c r="AH32" s="31"/>
      <c r="AI32" s="37">
        <f t="shared" si="20"/>
        <v>3.7130000000000001</v>
      </c>
      <c r="AJ32" s="22">
        <f t="shared" si="21"/>
        <v>7.9973000000000001</v>
      </c>
      <c r="AK32" s="22">
        <f t="shared" si="22"/>
        <v>4.9983000000000004</v>
      </c>
      <c r="AL32" s="22">
        <f t="shared" si="23"/>
        <v>7.1405000000000003</v>
      </c>
      <c r="AM32" s="22">
        <f t="shared" si="24"/>
        <v>4.2843</v>
      </c>
      <c r="AN32" s="38">
        <f t="shared" si="25"/>
        <v>2.8561999999999999</v>
      </c>
      <c r="AO32" s="31"/>
      <c r="AP32" s="44">
        <f t="shared" si="26"/>
        <v>123.69</v>
      </c>
      <c r="AQ32" s="20">
        <f t="shared" si="27"/>
        <v>247.39</v>
      </c>
      <c r="AR32" s="45">
        <f t="shared" si="28"/>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c r="AZ32" s="31"/>
      <c r="BA32" s="145">
        <v>16</v>
      </c>
      <c r="BB32" s="259">
        <f>ROUND(index!$O$41+((D32+F32+G32)*12)*index!$O$42,2)</f>
        <v>1814.99</v>
      </c>
      <c r="BC32" s="259">
        <f>ROUND(index!$O$41+(AF32*12)*index!$O$42,2)</f>
        <v>1887</v>
      </c>
      <c r="BD32" s="258"/>
      <c r="BE32" s="258"/>
    </row>
    <row r="33" spans="1:57"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379">
        <f t="shared" si="29"/>
        <v>0</v>
      </c>
      <c r="J33" s="101">
        <f>ROUND(index!$N$29/12,2)*$H$9</f>
        <v>0</v>
      </c>
      <c r="K33" s="106">
        <f>ROUND(index!$N$30/12,2)*$H$10</f>
        <v>0</v>
      </c>
      <c r="L33" s="149">
        <f>IF((SUM(D33:K33)-E33)&lt;index!$O$3,index!$O$3,SUM(D33:K33)-E33)</f>
        <v>2163.7399999999998</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08">
        <v>17</v>
      </c>
      <c r="Z33" s="51">
        <f t="shared" si="3"/>
        <v>2268.73</v>
      </c>
      <c r="AA33" s="51">
        <f>ROUND(Z33*index!$O$8,2)</f>
        <v>2360.39</v>
      </c>
      <c r="AB33" s="20">
        <f t="shared" si="4"/>
        <v>196.65000000000009</v>
      </c>
      <c r="AC33" s="293">
        <f t="shared" si="16"/>
        <v>35.950000000000003</v>
      </c>
      <c r="AD33" s="300">
        <f t="shared" si="17"/>
        <v>160.69999999999999</v>
      </c>
      <c r="AE33" s="301">
        <f t="shared" si="18"/>
        <v>196.65</v>
      </c>
      <c r="AF33" s="282">
        <f t="shared" si="5"/>
        <v>2360.39</v>
      </c>
      <c r="AG33" s="216">
        <f t="shared" si="19"/>
        <v>14.3344</v>
      </c>
      <c r="AH33" s="31"/>
      <c r="AI33" s="37">
        <f t="shared" si="20"/>
        <v>3.7269000000000001</v>
      </c>
      <c r="AJ33" s="22">
        <f t="shared" si="21"/>
        <v>8.0273000000000003</v>
      </c>
      <c r="AK33" s="22">
        <f t="shared" si="22"/>
        <v>5.0170000000000003</v>
      </c>
      <c r="AL33" s="22">
        <f t="shared" si="23"/>
        <v>7.1672000000000002</v>
      </c>
      <c r="AM33" s="22">
        <f t="shared" si="24"/>
        <v>4.3003</v>
      </c>
      <c r="AN33" s="38">
        <f t="shared" si="25"/>
        <v>2.8668999999999998</v>
      </c>
      <c r="AO33" s="31"/>
      <c r="AP33" s="44">
        <f t="shared" si="26"/>
        <v>124.16</v>
      </c>
      <c r="AQ33" s="20">
        <f t="shared" si="27"/>
        <v>248.31</v>
      </c>
      <c r="AR33" s="45">
        <f t="shared" si="28"/>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c r="AZ33" s="31"/>
      <c r="BA33" s="145">
        <v>17</v>
      </c>
      <c r="BB33" s="259">
        <f>ROUND(index!$O$41+((D33+F33+G33)*12)*index!$O$42,2)</f>
        <v>1818.71</v>
      </c>
      <c r="BC33" s="259">
        <f>ROUND(index!$O$41+(AF33*12)*index!$O$42,2)</f>
        <v>1890.21</v>
      </c>
      <c r="BD33" s="258"/>
      <c r="BE33" s="258"/>
    </row>
    <row r="34" spans="1:57"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379">
        <f>+ROUND((D34)*0.12,2)*$H$8</f>
        <v>0</v>
      </c>
      <c r="J34" s="101">
        <f>ROUND(index!$N$29/12,2)*$H$9</f>
        <v>0</v>
      </c>
      <c r="K34" s="106">
        <f>ROUND(index!$N$30/12,2)*$H$10</f>
        <v>0</v>
      </c>
      <c r="L34" s="149">
        <f>IF((SUM(D34:K34)-E34)&lt;index!$O$3,index!$O$3,SUM(D34:K34)-E34)</f>
        <v>2173.9699999999998</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08">
        <v>18</v>
      </c>
      <c r="Z34" s="51">
        <f t="shared" si="3"/>
        <v>2276.58</v>
      </c>
      <c r="AA34" s="51">
        <f>ROUND(Z34*index!$O$8,2)</f>
        <v>2368.5500000000002</v>
      </c>
      <c r="AB34" s="20">
        <f t="shared" si="4"/>
        <v>194.58000000000038</v>
      </c>
      <c r="AC34" s="293">
        <f t="shared" si="16"/>
        <v>35.57</v>
      </c>
      <c r="AD34" s="300">
        <f t="shared" si="17"/>
        <v>159.01000000000002</v>
      </c>
      <c r="AE34" s="301">
        <f t="shared" si="18"/>
        <v>194.58</v>
      </c>
      <c r="AF34" s="282">
        <f t="shared" si="5"/>
        <v>2368.5499999999997</v>
      </c>
      <c r="AG34" s="216">
        <f t="shared" si="19"/>
        <v>14.383900000000001</v>
      </c>
      <c r="AH34" s="31"/>
      <c r="AI34" s="37">
        <f t="shared" si="20"/>
        <v>3.7397999999999998</v>
      </c>
      <c r="AJ34" s="22">
        <f t="shared" si="21"/>
        <v>8.0549999999999997</v>
      </c>
      <c r="AK34" s="22">
        <f t="shared" si="22"/>
        <v>5.0343999999999998</v>
      </c>
      <c r="AL34" s="22">
        <f t="shared" si="23"/>
        <v>7.1920000000000002</v>
      </c>
      <c r="AM34" s="22">
        <f t="shared" si="24"/>
        <v>4.3151999999999999</v>
      </c>
      <c r="AN34" s="38">
        <f t="shared" si="25"/>
        <v>2.8767999999999998</v>
      </c>
      <c r="AO34" s="31"/>
      <c r="AP34" s="44">
        <f t="shared" si="26"/>
        <v>124.59</v>
      </c>
      <c r="AQ34" s="20">
        <f t="shared" si="27"/>
        <v>249.17</v>
      </c>
      <c r="AR34" s="45">
        <f t="shared" si="28"/>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c r="AZ34" s="31"/>
      <c r="BA34" s="145">
        <v>18</v>
      </c>
      <c r="BB34" s="259">
        <f>ROUND(index!$O$41+((D34+F34+G34)*12)*index!$O$42,2)</f>
        <v>1822.43</v>
      </c>
      <c r="BC34" s="259">
        <f>ROUND(index!$O$41+(AF34*12)*index!$O$42,2)</f>
        <v>1893.17</v>
      </c>
      <c r="BD34" s="258"/>
      <c r="BE34" s="258"/>
    </row>
    <row r="35" spans="1:57"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379">
        <f t="shared" ref="I35:I51" si="30">+ROUND((D35)*0.12,2)*$H$8</f>
        <v>0</v>
      </c>
      <c r="J35" s="101">
        <f>ROUND(index!$N$29/12,2)*$H$9</f>
        <v>0</v>
      </c>
      <c r="K35" s="106">
        <f>ROUND(index!$N$30/12,2)*$H$10</f>
        <v>0</v>
      </c>
      <c r="L35" s="149">
        <f>IF((SUM(D35:K35)-E35)&lt;index!$O$3,index!$O$3,SUM(D35:K35)-E35)</f>
        <v>2184.1999999999998</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08">
        <v>19</v>
      </c>
      <c r="Z35" s="51">
        <f t="shared" si="3"/>
        <v>2283.87</v>
      </c>
      <c r="AA35" s="51">
        <f>ROUND(Z35*index!$O$8,2)</f>
        <v>2376.14</v>
      </c>
      <c r="AB35" s="20">
        <f t="shared" si="4"/>
        <v>191.94000000000005</v>
      </c>
      <c r="AC35" s="293">
        <f t="shared" si="16"/>
        <v>35.090000000000003</v>
      </c>
      <c r="AD35" s="300">
        <f t="shared" si="17"/>
        <v>156.85</v>
      </c>
      <c r="AE35" s="301">
        <f t="shared" si="18"/>
        <v>191.94</v>
      </c>
      <c r="AF35" s="282">
        <f t="shared" si="5"/>
        <v>2376.14</v>
      </c>
      <c r="AG35" s="216">
        <f t="shared" si="19"/>
        <v>14.43</v>
      </c>
      <c r="AH35" s="31"/>
      <c r="AI35" s="37">
        <f t="shared" si="20"/>
        <v>3.7517999999999998</v>
      </c>
      <c r="AJ35" s="22">
        <f t="shared" si="21"/>
        <v>8.0808</v>
      </c>
      <c r="AK35" s="22">
        <f t="shared" si="22"/>
        <v>5.0505000000000004</v>
      </c>
      <c r="AL35" s="22">
        <f t="shared" si="23"/>
        <v>7.2149999999999999</v>
      </c>
      <c r="AM35" s="22">
        <f t="shared" si="24"/>
        <v>4.3289999999999997</v>
      </c>
      <c r="AN35" s="38">
        <f t="shared" si="25"/>
        <v>2.8860000000000001</v>
      </c>
      <c r="AO35" s="31"/>
      <c r="AP35" s="44">
        <f t="shared" si="26"/>
        <v>124.98</v>
      </c>
      <c r="AQ35" s="20">
        <f t="shared" si="27"/>
        <v>249.97</v>
      </c>
      <c r="AR35" s="45">
        <f t="shared" si="28"/>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c r="AZ35" s="31"/>
      <c r="BA35" s="145">
        <v>19</v>
      </c>
      <c r="BB35" s="259">
        <f>ROUND(index!$O$41+((D35+F35+G35)*12)*index!$O$42,2)</f>
        <v>1826.15</v>
      </c>
      <c r="BC35" s="259">
        <f>ROUND(index!$O$41+(AF35*12)*index!$O$42,2)</f>
        <v>1895.93</v>
      </c>
      <c r="BD35" s="258"/>
      <c r="BE35" s="258"/>
    </row>
    <row r="36" spans="1:57"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379">
        <f t="shared" si="30"/>
        <v>0</v>
      </c>
      <c r="J36" s="101">
        <f>ROUND(index!$N$29/12,2)*$H$9</f>
        <v>0</v>
      </c>
      <c r="K36" s="106">
        <f>ROUND(index!$N$30/12,2)*$H$10</f>
        <v>0</v>
      </c>
      <c r="L36" s="149">
        <f>IF((SUM(D36:K36)-E36)&lt;index!$O$3,index!$O$3,SUM(D36:K36)-E36)</f>
        <v>2194.4299999999998</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08">
        <v>20</v>
      </c>
      <c r="Z36" s="51">
        <f t="shared" si="3"/>
        <v>2290.64</v>
      </c>
      <c r="AA36" s="51">
        <f>ROUND(Z36*index!$O$8,2)</f>
        <v>2383.1799999999998</v>
      </c>
      <c r="AB36" s="20">
        <f t="shared" si="4"/>
        <v>188.75</v>
      </c>
      <c r="AC36" s="293">
        <f t="shared" si="16"/>
        <v>34.5</v>
      </c>
      <c r="AD36" s="300">
        <f t="shared" si="17"/>
        <v>154.25</v>
      </c>
      <c r="AE36" s="301">
        <f t="shared" si="18"/>
        <v>188.75</v>
      </c>
      <c r="AF36" s="282">
        <f t="shared" si="5"/>
        <v>2383.1799999999998</v>
      </c>
      <c r="AG36" s="216">
        <f t="shared" si="19"/>
        <v>14.472799999999999</v>
      </c>
      <c r="AH36" s="31"/>
      <c r="AI36" s="37">
        <f t="shared" si="20"/>
        <v>3.7629000000000001</v>
      </c>
      <c r="AJ36" s="22">
        <f t="shared" si="21"/>
        <v>8.1047999999999991</v>
      </c>
      <c r="AK36" s="22">
        <f t="shared" si="22"/>
        <v>5.0655000000000001</v>
      </c>
      <c r="AL36" s="22">
        <f t="shared" si="23"/>
        <v>7.2363999999999997</v>
      </c>
      <c r="AM36" s="22">
        <f t="shared" si="24"/>
        <v>4.3418000000000001</v>
      </c>
      <c r="AN36" s="38">
        <f t="shared" si="25"/>
        <v>2.8946000000000001</v>
      </c>
      <c r="AO36" s="31"/>
      <c r="AP36" s="44">
        <f t="shared" si="26"/>
        <v>125.36</v>
      </c>
      <c r="AQ36" s="20">
        <f t="shared" si="27"/>
        <v>250.71</v>
      </c>
      <c r="AR36" s="45">
        <f t="shared" si="28"/>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c r="AZ36" s="31"/>
      <c r="BA36" s="145">
        <v>20</v>
      </c>
      <c r="BB36" s="259">
        <f>ROUND(index!$O$41+((D36+F36+G36)*12)*index!$O$42,2)</f>
        <v>1829.86</v>
      </c>
      <c r="BC36" s="259">
        <f>ROUND(index!$O$41+(AF36*12)*index!$O$42,2)</f>
        <v>1898.49</v>
      </c>
      <c r="BD36" s="258"/>
      <c r="BE36" s="258"/>
    </row>
    <row r="37" spans="1:57"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379">
        <f t="shared" si="30"/>
        <v>0</v>
      </c>
      <c r="J37" s="101">
        <f>ROUND(index!$N$29/12,2)*$H$9</f>
        <v>0</v>
      </c>
      <c r="K37" s="106">
        <f>ROUND(index!$N$30/12,2)*$H$10</f>
        <v>0</v>
      </c>
      <c r="L37" s="149">
        <f>IF((SUM(D37:K37)-E37)&lt;index!$O$3,index!$O$3,SUM(D37:K37)-E37)</f>
        <v>2204.66</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08">
        <v>21</v>
      </c>
      <c r="Z37" s="51">
        <f t="shared" si="3"/>
        <v>2296.91</v>
      </c>
      <c r="AA37" s="51">
        <f>ROUND(Z37*index!$O$8,2)</f>
        <v>2389.71</v>
      </c>
      <c r="AB37" s="20">
        <f t="shared" si="4"/>
        <v>185.05000000000018</v>
      </c>
      <c r="AC37" s="293">
        <f t="shared" si="16"/>
        <v>33.83</v>
      </c>
      <c r="AD37" s="300">
        <f t="shared" si="17"/>
        <v>151.22000000000003</v>
      </c>
      <c r="AE37" s="301">
        <f t="shared" si="18"/>
        <v>185.05</v>
      </c>
      <c r="AF37" s="282">
        <f t="shared" si="5"/>
        <v>2389.71</v>
      </c>
      <c r="AG37" s="216">
        <f t="shared" si="19"/>
        <v>14.5124</v>
      </c>
      <c r="AH37" s="31"/>
      <c r="AI37" s="37">
        <f t="shared" si="20"/>
        <v>3.7732000000000001</v>
      </c>
      <c r="AJ37" s="22">
        <f t="shared" si="21"/>
        <v>8.1268999999999991</v>
      </c>
      <c r="AK37" s="22">
        <f t="shared" si="22"/>
        <v>5.0792999999999999</v>
      </c>
      <c r="AL37" s="22">
        <f t="shared" si="23"/>
        <v>7.2561999999999998</v>
      </c>
      <c r="AM37" s="22">
        <f t="shared" si="24"/>
        <v>4.3536999999999999</v>
      </c>
      <c r="AN37" s="38">
        <f t="shared" si="25"/>
        <v>2.9024999999999999</v>
      </c>
      <c r="AO37" s="31"/>
      <c r="AP37" s="44">
        <f t="shared" si="26"/>
        <v>125.7</v>
      </c>
      <c r="AQ37" s="20">
        <f t="shared" si="27"/>
        <v>251.4</v>
      </c>
      <c r="AR37" s="45">
        <f t="shared" si="28"/>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c r="AZ37" s="31"/>
      <c r="BA37" s="145">
        <v>21</v>
      </c>
      <c r="BB37" s="259">
        <f>ROUND(index!$O$41+((D37+F37+G37)*12)*index!$O$42,2)</f>
        <v>1833.58</v>
      </c>
      <c r="BC37" s="259">
        <f>ROUND(index!$O$41+(AF37*12)*index!$O$42,2)</f>
        <v>1900.87</v>
      </c>
      <c r="BD37" s="258"/>
      <c r="BE37" s="258"/>
    </row>
    <row r="38" spans="1:57"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379">
        <f t="shared" si="30"/>
        <v>0</v>
      </c>
      <c r="J38" s="101">
        <f>ROUND(index!$N$29/12,2)*$H$9</f>
        <v>0</v>
      </c>
      <c r="K38" s="106">
        <f>ROUND(index!$N$30/12,2)*$H$10</f>
        <v>0</v>
      </c>
      <c r="L38" s="149">
        <f>IF((SUM(D38:K38)-E38)&lt;index!$O$3,index!$O$3,SUM(D38:K38)-E38)</f>
        <v>2214.89</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08">
        <v>22</v>
      </c>
      <c r="Z38" s="51">
        <f t="shared" si="3"/>
        <v>2302.73</v>
      </c>
      <c r="AA38" s="51">
        <f>ROUND(Z38*index!$O$8,2)</f>
        <v>2395.7600000000002</v>
      </c>
      <c r="AB38" s="20">
        <f t="shared" si="4"/>
        <v>180.87000000000035</v>
      </c>
      <c r="AC38" s="293">
        <f t="shared" si="16"/>
        <v>33.06</v>
      </c>
      <c r="AD38" s="300">
        <f t="shared" si="17"/>
        <v>147.81</v>
      </c>
      <c r="AE38" s="301">
        <f t="shared" si="18"/>
        <v>180.87</v>
      </c>
      <c r="AF38" s="282">
        <f t="shared" si="5"/>
        <v>2395.7599999999998</v>
      </c>
      <c r="AG38" s="216">
        <f t="shared" si="19"/>
        <v>14.549099999999999</v>
      </c>
      <c r="AH38" s="31"/>
      <c r="AI38" s="37">
        <f t="shared" si="20"/>
        <v>3.7827999999999999</v>
      </c>
      <c r="AJ38" s="22">
        <f t="shared" si="21"/>
        <v>8.1475000000000009</v>
      </c>
      <c r="AK38" s="22">
        <f t="shared" si="22"/>
        <v>5.0922000000000001</v>
      </c>
      <c r="AL38" s="22">
        <f t="shared" si="23"/>
        <v>7.2746000000000004</v>
      </c>
      <c r="AM38" s="22">
        <f t="shared" si="24"/>
        <v>4.3647</v>
      </c>
      <c r="AN38" s="38">
        <f t="shared" si="25"/>
        <v>2.9098000000000002</v>
      </c>
      <c r="AO38" s="31"/>
      <c r="AP38" s="44">
        <f t="shared" si="26"/>
        <v>126.02</v>
      </c>
      <c r="AQ38" s="20">
        <f t="shared" si="27"/>
        <v>252.03</v>
      </c>
      <c r="AR38" s="45">
        <f t="shared" si="28"/>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c r="AZ38" s="31"/>
      <c r="BA38" s="145">
        <v>22</v>
      </c>
      <c r="BB38" s="259">
        <f>ROUND(index!$O$41+((D38+F38+G38)*12)*index!$O$42,2)</f>
        <v>1837.3</v>
      </c>
      <c r="BC38" s="259">
        <f>ROUND(index!$O$41+(AF38*12)*index!$O$42,2)</f>
        <v>1903.07</v>
      </c>
      <c r="BD38" s="258"/>
      <c r="BE38" s="258"/>
    </row>
    <row r="39" spans="1:57"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379">
        <f t="shared" si="30"/>
        <v>0</v>
      </c>
      <c r="J39" s="101">
        <f>ROUND(index!$N$29/12,2)*$H$9</f>
        <v>0</v>
      </c>
      <c r="K39" s="106">
        <f>ROUND(index!$N$30/12,2)*$H$10</f>
        <v>0</v>
      </c>
      <c r="L39" s="149">
        <f>IF((SUM(D39:K39)-E39)&lt;index!$O$3,index!$O$3,SUM(D39:K39)-E39)</f>
        <v>2225.12</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08">
        <v>23</v>
      </c>
      <c r="Z39" s="51">
        <f t="shared" si="3"/>
        <v>2308.13</v>
      </c>
      <c r="AA39" s="51">
        <f>ROUND(Z39*index!$O$8,2)</f>
        <v>2401.38</v>
      </c>
      <c r="AB39" s="20">
        <f t="shared" si="4"/>
        <v>176.26000000000022</v>
      </c>
      <c r="AC39" s="293">
        <f t="shared" si="16"/>
        <v>32.22</v>
      </c>
      <c r="AD39" s="300">
        <f t="shared" si="17"/>
        <v>144.04</v>
      </c>
      <c r="AE39" s="301">
        <f t="shared" si="18"/>
        <v>176.26</v>
      </c>
      <c r="AF39" s="282">
        <f t="shared" si="5"/>
        <v>2401.38</v>
      </c>
      <c r="AG39" s="216">
        <f t="shared" si="19"/>
        <v>14.583299999999999</v>
      </c>
      <c r="AH39" s="31"/>
      <c r="AI39" s="37">
        <f t="shared" si="20"/>
        <v>3.7917000000000001</v>
      </c>
      <c r="AJ39" s="22">
        <f t="shared" si="21"/>
        <v>8.1666000000000007</v>
      </c>
      <c r="AK39" s="22">
        <f t="shared" si="22"/>
        <v>5.1041999999999996</v>
      </c>
      <c r="AL39" s="22">
        <f t="shared" si="23"/>
        <v>7.2916999999999996</v>
      </c>
      <c r="AM39" s="22">
        <f t="shared" si="24"/>
        <v>4.375</v>
      </c>
      <c r="AN39" s="38">
        <f t="shared" si="25"/>
        <v>2.9167000000000001</v>
      </c>
      <c r="AO39" s="31"/>
      <c r="AP39" s="44">
        <f t="shared" si="26"/>
        <v>126.31</v>
      </c>
      <c r="AQ39" s="20">
        <f t="shared" si="27"/>
        <v>252.63</v>
      </c>
      <c r="AR39" s="45">
        <f t="shared" si="28"/>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c r="AZ39" s="31"/>
      <c r="BA39" s="145">
        <v>23</v>
      </c>
      <c r="BB39" s="259">
        <f>ROUND(index!$O$41+((D39+F39+G39)*12)*index!$O$42,2)</f>
        <v>1841.02</v>
      </c>
      <c r="BC39" s="259">
        <f>ROUND(index!$O$41+(AF39*12)*index!$O$42,2)</f>
        <v>1905.11</v>
      </c>
      <c r="BD39" s="258"/>
      <c r="BE39" s="258"/>
    </row>
    <row r="40" spans="1:57"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379">
        <f t="shared" si="30"/>
        <v>0</v>
      </c>
      <c r="J40" s="101">
        <f>ROUND(index!$N$29/12,2)*$H$9</f>
        <v>0</v>
      </c>
      <c r="K40" s="106">
        <f>ROUND(index!$N$30/12,2)*$H$10</f>
        <v>0</v>
      </c>
      <c r="L40" s="149">
        <f>IF((SUM(D40:K40)-E40)&lt;index!$O$3,index!$O$3,SUM(D40:K40)-E40)</f>
        <v>2235.35</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08">
        <v>24</v>
      </c>
      <c r="Z40" s="51">
        <f t="shared" si="3"/>
        <v>2313.14</v>
      </c>
      <c r="AA40" s="51">
        <f>ROUND(Z40*index!$O$8,2)</f>
        <v>2406.59</v>
      </c>
      <c r="AB40" s="20">
        <f t="shared" si="4"/>
        <v>171.24000000000024</v>
      </c>
      <c r="AC40" s="293">
        <f t="shared" si="16"/>
        <v>31.3</v>
      </c>
      <c r="AD40" s="300">
        <f t="shared" si="17"/>
        <v>139.94</v>
      </c>
      <c r="AE40" s="301">
        <f t="shared" si="18"/>
        <v>171.24</v>
      </c>
      <c r="AF40" s="282">
        <f t="shared" si="5"/>
        <v>2406.59</v>
      </c>
      <c r="AG40" s="216">
        <f t="shared" si="19"/>
        <v>14.6149</v>
      </c>
      <c r="AH40" s="31"/>
      <c r="AI40" s="37">
        <f t="shared" si="20"/>
        <v>3.7999000000000001</v>
      </c>
      <c r="AJ40" s="22">
        <f t="shared" si="21"/>
        <v>8.1843000000000004</v>
      </c>
      <c r="AK40" s="22">
        <f t="shared" si="22"/>
        <v>5.1151999999999997</v>
      </c>
      <c r="AL40" s="22">
        <f t="shared" si="23"/>
        <v>7.3075000000000001</v>
      </c>
      <c r="AM40" s="22">
        <f t="shared" si="24"/>
        <v>4.3845000000000001</v>
      </c>
      <c r="AN40" s="38">
        <f t="shared" si="25"/>
        <v>2.923</v>
      </c>
      <c r="AO40" s="31"/>
      <c r="AP40" s="44">
        <f t="shared" si="26"/>
        <v>126.59</v>
      </c>
      <c r="AQ40" s="20">
        <f t="shared" si="27"/>
        <v>253.17</v>
      </c>
      <c r="AR40" s="45">
        <f t="shared" si="28"/>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c r="AZ40" s="31"/>
      <c r="BA40" s="145">
        <v>24</v>
      </c>
      <c r="BB40" s="259">
        <f>ROUND(index!$O$41+((D40+F40+G40)*12)*index!$O$42,2)</f>
        <v>1844.74</v>
      </c>
      <c r="BC40" s="259">
        <f>ROUND(index!$O$41+(AF40*12)*index!$O$42,2)</f>
        <v>1907.01</v>
      </c>
      <c r="BD40" s="258"/>
      <c r="BE40" s="258"/>
    </row>
    <row r="41" spans="1:57"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379">
        <f t="shared" si="30"/>
        <v>0</v>
      </c>
      <c r="J41" s="101">
        <f>ROUND(index!$N$29/12,2)*$H$9</f>
        <v>0</v>
      </c>
      <c r="K41" s="106">
        <f>ROUND(index!$N$30/12,2)*$H$10</f>
        <v>0</v>
      </c>
      <c r="L41" s="149">
        <f>IF((SUM(D41:K41)-E41)&lt;index!$O$3,index!$O$3,SUM(D41:K41)-E41)</f>
        <v>2245.58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08">
        <v>25</v>
      </c>
      <c r="Z41" s="51">
        <f t="shared" si="3"/>
        <v>2317.7800000000002</v>
      </c>
      <c r="AA41" s="51">
        <f>ROUND(Z41*index!$O$8,2)</f>
        <v>2411.42</v>
      </c>
      <c r="AB41" s="20">
        <f t="shared" si="4"/>
        <v>165.84000000000015</v>
      </c>
      <c r="AC41" s="293">
        <f t="shared" si="16"/>
        <v>30.32</v>
      </c>
      <c r="AD41" s="300">
        <f t="shared" si="17"/>
        <v>135.52000000000001</v>
      </c>
      <c r="AE41" s="301">
        <f t="shared" si="18"/>
        <v>165.84</v>
      </c>
      <c r="AF41" s="282">
        <f t="shared" si="5"/>
        <v>2411.42</v>
      </c>
      <c r="AG41" s="216">
        <f t="shared" si="19"/>
        <v>14.644299999999999</v>
      </c>
      <c r="AH41" s="31"/>
      <c r="AI41" s="37">
        <f t="shared" si="20"/>
        <v>3.8075000000000001</v>
      </c>
      <c r="AJ41" s="22">
        <f t="shared" si="21"/>
        <v>8.2007999999999992</v>
      </c>
      <c r="AK41" s="22">
        <f t="shared" si="22"/>
        <v>5.1254999999999997</v>
      </c>
      <c r="AL41" s="22">
        <f t="shared" si="23"/>
        <v>7.3221999999999996</v>
      </c>
      <c r="AM41" s="22">
        <f t="shared" si="24"/>
        <v>4.3933</v>
      </c>
      <c r="AN41" s="38">
        <f t="shared" si="25"/>
        <v>2.9289000000000001</v>
      </c>
      <c r="AO41" s="31"/>
      <c r="AP41" s="44">
        <f t="shared" si="26"/>
        <v>126.84</v>
      </c>
      <c r="AQ41" s="20">
        <f t="shared" si="27"/>
        <v>253.68</v>
      </c>
      <c r="AR41" s="45">
        <f t="shared" si="28"/>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c r="AZ41" s="31"/>
      <c r="BA41" s="145">
        <v>25</v>
      </c>
      <c r="BB41" s="259">
        <f>ROUND(index!$O$41+((D41+F41+G41)*12)*index!$O$42,2)</f>
        <v>1848.46</v>
      </c>
      <c r="BC41" s="259">
        <f>ROUND(index!$O$41+(AF41*12)*index!$O$42,2)</f>
        <v>1908.76</v>
      </c>
      <c r="BD41" s="258"/>
      <c r="BE41" s="258"/>
    </row>
    <row r="42" spans="1:57"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379">
        <f t="shared" si="30"/>
        <v>0</v>
      </c>
      <c r="J42" s="101">
        <f>ROUND(index!$N$29/12,2)*$H$9</f>
        <v>0</v>
      </c>
      <c r="K42" s="106">
        <f>ROUND(index!$N$30/12,2)*$H$10</f>
        <v>0</v>
      </c>
      <c r="L42" s="149">
        <f>IF((SUM(D42:K42)-E42)&lt;index!$O$3,index!$O$3,SUM(D42:K42)-E42)</f>
        <v>2255.81</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08">
        <v>26</v>
      </c>
      <c r="Z42" s="51">
        <f t="shared" si="3"/>
        <v>2322.08</v>
      </c>
      <c r="AA42" s="51">
        <f>ROUND(Z42*index!$O$8,2)</f>
        <v>2415.89</v>
      </c>
      <c r="AB42" s="20">
        <f t="shared" si="4"/>
        <v>160.07999999999993</v>
      </c>
      <c r="AC42" s="293">
        <f t="shared" si="16"/>
        <v>29.26</v>
      </c>
      <c r="AD42" s="300">
        <f t="shared" si="17"/>
        <v>130.82000000000002</v>
      </c>
      <c r="AE42" s="301">
        <f t="shared" si="18"/>
        <v>160.08000000000001</v>
      </c>
      <c r="AF42" s="282">
        <f t="shared" si="5"/>
        <v>2415.89</v>
      </c>
      <c r="AG42" s="216">
        <f t="shared" si="19"/>
        <v>14.6714</v>
      </c>
      <c r="AH42" s="31"/>
      <c r="AI42" s="37">
        <f t="shared" si="20"/>
        <v>3.8146</v>
      </c>
      <c r="AJ42" s="22">
        <f t="shared" si="21"/>
        <v>8.2159999999999993</v>
      </c>
      <c r="AK42" s="22">
        <f t="shared" si="22"/>
        <v>5.1349999999999998</v>
      </c>
      <c r="AL42" s="22">
        <f t="shared" si="23"/>
        <v>7.3357000000000001</v>
      </c>
      <c r="AM42" s="22">
        <f t="shared" si="24"/>
        <v>4.4013999999999998</v>
      </c>
      <c r="AN42" s="38">
        <f t="shared" si="25"/>
        <v>2.9342999999999999</v>
      </c>
      <c r="AO42" s="31"/>
      <c r="AP42" s="44">
        <f t="shared" si="26"/>
        <v>127.08</v>
      </c>
      <c r="AQ42" s="20">
        <f t="shared" si="27"/>
        <v>254.15</v>
      </c>
      <c r="AR42" s="45">
        <f t="shared" si="28"/>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c r="AZ42" s="31"/>
      <c r="BA42" s="145">
        <v>26</v>
      </c>
      <c r="BB42" s="259">
        <f>ROUND(index!$O$41+((D42+F42+G42)*12)*index!$O$42,2)</f>
        <v>1852.18</v>
      </c>
      <c r="BC42" s="259">
        <f>ROUND(index!$O$41+(AF42*12)*index!$O$42,2)</f>
        <v>1910.39</v>
      </c>
      <c r="BD42" s="258"/>
      <c r="BE42" s="258"/>
    </row>
    <row r="43" spans="1:57"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379">
        <f t="shared" si="30"/>
        <v>0</v>
      </c>
      <c r="J43" s="101">
        <f>ROUND(index!$N$29/12,2)*$H$9</f>
        <v>0</v>
      </c>
      <c r="K43" s="106">
        <f>ROUND(index!$N$30/12,2)*$H$10</f>
        <v>0</v>
      </c>
      <c r="L43" s="149">
        <f>IF((SUM(D43:K43)-E43)&lt;index!$O$3,index!$O$3,SUM(D43:K43)-E43)</f>
        <v>2266.0300000000002</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08">
        <v>27</v>
      </c>
      <c r="Z43" s="51">
        <f t="shared" si="3"/>
        <v>2326.06</v>
      </c>
      <c r="AA43" s="51">
        <f>ROUND(Z43*index!$O$8,2)</f>
        <v>2420.0300000000002</v>
      </c>
      <c r="AB43" s="20">
        <f t="shared" si="4"/>
        <v>154</v>
      </c>
      <c r="AC43" s="293">
        <f t="shared" si="16"/>
        <v>28.15</v>
      </c>
      <c r="AD43" s="300">
        <f t="shared" si="17"/>
        <v>125.85</v>
      </c>
      <c r="AE43" s="301">
        <f t="shared" si="18"/>
        <v>154</v>
      </c>
      <c r="AF43" s="282">
        <f t="shared" si="5"/>
        <v>2420.0300000000002</v>
      </c>
      <c r="AG43" s="216">
        <f t="shared" si="19"/>
        <v>14.6965</v>
      </c>
      <c r="AH43" s="31"/>
      <c r="AI43" s="37">
        <f t="shared" si="20"/>
        <v>3.8210999999999999</v>
      </c>
      <c r="AJ43" s="22">
        <f t="shared" si="21"/>
        <v>8.23</v>
      </c>
      <c r="AK43" s="22">
        <f t="shared" si="22"/>
        <v>5.1437999999999997</v>
      </c>
      <c r="AL43" s="22">
        <f t="shared" si="23"/>
        <v>7.3483000000000001</v>
      </c>
      <c r="AM43" s="22">
        <f t="shared" si="24"/>
        <v>4.4089999999999998</v>
      </c>
      <c r="AN43" s="38">
        <f t="shared" si="25"/>
        <v>2.9392999999999998</v>
      </c>
      <c r="AO43" s="31"/>
      <c r="AP43" s="44">
        <f t="shared" si="26"/>
        <v>127.29</v>
      </c>
      <c r="AQ43" s="20">
        <f t="shared" si="27"/>
        <v>254.59</v>
      </c>
      <c r="AR43" s="45">
        <f t="shared" si="28"/>
        <v>381.88</v>
      </c>
      <c r="AS43" s="105"/>
      <c r="AT43" s="145">
        <v>27</v>
      </c>
      <c r="AU43" s="20">
        <f>ROUND(index!$O$33+((D43+F43+G43)*12)*index!$O$34,2)</f>
        <v>1037.29</v>
      </c>
      <c r="AV43" s="45">
        <f>ROUND(index!$O$37+((D43+F43+G43)*12)*index!$O$38,2)</f>
        <v>818.61</v>
      </c>
      <c r="AW43" s="31"/>
      <c r="AX43" s="44">
        <f>ROUND(index!$O$33+(AF43*12)*index!$O$34,2)</f>
        <v>1083.49</v>
      </c>
      <c r="AY43" s="45">
        <f>ROUND(index!$O$37+(AF43*12)*index!$O$38,2)</f>
        <v>828.4</v>
      </c>
      <c r="AZ43" s="31"/>
      <c r="BA43" s="145">
        <v>27</v>
      </c>
      <c r="BB43" s="259">
        <f>ROUND(index!$O$41+((D43+F43+G43)*12)*index!$O$42,2)</f>
        <v>1855.9</v>
      </c>
      <c r="BC43" s="259">
        <f>ROUND(index!$O$41+(AF43*12)*index!$O$42,2)</f>
        <v>1911.89</v>
      </c>
      <c r="BD43" s="258"/>
      <c r="BE43" s="258"/>
    </row>
    <row r="44" spans="1:57"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379">
        <f t="shared" si="30"/>
        <v>0</v>
      </c>
      <c r="J44" s="101">
        <f>ROUND(index!$N$29/12,2)*$H$9</f>
        <v>0</v>
      </c>
      <c r="K44" s="106">
        <f>ROUND(index!$N$30/12,2)*$H$10</f>
        <v>0</v>
      </c>
      <c r="L44" s="149">
        <f>IF((SUM(D44:K44)-E44)&lt;index!$O$3,index!$O$3,SUM(D44:K44)-E44)</f>
        <v>2266.0300000000002</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08">
        <v>28</v>
      </c>
      <c r="Z44" s="51">
        <f t="shared" si="3"/>
        <v>2329.7600000000002</v>
      </c>
      <c r="AA44" s="51">
        <f>ROUND(Z44*index!$O$8,2)</f>
        <v>2423.88</v>
      </c>
      <c r="AB44" s="20">
        <f t="shared" si="4"/>
        <v>157.84999999999991</v>
      </c>
      <c r="AC44" s="293">
        <f t="shared" si="16"/>
        <v>28.85</v>
      </c>
      <c r="AD44" s="300">
        <f t="shared" si="17"/>
        <v>129</v>
      </c>
      <c r="AE44" s="301">
        <f t="shared" si="18"/>
        <v>157.85</v>
      </c>
      <c r="AF44" s="282">
        <f t="shared" si="5"/>
        <v>2423.88</v>
      </c>
      <c r="AG44" s="216">
        <f t="shared" si="19"/>
        <v>14.719900000000001</v>
      </c>
      <c r="AH44" s="31"/>
      <c r="AI44" s="37">
        <f t="shared" si="20"/>
        <v>3.8271999999999999</v>
      </c>
      <c r="AJ44" s="22">
        <f t="shared" si="21"/>
        <v>8.2431000000000001</v>
      </c>
      <c r="AK44" s="22">
        <f t="shared" si="22"/>
        <v>5.1520000000000001</v>
      </c>
      <c r="AL44" s="22">
        <f t="shared" si="23"/>
        <v>7.36</v>
      </c>
      <c r="AM44" s="22">
        <f t="shared" si="24"/>
        <v>4.4160000000000004</v>
      </c>
      <c r="AN44" s="38">
        <f t="shared" si="25"/>
        <v>2.944</v>
      </c>
      <c r="AO44" s="31"/>
      <c r="AP44" s="44">
        <f t="shared" si="26"/>
        <v>127.5</v>
      </c>
      <c r="AQ44" s="20">
        <f t="shared" si="27"/>
        <v>254.99</v>
      </c>
      <c r="AR44" s="45">
        <f t="shared" si="28"/>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c r="AZ44" s="31"/>
      <c r="BA44" s="145">
        <v>28</v>
      </c>
      <c r="BB44" s="259">
        <f>ROUND(index!$O$41+((D44+F44+G44)*12)*index!$O$42,2)</f>
        <v>1855.9</v>
      </c>
      <c r="BC44" s="259">
        <f>ROUND(index!$O$41+(AF44*12)*index!$O$42,2)</f>
        <v>1913.29</v>
      </c>
      <c r="BD44" s="258"/>
      <c r="BE44" s="258"/>
    </row>
    <row r="45" spans="1:57"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379">
        <f t="shared" si="30"/>
        <v>0</v>
      </c>
      <c r="J45" s="101">
        <f>ROUND(index!$N$29/12,2)*$H$9</f>
        <v>0</v>
      </c>
      <c r="K45" s="106">
        <f>ROUND(index!$N$30/12,2)*$H$10</f>
        <v>0</v>
      </c>
      <c r="L45" s="149">
        <f>IF((SUM(D45:K45)-E45)&lt;index!$O$3,index!$O$3,SUM(D45:K45)-E45)</f>
        <v>2266.0300000000002</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08">
        <v>29</v>
      </c>
      <c r="Z45" s="51">
        <f t="shared" si="3"/>
        <v>2333.1799999999998</v>
      </c>
      <c r="AA45" s="51">
        <f>ROUND(Z45*index!$O$8,2)</f>
        <v>2427.44</v>
      </c>
      <c r="AB45" s="20">
        <f t="shared" si="4"/>
        <v>161.40999999999985</v>
      </c>
      <c r="AC45" s="293">
        <f t="shared" si="16"/>
        <v>29.51</v>
      </c>
      <c r="AD45" s="300">
        <f t="shared" si="17"/>
        <v>131.9</v>
      </c>
      <c r="AE45" s="301">
        <f t="shared" si="18"/>
        <v>161.41</v>
      </c>
      <c r="AF45" s="282">
        <f t="shared" si="5"/>
        <v>2427.44</v>
      </c>
      <c r="AG45" s="216">
        <f t="shared" si="19"/>
        <v>14.7415</v>
      </c>
      <c r="AH45" s="31"/>
      <c r="AI45" s="37">
        <f t="shared" si="20"/>
        <v>3.8328000000000002</v>
      </c>
      <c r="AJ45" s="22">
        <f t="shared" si="21"/>
        <v>8.2552000000000003</v>
      </c>
      <c r="AK45" s="22">
        <f t="shared" si="22"/>
        <v>5.1595000000000004</v>
      </c>
      <c r="AL45" s="22">
        <f t="shared" si="23"/>
        <v>7.3708</v>
      </c>
      <c r="AM45" s="22">
        <f t="shared" si="24"/>
        <v>4.4225000000000003</v>
      </c>
      <c r="AN45" s="38">
        <f t="shared" si="25"/>
        <v>2.9483000000000001</v>
      </c>
      <c r="AO45" s="31"/>
      <c r="AP45" s="44">
        <f t="shared" si="26"/>
        <v>127.68</v>
      </c>
      <c r="AQ45" s="20">
        <f t="shared" si="27"/>
        <v>255.37</v>
      </c>
      <c r="AR45" s="45">
        <f t="shared" si="28"/>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c r="AZ45" s="31"/>
      <c r="BA45" s="145">
        <v>29</v>
      </c>
      <c r="BB45" s="259">
        <f>ROUND(index!$O$41+((D45+F45+G45)*12)*index!$O$42,2)</f>
        <v>1855.9</v>
      </c>
      <c r="BC45" s="259">
        <f>ROUND(index!$O$41+(AF45*12)*index!$O$42,2)</f>
        <v>1914.59</v>
      </c>
      <c r="BD45" s="258"/>
      <c r="BE45" s="258"/>
    </row>
    <row r="46" spans="1:57"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379">
        <f t="shared" si="30"/>
        <v>0</v>
      </c>
      <c r="J46" s="101">
        <f>ROUND(index!$N$29/12,2)*$H$9</f>
        <v>0</v>
      </c>
      <c r="K46" s="106">
        <f>ROUND(index!$N$30/12,2)*$H$10</f>
        <v>0</v>
      </c>
      <c r="L46" s="149">
        <f>IF((SUM(D46:K46)-E46)&lt;index!$O$3,index!$O$3,SUM(D46:K46)-E46)</f>
        <v>2266.0300000000002</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08">
        <v>30</v>
      </c>
      <c r="Z46" s="51">
        <f t="shared" si="3"/>
        <v>2336.35</v>
      </c>
      <c r="AA46" s="51">
        <f>ROUND(Z46*index!$O$8,2)</f>
        <v>2430.7399999999998</v>
      </c>
      <c r="AB46" s="20">
        <f t="shared" si="4"/>
        <v>164.70999999999958</v>
      </c>
      <c r="AC46" s="293">
        <f t="shared" si="16"/>
        <v>30.11</v>
      </c>
      <c r="AD46" s="300">
        <f t="shared" si="17"/>
        <v>134.60000000000002</v>
      </c>
      <c r="AE46" s="301">
        <f t="shared" si="18"/>
        <v>164.71</v>
      </c>
      <c r="AF46" s="282">
        <f t="shared" si="5"/>
        <v>2430.7400000000002</v>
      </c>
      <c r="AG46" s="216">
        <f t="shared" si="19"/>
        <v>14.7616</v>
      </c>
      <c r="AH46" s="31"/>
      <c r="AI46" s="37">
        <f t="shared" si="20"/>
        <v>3.8380000000000001</v>
      </c>
      <c r="AJ46" s="22">
        <f t="shared" si="21"/>
        <v>8.2665000000000006</v>
      </c>
      <c r="AK46" s="22">
        <f t="shared" si="22"/>
        <v>5.1665999999999999</v>
      </c>
      <c r="AL46" s="22">
        <f t="shared" si="23"/>
        <v>7.3807999999999998</v>
      </c>
      <c r="AM46" s="22">
        <f t="shared" si="24"/>
        <v>4.4284999999999997</v>
      </c>
      <c r="AN46" s="38">
        <f t="shared" si="25"/>
        <v>2.9523000000000001</v>
      </c>
      <c r="AO46" s="31"/>
      <c r="AP46" s="44">
        <f t="shared" si="26"/>
        <v>127.86</v>
      </c>
      <c r="AQ46" s="20">
        <f t="shared" si="27"/>
        <v>255.71</v>
      </c>
      <c r="AR46" s="45">
        <f t="shared" si="28"/>
        <v>383.57</v>
      </c>
      <c r="AS46" s="105"/>
      <c r="AT46" s="145">
        <v>30</v>
      </c>
      <c r="AU46" s="20">
        <f>ROUND(index!$O$33+((D46+F46+G46)*12)*index!$O$34,2)</f>
        <v>1037.29</v>
      </c>
      <c r="AV46" s="45">
        <f>ROUND(index!$O$37+((D46+F46+G46)*12)*index!$O$38,2)</f>
        <v>818.61</v>
      </c>
      <c r="AW46" s="31"/>
      <c r="AX46" s="44">
        <f>ROUND(index!$O$33+(AF46*12)*index!$O$34,2)</f>
        <v>1086.7</v>
      </c>
      <c r="AY46" s="45">
        <f>ROUND(index!$O$37+(AF46*12)*index!$O$38,2)</f>
        <v>829.09</v>
      </c>
      <c r="AZ46" s="31"/>
      <c r="BA46" s="145">
        <v>30</v>
      </c>
      <c r="BB46" s="259">
        <f>ROUND(index!$O$41+((D46+F46+G46)*12)*index!$O$42,2)</f>
        <v>1855.9</v>
      </c>
      <c r="BC46" s="259">
        <f>ROUND(index!$O$41+(AF46*12)*index!$O$42,2)</f>
        <v>1915.79</v>
      </c>
      <c r="BD46" s="258"/>
      <c r="BE46" s="258"/>
    </row>
    <row r="47" spans="1:57"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379">
        <f t="shared" si="30"/>
        <v>0</v>
      </c>
      <c r="J47" s="101">
        <f>ROUND(index!$N$29/12,2)*$H$9</f>
        <v>0</v>
      </c>
      <c r="K47" s="106">
        <f>ROUND(index!$N$30/12,2)*$H$10</f>
        <v>0</v>
      </c>
      <c r="L47" s="149">
        <f>IF((SUM(D47:K47)-E47)&lt;index!$O$3,index!$O$3,SUM(D47:K47)-E47)</f>
        <v>2266.0300000000002</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08">
        <v>31</v>
      </c>
      <c r="Z47" s="51">
        <f t="shared" si="3"/>
        <v>2339.2800000000002</v>
      </c>
      <c r="AA47" s="51">
        <f>ROUND(Z47*index!$O$8,2)</f>
        <v>2433.79</v>
      </c>
      <c r="AB47" s="20">
        <f t="shared" si="4"/>
        <v>167.75999999999976</v>
      </c>
      <c r="AC47" s="293">
        <f t="shared" si="16"/>
        <v>30.67</v>
      </c>
      <c r="AD47" s="300">
        <f t="shared" si="17"/>
        <v>137.08999999999997</v>
      </c>
      <c r="AE47" s="301">
        <f t="shared" si="18"/>
        <v>167.76</v>
      </c>
      <c r="AF47" s="282">
        <f t="shared" si="5"/>
        <v>2433.79</v>
      </c>
      <c r="AG47" s="216">
        <f t="shared" si="19"/>
        <v>14.780099999999999</v>
      </c>
      <c r="AH47" s="31"/>
      <c r="AI47" s="37">
        <f t="shared" si="20"/>
        <v>3.8428</v>
      </c>
      <c r="AJ47" s="22">
        <f t="shared" si="21"/>
        <v>8.2768999999999995</v>
      </c>
      <c r="AK47" s="22">
        <f t="shared" si="22"/>
        <v>5.173</v>
      </c>
      <c r="AL47" s="22">
        <f t="shared" si="23"/>
        <v>7.3901000000000003</v>
      </c>
      <c r="AM47" s="22">
        <f t="shared" si="24"/>
        <v>4.4340000000000002</v>
      </c>
      <c r="AN47" s="38">
        <f t="shared" si="25"/>
        <v>2.956</v>
      </c>
      <c r="AO47" s="31"/>
      <c r="AP47" s="44">
        <f t="shared" si="26"/>
        <v>128.02000000000001</v>
      </c>
      <c r="AQ47" s="20">
        <f t="shared" si="27"/>
        <v>256.02999999999997</v>
      </c>
      <c r="AR47" s="45">
        <f t="shared" si="28"/>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c r="AZ47" s="31"/>
      <c r="BA47" s="145">
        <v>31</v>
      </c>
      <c r="BB47" s="259">
        <f>ROUND(index!$O$41+((D47+F47+G47)*12)*index!$O$42,2)</f>
        <v>1855.9</v>
      </c>
      <c r="BC47" s="259">
        <f>ROUND(index!$O$41+(AF47*12)*index!$O$42,2)</f>
        <v>1916.9</v>
      </c>
      <c r="BD47" s="258"/>
      <c r="BE47" s="258"/>
    </row>
    <row r="48" spans="1:57"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379">
        <f t="shared" si="30"/>
        <v>0</v>
      </c>
      <c r="J48" s="101">
        <f>ROUND(index!$N$29/12,2)*$H$9</f>
        <v>0</v>
      </c>
      <c r="K48" s="106">
        <f>ROUND(index!$N$30/12,2)*$H$10</f>
        <v>0</v>
      </c>
      <c r="L48" s="149">
        <f>IF((SUM(D48:K48)-E48)&lt;index!$O$3,index!$O$3,SUM(D48:K48)-E48)</f>
        <v>2266.0300000000002</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09">
        <v>32</v>
      </c>
      <c r="Z48" s="51">
        <f t="shared" si="3"/>
        <v>2342</v>
      </c>
      <c r="AA48" s="51">
        <f>ROUND(Z48*index!$O$8,2)</f>
        <v>2436.62</v>
      </c>
      <c r="AB48" s="20">
        <f t="shared" si="4"/>
        <v>170.58999999999969</v>
      </c>
      <c r="AC48" s="293">
        <f t="shared" si="16"/>
        <v>31.18</v>
      </c>
      <c r="AD48" s="300">
        <f t="shared" si="17"/>
        <v>139.41</v>
      </c>
      <c r="AE48" s="301">
        <f t="shared" si="18"/>
        <v>170.59</v>
      </c>
      <c r="AF48" s="282">
        <f t="shared" si="5"/>
        <v>2436.6200000000003</v>
      </c>
      <c r="AG48" s="216">
        <f t="shared" si="19"/>
        <v>14.7973</v>
      </c>
      <c r="AH48" s="31"/>
      <c r="AI48" s="37">
        <f t="shared" si="20"/>
        <v>3.8473000000000002</v>
      </c>
      <c r="AJ48" s="22">
        <f t="shared" si="21"/>
        <v>8.2865000000000002</v>
      </c>
      <c r="AK48" s="22">
        <f t="shared" si="22"/>
        <v>5.1791</v>
      </c>
      <c r="AL48" s="22">
        <f t="shared" si="23"/>
        <v>7.3986999999999998</v>
      </c>
      <c r="AM48" s="22">
        <f t="shared" si="24"/>
        <v>4.4391999999999996</v>
      </c>
      <c r="AN48" s="38">
        <f t="shared" si="25"/>
        <v>2.9594999999999998</v>
      </c>
      <c r="AO48" s="31"/>
      <c r="AP48" s="44">
        <f t="shared" si="26"/>
        <v>128.16999999999999</v>
      </c>
      <c r="AQ48" s="20">
        <f t="shared" si="27"/>
        <v>256.33</v>
      </c>
      <c r="AR48" s="45">
        <f t="shared" si="28"/>
        <v>384.5</v>
      </c>
      <c r="AS48" s="105"/>
      <c r="AT48" s="146">
        <v>32</v>
      </c>
      <c r="AU48" s="20">
        <f>ROUND(index!$O$33+((D48+F48+G48)*12)*index!$O$34,2)</f>
        <v>1037.29</v>
      </c>
      <c r="AV48" s="45">
        <f>ROUND(index!$O$37+((D48+F48+G48)*12)*index!$O$38,2)</f>
        <v>818.61</v>
      </c>
      <c r="AW48" s="31"/>
      <c r="AX48" s="44">
        <f>ROUND(index!$O$33+(AF48*12)*index!$O$34,2)</f>
        <v>1088.47</v>
      </c>
      <c r="AY48" s="45">
        <f>ROUND(index!$O$37+(AF48*12)*index!$O$38,2)</f>
        <v>829.46</v>
      </c>
      <c r="AZ48" s="31"/>
      <c r="BA48" s="146">
        <v>32</v>
      </c>
      <c r="BB48" s="259">
        <f>ROUND(index!$O$41+((D48+F48+G48)*12)*index!$O$42,2)</f>
        <v>1855.9</v>
      </c>
      <c r="BC48" s="259">
        <f>ROUND(index!$O$41+(AF48*12)*index!$O$42,2)</f>
        <v>1917.93</v>
      </c>
      <c r="BD48" s="258"/>
      <c r="BE48" s="258"/>
    </row>
    <row r="49" spans="1:57"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379">
        <f t="shared" si="30"/>
        <v>0</v>
      </c>
      <c r="J49" s="101">
        <f>ROUND(index!$N$29/12,2)*$H$9</f>
        <v>0</v>
      </c>
      <c r="K49" s="106">
        <f>ROUND(index!$N$30/12,2)*$H$10</f>
        <v>0</v>
      </c>
      <c r="L49" s="149">
        <f>IF((SUM(D49:K49)-E49)&lt;index!$O$3,index!$O$3,SUM(D49:K49)-E49)</f>
        <v>2266.0300000000002</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09">
        <v>33</v>
      </c>
      <c r="Z49" s="51">
        <f t="shared" si="3"/>
        <v>2344.52</v>
      </c>
      <c r="AA49" s="51">
        <f>ROUND(Z49*index!$O$8,2)</f>
        <v>2439.2399999999998</v>
      </c>
      <c r="AB49" s="20">
        <f t="shared" si="4"/>
        <v>173.20999999999958</v>
      </c>
      <c r="AC49" s="293">
        <f t="shared" si="16"/>
        <v>31.66</v>
      </c>
      <c r="AD49" s="300">
        <f t="shared" si="17"/>
        <v>141.55000000000001</v>
      </c>
      <c r="AE49" s="301">
        <f t="shared" si="18"/>
        <v>173.21</v>
      </c>
      <c r="AF49" s="282">
        <f t="shared" si="5"/>
        <v>2439.2400000000002</v>
      </c>
      <c r="AG49" s="216">
        <f t="shared" si="19"/>
        <v>14.8132</v>
      </c>
      <c r="AH49" s="31"/>
      <c r="AI49" s="37">
        <f t="shared" si="20"/>
        <v>3.8513999999999999</v>
      </c>
      <c r="AJ49" s="22">
        <f t="shared" si="21"/>
        <v>8.2954000000000008</v>
      </c>
      <c r="AK49" s="22">
        <f t="shared" si="22"/>
        <v>5.1845999999999997</v>
      </c>
      <c r="AL49" s="22">
        <f t="shared" si="23"/>
        <v>7.4066000000000001</v>
      </c>
      <c r="AM49" s="22">
        <f t="shared" si="24"/>
        <v>4.444</v>
      </c>
      <c r="AN49" s="38">
        <f t="shared" si="25"/>
        <v>2.9626000000000001</v>
      </c>
      <c r="AO49" s="31"/>
      <c r="AP49" s="44">
        <f t="shared" si="26"/>
        <v>128.30000000000001</v>
      </c>
      <c r="AQ49" s="20">
        <f t="shared" si="27"/>
        <v>256.61</v>
      </c>
      <c r="AR49" s="45">
        <f t="shared" si="28"/>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c r="AZ49" s="31"/>
      <c r="BA49" s="146">
        <v>33</v>
      </c>
      <c r="BB49" s="259">
        <f>ROUND(index!$O$41+((D49+F49+G49)*12)*index!$O$42,2)</f>
        <v>1855.9</v>
      </c>
      <c r="BC49" s="259">
        <f>ROUND(index!$O$41+(AF49*12)*index!$O$42,2)</f>
        <v>1918.88</v>
      </c>
      <c r="BD49" s="258"/>
      <c r="BE49" s="258"/>
    </row>
    <row r="50" spans="1:57"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379">
        <f t="shared" si="30"/>
        <v>0</v>
      </c>
      <c r="J50" s="101">
        <f>ROUND(index!$N$29/12,2)*$H$9</f>
        <v>0</v>
      </c>
      <c r="K50" s="106">
        <f>ROUND(index!$N$30/12,2)*$H$10</f>
        <v>0</v>
      </c>
      <c r="L50" s="149">
        <f>IF((SUM(D50:K50)-E50)&lt;index!$O$3,index!$O$3,SUM(D50:K50)-E50)</f>
        <v>2266.0300000000002</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09">
        <v>34</v>
      </c>
      <c r="Z50" s="51">
        <f t="shared" si="3"/>
        <v>2346.85</v>
      </c>
      <c r="AA50" s="51">
        <f>ROUND(Z50*index!$O$8,2)</f>
        <v>2441.66</v>
      </c>
      <c r="AB50" s="20">
        <f t="shared" si="4"/>
        <v>175.62999999999965</v>
      </c>
      <c r="AC50" s="293">
        <f t="shared" si="16"/>
        <v>32.11</v>
      </c>
      <c r="AD50" s="300">
        <f t="shared" si="17"/>
        <v>143.51999999999998</v>
      </c>
      <c r="AE50" s="301">
        <f t="shared" si="18"/>
        <v>175.63</v>
      </c>
      <c r="AF50" s="282">
        <f t="shared" si="5"/>
        <v>2441.6600000000003</v>
      </c>
      <c r="AG50" s="216">
        <f t="shared" si="19"/>
        <v>14.8279</v>
      </c>
      <c r="AH50" s="31"/>
      <c r="AI50" s="37">
        <f t="shared" si="20"/>
        <v>3.8553000000000002</v>
      </c>
      <c r="AJ50" s="22">
        <f t="shared" si="21"/>
        <v>8.3035999999999994</v>
      </c>
      <c r="AK50" s="22">
        <f t="shared" si="22"/>
        <v>5.1898</v>
      </c>
      <c r="AL50" s="22">
        <f t="shared" si="23"/>
        <v>7.4139999999999997</v>
      </c>
      <c r="AM50" s="22">
        <f t="shared" si="24"/>
        <v>4.4484000000000004</v>
      </c>
      <c r="AN50" s="38">
        <f t="shared" si="25"/>
        <v>2.9655999999999998</v>
      </c>
      <c r="AO50" s="31"/>
      <c r="AP50" s="44">
        <f t="shared" si="26"/>
        <v>128.43</v>
      </c>
      <c r="AQ50" s="20">
        <f t="shared" si="27"/>
        <v>256.86</v>
      </c>
      <c r="AR50" s="45">
        <f t="shared" si="28"/>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c r="AZ50" s="31"/>
      <c r="BA50" s="146">
        <v>34</v>
      </c>
      <c r="BB50" s="259">
        <f>ROUND(index!$O$41+((D50+F50+G50)*12)*index!$O$42,2)</f>
        <v>1855.9</v>
      </c>
      <c r="BC50" s="259">
        <f>ROUND(index!$O$41+(AF50*12)*index!$O$42,2)</f>
        <v>1919.76</v>
      </c>
      <c r="BD50" s="258"/>
      <c r="BE50" s="258"/>
    </row>
    <row r="51" spans="1:57"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380">
        <f t="shared" si="30"/>
        <v>0</v>
      </c>
      <c r="J51" s="102">
        <f>ROUND(index!$N$29/12,2)*$H$9</f>
        <v>0</v>
      </c>
      <c r="K51" s="107">
        <f>ROUND(index!$N$30/12,2)*$H$10</f>
        <v>0</v>
      </c>
      <c r="L51" s="150">
        <f>IF((SUM(D51:K51)-E51)&lt;index!$O$3,index!$O$3,SUM(D51:K51)-E51)</f>
        <v>2266.0300000000002</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10">
        <v>35</v>
      </c>
      <c r="Z51" s="52">
        <f t="shared" si="3"/>
        <v>2349.0100000000002</v>
      </c>
      <c r="AA51" s="52">
        <f>ROUND(Z51*index!$O$8,2)</f>
        <v>2443.91</v>
      </c>
      <c r="AB51" s="47">
        <f t="shared" si="4"/>
        <v>177.87999999999965</v>
      </c>
      <c r="AC51" s="294">
        <f t="shared" si="16"/>
        <v>32.520000000000003</v>
      </c>
      <c r="AD51" s="302">
        <f t="shared" si="17"/>
        <v>145.35999999999999</v>
      </c>
      <c r="AE51" s="303">
        <f t="shared" si="18"/>
        <v>177.88</v>
      </c>
      <c r="AF51" s="283">
        <f t="shared" si="5"/>
        <v>2443.9100000000003</v>
      </c>
      <c r="AG51" s="217">
        <f t="shared" si="19"/>
        <v>14.8416</v>
      </c>
      <c r="AH51" s="31"/>
      <c r="AI51" s="37">
        <f t="shared" si="20"/>
        <v>3.8588</v>
      </c>
      <c r="AJ51" s="22">
        <f t="shared" si="21"/>
        <v>8.3112999999999992</v>
      </c>
      <c r="AK51" s="22">
        <f t="shared" si="22"/>
        <v>5.1946000000000003</v>
      </c>
      <c r="AL51" s="22">
        <f t="shared" si="23"/>
        <v>7.4207999999999998</v>
      </c>
      <c r="AM51" s="22">
        <f t="shared" si="24"/>
        <v>4.4524999999999997</v>
      </c>
      <c r="AN51" s="38">
        <f t="shared" si="25"/>
        <v>2.9683000000000002</v>
      </c>
      <c r="AO51" s="31"/>
      <c r="AP51" s="46">
        <f t="shared" si="26"/>
        <v>128.55000000000001</v>
      </c>
      <c r="AQ51" s="47">
        <f t="shared" si="27"/>
        <v>257.10000000000002</v>
      </c>
      <c r="AR51" s="48">
        <f t="shared" si="28"/>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c r="AZ51" s="31"/>
      <c r="BA51" s="147">
        <v>35</v>
      </c>
      <c r="BB51" s="260">
        <f>ROUND(index!$O$41+((D51+F51+G51)*12)*index!$O$42,2)</f>
        <v>1855.9</v>
      </c>
      <c r="BC51" s="260">
        <f>ROUND(index!$O$41+(AF51*12)*index!$O$42,2)</f>
        <v>1920.58</v>
      </c>
      <c r="BD51" s="258"/>
      <c r="BE51" s="258"/>
    </row>
    <row r="52" spans="1:57" x14ac:dyDescent="0.25">
      <c r="G52" s="12"/>
      <c r="H52" s="12"/>
      <c r="I52" s="12"/>
      <c r="M52" s="15"/>
      <c r="Y52" s="15"/>
      <c r="AT52" s="15"/>
      <c r="BA52" s="15"/>
    </row>
  </sheetData>
  <sheetProtection algorithmName="SHA-512" hashValue="jTdMsUkK3d9Aon+PuT46V5MKa505foGiif5aZ0kikdnmngZq5Jfk7bEBfNUlq8NSWUydtlKaKiBbAlYjr2XDVA==" saltValue="ND6gT8NlAee+AvYA35xkHA==" spinCount="100000" sheet="1" objects="1" scenarios="1" autoFilter="0"/>
  <conditionalFormatting sqref="AB16:AB51">
    <cfRule type="cellIs" dxfId="11" priority="1" stopIfTrue="1" operator="greaterThan">
      <formula>0</formula>
    </cfRule>
    <cfRule type="cellIs" dxfId="10" priority="2" stopIfTrue="1" operator="lessThan">
      <formula>0</formula>
    </cfRule>
    <cfRule type="cellIs" dxfId="9" priority="3" stopIfTrue="1" operator="lessThan">
      <formula>-1086.96</formula>
    </cfRule>
    <cfRule type="cellIs" dxfId="8" priority="4" stopIfTrue="1" operator="lessThan">
      <formula>0</formula>
    </cfRule>
  </conditionalFormatting>
  <pageMargins left="0.39370078740157483" right="0.39370078740157483" top="1.5748031496062993" bottom="0.62992125984251968" header="0.51181102362204722" footer="0.51181102362204722"/>
  <pageSetup paperSize="9" scale="58" fitToHeight="0" pageOrder="overThenDown" orientation="landscape" r:id="rId1"/>
  <headerFooter>
    <oddHeader xml:space="preserve">&amp;L&amp;G&amp;COUDE LOONSCHALEN
OOB-Barema's&amp;RIndex maart 2020
Barema's Federale Gezondheidsdiensten en VIA sectoren PC 330
</oddHeader>
    <oddFooter>&amp;C&amp;P/&amp;N</oddFooter>
  </headerFooter>
  <colBreaks count="2" manualBreakCount="2">
    <brk id="34" max="50" man="1"/>
    <brk id="51"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BBAD9D6-49AF-4629-9583-FA616518E475}">
          <x14:formula1>
            <xm:f>index!$Q$23:$Q$24</xm:f>
          </x14:formula1>
          <xm:sqref>E5:E10</xm:sqref>
        </x14:dataValidation>
        <x14:dataValidation type="list" allowBlank="1" showInputMessage="1" showErrorMessage="1" xr:uid="{C3AD7156-F728-4E5D-9A11-83DC59494CF5}">
          <x14:formula1>
            <xm:f>basisjaarlonen!$A$51:$A$117</xm:f>
          </x14:formula1>
          <xm:sqref>E3</xm:sqref>
        </x14:dataValidation>
        <x14:dataValidation type="list" allowBlank="1" showInputMessage="1" showErrorMessage="1" xr:uid="{BF3AF094-475B-4528-9B0F-E79DB227099E}">
          <x14:formula1>
            <xm:f>ificbasisdoel!$A$56:$A$73</xm:f>
          </x14:formula1>
          <xm:sqref>I3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DC2E-A24B-4A60-9B84-EA4457C0EFDD}">
  <sheetPr>
    <pageSetUpPr fitToPage="1"/>
  </sheetPr>
  <dimension ref="A1:T908"/>
  <sheetViews>
    <sheetView zoomScaleNormal="100" zoomScaleSheetLayoutView="80" zoomScalePageLayoutView="80" workbookViewId="0">
      <selection activeCell="H25" sqref="H25"/>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16384" width="9.109375" style="1"/>
  </cols>
  <sheetData>
    <row r="1" spans="1:20" x14ac:dyDescent="0.25">
      <c r="C1" s="329"/>
      <c r="D1" s="170"/>
    </row>
    <row r="2" spans="1:20" ht="16.2" thickBot="1" x14ac:dyDescent="0.35">
      <c r="B2" s="346"/>
      <c r="C2" s="170"/>
      <c r="D2" s="170"/>
    </row>
    <row r="3" spans="1:20" s="32" customFormat="1" ht="16.2" thickBot="1" x14ac:dyDescent="0.35">
      <c r="B3" s="351" t="s">
        <v>186</v>
      </c>
      <c r="C3" s="347" t="s">
        <v>156</v>
      </c>
      <c r="D3" s="350"/>
      <c r="F3" s="128" t="s">
        <v>232</v>
      </c>
      <c r="G3" s="353"/>
      <c r="H3" s="353"/>
      <c r="I3" s="353"/>
      <c r="J3" s="353"/>
      <c r="K3" s="354"/>
      <c r="M3" s="128" t="s">
        <v>250</v>
      </c>
      <c r="N3" s="353"/>
      <c r="O3" s="354"/>
      <c r="R3" s="355" t="s">
        <v>473</v>
      </c>
      <c r="S3" s="355" t="s">
        <v>473</v>
      </c>
    </row>
    <row r="4" spans="1:20" x14ac:dyDescent="0.25">
      <c r="M4" s="180" t="s">
        <v>247</v>
      </c>
      <c r="N4" s="181" t="s">
        <v>248</v>
      </c>
      <c r="O4" s="182" t="s">
        <v>249</v>
      </c>
      <c r="R4" s="176"/>
      <c r="S4" s="176"/>
    </row>
    <row r="5" spans="1:20" ht="16.2" thickBot="1" x14ac:dyDescent="0.35">
      <c r="B5" s="121" t="s">
        <v>467</v>
      </c>
      <c r="C5" s="121" t="s">
        <v>467</v>
      </c>
      <c r="D5" s="121" t="s">
        <v>467</v>
      </c>
      <c r="M5" s="27">
        <v>5.2600000000000001E-2</v>
      </c>
      <c r="N5" s="28">
        <v>0.1052</v>
      </c>
      <c r="O5" s="29">
        <v>0.1578</v>
      </c>
      <c r="R5" s="348"/>
      <c r="S5" s="348"/>
    </row>
    <row r="6" spans="1:20" ht="15" customHeight="1" x14ac:dyDescent="0.25">
      <c r="A6" s="6"/>
      <c r="B6" s="1" t="s">
        <v>243</v>
      </c>
      <c r="C6" s="358" t="s">
        <v>472</v>
      </c>
      <c r="D6" s="358" t="s">
        <v>472</v>
      </c>
      <c r="E6" s="6"/>
      <c r="K6" s="176"/>
      <c r="L6" s="6"/>
      <c r="M6" s="176"/>
      <c r="N6" s="176"/>
      <c r="O6" s="176"/>
      <c r="P6" s="6"/>
      <c r="Q6" s="6"/>
      <c r="R6" s="359" t="s">
        <v>252</v>
      </c>
      <c r="S6" s="359" t="s">
        <v>253</v>
      </c>
    </row>
    <row r="7" spans="1:20" ht="13.8" thickBot="1" x14ac:dyDescent="0.3">
      <c r="A7" s="13"/>
      <c r="B7" s="177" t="s">
        <v>242</v>
      </c>
      <c r="C7" s="177" t="s">
        <v>242</v>
      </c>
      <c r="D7" s="177" t="s">
        <v>251</v>
      </c>
      <c r="E7" s="13"/>
      <c r="F7" s="177" t="s">
        <v>251</v>
      </c>
      <c r="G7" s="177" t="s">
        <v>251</v>
      </c>
      <c r="H7" s="177" t="s">
        <v>251</v>
      </c>
      <c r="I7" s="177" t="s">
        <v>251</v>
      </c>
      <c r="J7" s="177" t="s">
        <v>251</v>
      </c>
      <c r="K7" s="177" t="s">
        <v>251</v>
      </c>
      <c r="L7" s="13"/>
      <c r="M7" s="177" t="s">
        <v>242</v>
      </c>
      <c r="N7" s="177" t="s">
        <v>242</v>
      </c>
      <c r="O7" s="177" t="s">
        <v>242</v>
      </c>
      <c r="P7" s="13"/>
      <c r="Q7" s="13"/>
      <c r="R7" s="194" t="s">
        <v>244</v>
      </c>
      <c r="S7" s="194" t="s">
        <v>244</v>
      </c>
    </row>
    <row r="8" spans="1:20" s="120" customFormat="1" ht="13.8" thickBot="1" x14ac:dyDescent="0.3">
      <c r="A8" s="34" t="s">
        <v>27</v>
      </c>
      <c r="B8" s="330" t="str">
        <f>$C$3</f>
        <v>cat 4</v>
      </c>
      <c r="C8" s="34" t="str">
        <f>$C$3</f>
        <v>cat 4</v>
      </c>
      <c r="D8" s="34" t="str">
        <f>$C$3</f>
        <v>cat 4</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4</v>
      </c>
      <c r="S8" s="34" t="str">
        <f>$C$3</f>
        <v>cat 4</v>
      </c>
    </row>
    <row r="9" spans="1:20" s="19" customFormat="1" ht="12" x14ac:dyDescent="0.25">
      <c r="A9" s="331">
        <v>0</v>
      </c>
      <c r="B9" s="164">
        <f t="shared" ref="B9:B44" si="0">VLOOKUP(C$3,ificbasisdoel,$A9+2,FALSE)</f>
        <v>1903.79</v>
      </c>
      <c r="C9" s="343">
        <f>ROUND(B9*index!$O$8,2)</f>
        <v>1980.7</v>
      </c>
      <c r="D9" s="215">
        <f>ROUND(C9*12/1976,4)</f>
        <v>12.028499999999999</v>
      </c>
      <c r="E9" s="31"/>
      <c r="F9" s="332">
        <f t="shared" ref="F9:F44" si="1">ROUND(D9*$F$8,4)</f>
        <v>3.1274000000000002</v>
      </c>
      <c r="G9" s="333">
        <f t="shared" ref="G9:G44" si="2">ROUND(D9*$G$8,4)</f>
        <v>6.7359999999999998</v>
      </c>
      <c r="H9" s="333">
        <f t="shared" ref="H9:H44" si="3">ROUND(D9*$H$8,4)</f>
        <v>4.21</v>
      </c>
      <c r="I9" s="333">
        <f t="shared" ref="I9:I44" si="4">ROUND(D9*$I$8,4)</f>
        <v>6.0143000000000004</v>
      </c>
      <c r="J9" s="333">
        <f t="shared" ref="J9:J44" si="5">ROUND(D9*$J$8,4)</f>
        <v>3.6086</v>
      </c>
      <c r="K9" s="334">
        <f t="shared" ref="K9:K44" si="6">ROUND(D9*$K$8,4)</f>
        <v>2.4056999999999999</v>
      </c>
      <c r="L9" s="31"/>
      <c r="M9" s="338">
        <f>ROUND(C9*$M$8,2)</f>
        <v>104.18</v>
      </c>
      <c r="N9" s="339">
        <f>ROUND(C9*$N$8,2)</f>
        <v>208.37</v>
      </c>
      <c r="O9" s="340">
        <f>ROUND(C9*$O$8,2)</f>
        <v>312.55</v>
      </c>
      <c r="P9" s="105"/>
      <c r="Q9" s="341">
        <v>0</v>
      </c>
      <c r="R9" s="338">
        <f>ROUND(index!$O$33+(C9*12)*index!$O$34,2)</f>
        <v>951.69</v>
      </c>
      <c r="S9" s="340">
        <f>ROUND(index!$O$37+(C9*12)*index!$O$38,2)</f>
        <v>800.46</v>
      </c>
    </row>
    <row r="10" spans="1:20" s="19" customFormat="1" ht="12" x14ac:dyDescent="0.25">
      <c r="A10" s="108">
        <v>1</v>
      </c>
      <c r="B10" s="101">
        <f t="shared" si="0"/>
        <v>1938.72</v>
      </c>
      <c r="C10" s="344">
        <f>ROUND(B10*index!$O$8,2)</f>
        <v>2017.04</v>
      </c>
      <c r="D10" s="216">
        <f t="shared" ref="D10:D44" si="7">ROUND(C10*12/1976,4)</f>
        <v>12.2492</v>
      </c>
      <c r="E10" s="31"/>
      <c r="F10" s="37">
        <f t="shared" si="1"/>
        <v>3.1848000000000001</v>
      </c>
      <c r="G10" s="22">
        <f t="shared" si="2"/>
        <v>6.8596000000000004</v>
      </c>
      <c r="H10" s="22">
        <f t="shared" si="3"/>
        <v>4.2872000000000003</v>
      </c>
      <c r="I10" s="22">
        <f t="shared" si="4"/>
        <v>6.1246</v>
      </c>
      <c r="J10" s="22">
        <f t="shared" si="5"/>
        <v>3.6747999999999998</v>
      </c>
      <c r="K10" s="38">
        <f t="shared" si="6"/>
        <v>2.4498000000000002</v>
      </c>
      <c r="L10" s="31"/>
      <c r="M10" s="44">
        <f t="shared" ref="M10:M44" si="8">ROUND(C10*$M$8,2)</f>
        <v>106.1</v>
      </c>
      <c r="N10" s="20">
        <f t="shared" ref="N10:N44" si="9">ROUND(C10*$N$8,2)</f>
        <v>212.19</v>
      </c>
      <c r="O10" s="45">
        <f t="shared" ref="O10:O44" si="10">ROUND(C10*$O$8,2)</f>
        <v>318.29000000000002</v>
      </c>
      <c r="P10" s="105"/>
      <c r="Q10" s="145">
        <v>1</v>
      </c>
      <c r="R10" s="44">
        <f>ROUND(index!$O$33+(C10*12)*index!$O$34,2)</f>
        <v>962.59</v>
      </c>
      <c r="S10" s="45">
        <f>ROUND(index!$O$37+(C10*12)*index!$O$38,2)</f>
        <v>802.77</v>
      </c>
    </row>
    <row r="11" spans="1:20" s="19" customFormat="1" ht="12" x14ac:dyDescent="0.25">
      <c r="A11" s="108">
        <v>2</v>
      </c>
      <c r="B11" s="101">
        <f t="shared" si="0"/>
        <v>1971.62</v>
      </c>
      <c r="C11" s="344">
        <f>ROUND(B11*index!$O$8,2)</f>
        <v>2051.27</v>
      </c>
      <c r="D11" s="216">
        <f t="shared" si="7"/>
        <v>12.457100000000001</v>
      </c>
      <c r="E11" s="31"/>
      <c r="F11" s="37">
        <f t="shared" si="1"/>
        <v>3.2387999999999999</v>
      </c>
      <c r="G11" s="22">
        <f t="shared" si="2"/>
        <v>6.976</v>
      </c>
      <c r="H11" s="22">
        <f t="shared" si="3"/>
        <v>4.3600000000000003</v>
      </c>
      <c r="I11" s="22">
        <f t="shared" si="4"/>
        <v>6.2286000000000001</v>
      </c>
      <c r="J11" s="22">
        <f t="shared" si="5"/>
        <v>3.7370999999999999</v>
      </c>
      <c r="K11" s="38">
        <f t="shared" si="6"/>
        <v>2.4914000000000001</v>
      </c>
      <c r="L11" s="31"/>
      <c r="M11" s="44">
        <f t="shared" si="8"/>
        <v>107.9</v>
      </c>
      <c r="N11" s="20">
        <f t="shared" si="9"/>
        <v>215.79</v>
      </c>
      <c r="O11" s="45">
        <f t="shared" si="10"/>
        <v>323.69</v>
      </c>
      <c r="P11" s="105"/>
      <c r="Q11" s="145">
        <v>2</v>
      </c>
      <c r="R11" s="44">
        <f>ROUND(index!$O$33+(C11*12)*index!$O$34,2)</f>
        <v>972.86</v>
      </c>
      <c r="S11" s="45">
        <f>ROUND(index!$O$37+(C11*12)*index!$O$38,2)</f>
        <v>804.95</v>
      </c>
    </row>
    <row r="12" spans="1:20" s="19" customFormat="1" ht="12" x14ac:dyDescent="0.25">
      <c r="A12" s="108">
        <v>3</v>
      </c>
      <c r="B12" s="101">
        <f t="shared" si="0"/>
        <v>2002.57</v>
      </c>
      <c r="C12" s="344">
        <f>ROUND(B12*index!$O$8,2)</f>
        <v>2083.4699999999998</v>
      </c>
      <c r="D12" s="216">
        <f t="shared" si="7"/>
        <v>12.652699999999999</v>
      </c>
      <c r="E12" s="31"/>
      <c r="F12" s="37">
        <f t="shared" si="1"/>
        <v>3.2896999999999998</v>
      </c>
      <c r="G12" s="22">
        <f t="shared" si="2"/>
        <v>7.0854999999999997</v>
      </c>
      <c r="H12" s="22">
        <f t="shared" si="3"/>
        <v>4.4283999999999999</v>
      </c>
      <c r="I12" s="22">
        <f t="shared" si="4"/>
        <v>6.3263999999999996</v>
      </c>
      <c r="J12" s="22">
        <f t="shared" si="5"/>
        <v>3.7957999999999998</v>
      </c>
      <c r="K12" s="38">
        <f t="shared" si="6"/>
        <v>2.5305</v>
      </c>
      <c r="L12" s="31"/>
      <c r="M12" s="44">
        <f t="shared" si="8"/>
        <v>109.59</v>
      </c>
      <c r="N12" s="20">
        <f t="shared" si="9"/>
        <v>219.18</v>
      </c>
      <c r="O12" s="45">
        <f t="shared" si="10"/>
        <v>328.77</v>
      </c>
      <c r="P12" s="105"/>
      <c r="Q12" s="145">
        <v>3</v>
      </c>
      <c r="R12" s="44">
        <f>ROUND(index!$O$33+(C12*12)*index!$O$34,2)</f>
        <v>982.52</v>
      </c>
      <c r="S12" s="45">
        <f>ROUND(index!$O$37+(C12*12)*index!$O$38,2)</f>
        <v>807</v>
      </c>
      <c r="T12" s="258"/>
    </row>
    <row r="13" spans="1:20" s="19" customFormat="1" ht="12" x14ac:dyDescent="0.25">
      <c r="A13" s="108">
        <v>4</v>
      </c>
      <c r="B13" s="101">
        <f t="shared" si="0"/>
        <v>2031.65</v>
      </c>
      <c r="C13" s="344">
        <f>ROUND(B13*index!$O$8,2)</f>
        <v>2113.73</v>
      </c>
      <c r="D13" s="216">
        <f t="shared" si="7"/>
        <v>12.836399999999999</v>
      </c>
      <c r="E13" s="31"/>
      <c r="F13" s="37">
        <f t="shared" si="1"/>
        <v>3.3374999999999999</v>
      </c>
      <c r="G13" s="22">
        <f t="shared" si="2"/>
        <v>7.1883999999999997</v>
      </c>
      <c r="H13" s="22">
        <f t="shared" si="3"/>
        <v>4.4927000000000001</v>
      </c>
      <c r="I13" s="22">
        <f t="shared" si="4"/>
        <v>6.4181999999999997</v>
      </c>
      <c r="J13" s="22">
        <f t="shared" si="5"/>
        <v>3.8509000000000002</v>
      </c>
      <c r="K13" s="38">
        <f t="shared" si="6"/>
        <v>2.5672999999999999</v>
      </c>
      <c r="L13" s="31"/>
      <c r="M13" s="44">
        <f t="shared" si="8"/>
        <v>111.18</v>
      </c>
      <c r="N13" s="20">
        <f t="shared" si="9"/>
        <v>222.36</v>
      </c>
      <c r="O13" s="45">
        <f t="shared" si="10"/>
        <v>333.55</v>
      </c>
      <c r="P13" s="105"/>
      <c r="Q13" s="145">
        <v>4</v>
      </c>
      <c r="R13" s="44">
        <f>ROUND(index!$O$33+(C13*12)*index!$O$34,2)</f>
        <v>991.6</v>
      </c>
      <c r="S13" s="45">
        <f>ROUND(index!$O$37+(C13*12)*index!$O$38,2)</f>
        <v>808.92</v>
      </c>
      <c r="T13" s="258"/>
    </row>
    <row r="14" spans="1:20" s="19" customFormat="1" ht="12" x14ac:dyDescent="0.25">
      <c r="A14" s="108">
        <v>5</v>
      </c>
      <c r="B14" s="101">
        <f t="shared" si="0"/>
        <v>2058.94</v>
      </c>
      <c r="C14" s="344">
        <f>ROUND(B14*index!$O$8,2)</f>
        <v>2142.12</v>
      </c>
      <c r="D14" s="216">
        <f t="shared" si="7"/>
        <v>13.008800000000001</v>
      </c>
      <c r="E14" s="31"/>
      <c r="F14" s="37">
        <f t="shared" si="1"/>
        <v>3.3822999999999999</v>
      </c>
      <c r="G14" s="22">
        <f t="shared" si="2"/>
        <v>7.2849000000000004</v>
      </c>
      <c r="H14" s="22">
        <f t="shared" si="3"/>
        <v>4.5530999999999997</v>
      </c>
      <c r="I14" s="22">
        <f t="shared" si="4"/>
        <v>6.5044000000000004</v>
      </c>
      <c r="J14" s="22">
        <f t="shared" si="5"/>
        <v>3.9026000000000001</v>
      </c>
      <c r="K14" s="38">
        <f t="shared" si="6"/>
        <v>2.6017999999999999</v>
      </c>
      <c r="L14" s="31"/>
      <c r="M14" s="44">
        <f t="shared" si="8"/>
        <v>112.68</v>
      </c>
      <c r="N14" s="20">
        <f t="shared" si="9"/>
        <v>225.35</v>
      </c>
      <c r="O14" s="45">
        <f t="shared" si="10"/>
        <v>338.03</v>
      </c>
      <c r="P14" s="105"/>
      <c r="Q14" s="145">
        <v>5</v>
      </c>
      <c r="R14" s="44">
        <f>ROUND(index!$O$33+(C14*12)*index!$O$34,2)</f>
        <v>1000.12</v>
      </c>
      <c r="S14" s="45">
        <f>ROUND(index!$O$37+(C14*12)*index!$O$38,2)</f>
        <v>810.73</v>
      </c>
      <c r="T14" s="258"/>
    </row>
    <row r="15" spans="1:20" s="19" customFormat="1" ht="12" x14ac:dyDescent="0.25">
      <c r="A15" s="108">
        <v>6</v>
      </c>
      <c r="B15" s="101">
        <f t="shared" si="0"/>
        <v>2084.52</v>
      </c>
      <c r="C15" s="344">
        <f>ROUND(B15*index!$O$8,2)</f>
        <v>2168.73</v>
      </c>
      <c r="D15" s="216">
        <f t="shared" si="7"/>
        <v>13.170400000000001</v>
      </c>
      <c r="E15" s="31"/>
      <c r="F15" s="37">
        <f t="shared" si="1"/>
        <v>3.4243000000000001</v>
      </c>
      <c r="G15" s="22">
        <f t="shared" si="2"/>
        <v>7.3754</v>
      </c>
      <c r="H15" s="22">
        <f t="shared" si="3"/>
        <v>4.6096000000000004</v>
      </c>
      <c r="I15" s="22">
        <f t="shared" si="4"/>
        <v>6.5852000000000004</v>
      </c>
      <c r="J15" s="22">
        <f t="shared" si="5"/>
        <v>3.9510999999999998</v>
      </c>
      <c r="K15" s="38">
        <f t="shared" si="6"/>
        <v>2.6341000000000001</v>
      </c>
      <c r="L15" s="31"/>
      <c r="M15" s="44">
        <f t="shared" si="8"/>
        <v>114.08</v>
      </c>
      <c r="N15" s="20">
        <f t="shared" si="9"/>
        <v>228.15</v>
      </c>
      <c r="O15" s="45">
        <f t="shared" si="10"/>
        <v>342.23</v>
      </c>
      <c r="P15" s="105"/>
      <c r="Q15" s="145">
        <v>6</v>
      </c>
      <c r="R15" s="44">
        <f>ROUND(index!$O$33+(C15*12)*index!$O$34,2)</f>
        <v>1008.1</v>
      </c>
      <c r="S15" s="45">
        <f>ROUND(index!$O$37+(C15*12)*index!$O$38,2)</f>
        <v>812.42</v>
      </c>
      <c r="T15" s="258"/>
    </row>
    <row r="16" spans="1:20" s="19" customFormat="1" ht="12" x14ac:dyDescent="0.25">
      <c r="A16" s="108">
        <v>7</v>
      </c>
      <c r="B16" s="101">
        <f t="shared" si="0"/>
        <v>2108.4699999999998</v>
      </c>
      <c r="C16" s="344">
        <f>ROUND(B16*index!$O$8,2)</f>
        <v>2193.65</v>
      </c>
      <c r="D16" s="216">
        <f t="shared" si="7"/>
        <v>13.3218</v>
      </c>
      <c r="E16" s="31"/>
      <c r="F16" s="37">
        <f t="shared" si="1"/>
        <v>3.4636999999999998</v>
      </c>
      <c r="G16" s="22">
        <f t="shared" si="2"/>
        <v>7.4602000000000004</v>
      </c>
      <c r="H16" s="22">
        <f t="shared" si="3"/>
        <v>4.6626000000000003</v>
      </c>
      <c r="I16" s="22">
        <f t="shared" si="4"/>
        <v>6.6608999999999998</v>
      </c>
      <c r="J16" s="22">
        <f t="shared" si="5"/>
        <v>3.9965000000000002</v>
      </c>
      <c r="K16" s="38">
        <f t="shared" si="6"/>
        <v>2.6644000000000001</v>
      </c>
      <c r="L16" s="31"/>
      <c r="M16" s="44">
        <f t="shared" si="8"/>
        <v>115.39</v>
      </c>
      <c r="N16" s="20">
        <f t="shared" si="9"/>
        <v>230.77</v>
      </c>
      <c r="O16" s="45">
        <f t="shared" si="10"/>
        <v>346.16</v>
      </c>
      <c r="P16" s="105"/>
      <c r="Q16" s="145">
        <v>7</v>
      </c>
      <c r="R16" s="44">
        <f>ROUND(index!$O$33+(C16*12)*index!$O$34,2)</f>
        <v>1015.58</v>
      </c>
      <c r="S16" s="45">
        <f>ROUND(index!$O$37+(C16*12)*index!$O$38,2)</f>
        <v>814.01</v>
      </c>
      <c r="T16" s="258"/>
    </row>
    <row r="17" spans="1:20" s="19" customFormat="1" ht="12" x14ac:dyDescent="0.25">
      <c r="A17" s="108">
        <v>8</v>
      </c>
      <c r="B17" s="101">
        <f t="shared" si="0"/>
        <v>2130.88</v>
      </c>
      <c r="C17" s="344">
        <f>ROUND(B17*index!$O$8,2)</f>
        <v>2216.9699999999998</v>
      </c>
      <c r="D17" s="216">
        <f t="shared" si="7"/>
        <v>13.4634</v>
      </c>
      <c r="E17" s="31"/>
      <c r="F17" s="37">
        <f t="shared" si="1"/>
        <v>3.5005000000000002</v>
      </c>
      <c r="G17" s="22">
        <f t="shared" si="2"/>
        <v>7.5395000000000003</v>
      </c>
      <c r="H17" s="22">
        <f t="shared" si="3"/>
        <v>4.7122000000000002</v>
      </c>
      <c r="I17" s="22">
        <f t="shared" si="4"/>
        <v>6.7317</v>
      </c>
      <c r="J17" s="22">
        <f t="shared" si="5"/>
        <v>4.0389999999999997</v>
      </c>
      <c r="K17" s="38">
        <f t="shared" si="6"/>
        <v>2.6926999999999999</v>
      </c>
      <c r="L17" s="31"/>
      <c r="M17" s="44">
        <f t="shared" si="8"/>
        <v>116.61</v>
      </c>
      <c r="N17" s="20">
        <f t="shared" si="9"/>
        <v>233.23</v>
      </c>
      <c r="O17" s="45">
        <f t="shared" si="10"/>
        <v>349.84</v>
      </c>
      <c r="P17" s="105"/>
      <c r="Q17" s="145">
        <v>8</v>
      </c>
      <c r="R17" s="44">
        <f>ROUND(index!$O$33+(C17*12)*index!$O$34,2)</f>
        <v>1022.57</v>
      </c>
      <c r="S17" s="45">
        <f>ROUND(index!$O$37+(C17*12)*index!$O$38,2)</f>
        <v>815.49</v>
      </c>
      <c r="T17" s="258"/>
    </row>
    <row r="18" spans="1:20" s="19" customFormat="1" ht="12" x14ac:dyDescent="0.25">
      <c r="A18" s="108">
        <v>9</v>
      </c>
      <c r="B18" s="101">
        <f t="shared" si="0"/>
        <v>2151.83</v>
      </c>
      <c r="C18" s="344">
        <f>ROUND(B18*index!$O$8,2)</f>
        <v>2238.7600000000002</v>
      </c>
      <c r="D18" s="216">
        <f t="shared" si="7"/>
        <v>13.595700000000001</v>
      </c>
      <c r="E18" s="31"/>
      <c r="F18" s="37">
        <f t="shared" si="1"/>
        <v>3.5348999999999999</v>
      </c>
      <c r="G18" s="22">
        <f t="shared" si="2"/>
        <v>7.6135999999999999</v>
      </c>
      <c r="H18" s="22">
        <f t="shared" si="3"/>
        <v>4.7584999999999997</v>
      </c>
      <c r="I18" s="22">
        <f t="shared" si="4"/>
        <v>6.7979000000000003</v>
      </c>
      <c r="J18" s="22">
        <f t="shared" si="5"/>
        <v>4.0787000000000004</v>
      </c>
      <c r="K18" s="38">
        <f t="shared" si="6"/>
        <v>2.7191000000000001</v>
      </c>
      <c r="L18" s="31"/>
      <c r="M18" s="44">
        <f t="shared" si="8"/>
        <v>117.76</v>
      </c>
      <c r="N18" s="20">
        <f t="shared" si="9"/>
        <v>235.52</v>
      </c>
      <c r="O18" s="45">
        <f t="shared" si="10"/>
        <v>353.28</v>
      </c>
      <c r="P18" s="105"/>
      <c r="Q18" s="145">
        <v>9</v>
      </c>
      <c r="R18" s="44">
        <f>ROUND(index!$O$33+(C18*12)*index!$O$34,2)</f>
        <v>1029.1099999999999</v>
      </c>
      <c r="S18" s="45">
        <f>ROUND(index!$O$37+(C18*12)*index!$O$38,2)</f>
        <v>816.88</v>
      </c>
      <c r="T18" s="258"/>
    </row>
    <row r="19" spans="1:20" s="19" customFormat="1" ht="12" x14ac:dyDescent="0.25">
      <c r="A19" s="108">
        <v>10</v>
      </c>
      <c r="B19" s="101">
        <f t="shared" si="0"/>
        <v>2171.4</v>
      </c>
      <c r="C19" s="344">
        <f>ROUND(B19*index!$O$8,2)</f>
        <v>2259.12</v>
      </c>
      <c r="D19" s="216">
        <f t="shared" si="7"/>
        <v>13.7194</v>
      </c>
      <c r="E19" s="31"/>
      <c r="F19" s="37">
        <f t="shared" si="1"/>
        <v>3.5670000000000002</v>
      </c>
      <c r="G19" s="22">
        <f t="shared" si="2"/>
        <v>7.6829000000000001</v>
      </c>
      <c r="H19" s="22">
        <f t="shared" si="3"/>
        <v>4.8018000000000001</v>
      </c>
      <c r="I19" s="22">
        <f t="shared" si="4"/>
        <v>6.8597000000000001</v>
      </c>
      <c r="J19" s="22">
        <f t="shared" si="5"/>
        <v>4.1158000000000001</v>
      </c>
      <c r="K19" s="38">
        <f t="shared" si="6"/>
        <v>2.7439</v>
      </c>
      <c r="L19" s="31"/>
      <c r="M19" s="44">
        <f t="shared" si="8"/>
        <v>118.83</v>
      </c>
      <c r="N19" s="20">
        <f t="shared" si="9"/>
        <v>237.66</v>
      </c>
      <c r="O19" s="45">
        <f t="shared" si="10"/>
        <v>356.49</v>
      </c>
      <c r="P19" s="105"/>
      <c r="Q19" s="145">
        <v>10</v>
      </c>
      <c r="R19" s="44">
        <f>ROUND(index!$O$33+(C19*12)*index!$O$34,2)</f>
        <v>1035.22</v>
      </c>
      <c r="S19" s="45">
        <f>ROUND(index!$O$37+(C19*12)*index!$O$38,2)</f>
        <v>818.17</v>
      </c>
      <c r="T19" s="258"/>
    </row>
    <row r="20" spans="1:20" s="19" customFormat="1" ht="12" x14ac:dyDescent="0.25">
      <c r="A20" s="108">
        <v>11</v>
      </c>
      <c r="B20" s="101">
        <f t="shared" si="0"/>
        <v>2189.67</v>
      </c>
      <c r="C20" s="344">
        <f>ROUND(B20*index!$O$8,2)</f>
        <v>2278.13</v>
      </c>
      <c r="D20" s="216">
        <f t="shared" si="7"/>
        <v>13.8348</v>
      </c>
      <c r="E20" s="31"/>
      <c r="F20" s="37">
        <f t="shared" si="1"/>
        <v>3.597</v>
      </c>
      <c r="G20" s="22">
        <f t="shared" si="2"/>
        <v>7.7474999999999996</v>
      </c>
      <c r="H20" s="22">
        <f t="shared" si="3"/>
        <v>4.8422000000000001</v>
      </c>
      <c r="I20" s="22">
        <f t="shared" si="4"/>
        <v>6.9173999999999998</v>
      </c>
      <c r="J20" s="22">
        <f t="shared" si="5"/>
        <v>4.1504000000000003</v>
      </c>
      <c r="K20" s="38">
        <f t="shared" si="6"/>
        <v>2.7669999999999999</v>
      </c>
      <c r="L20" s="31"/>
      <c r="M20" s="44">
        <f t="shared" si="8"/>
        <v>119.83</v>
      </c>
      <c r="N20" s="20">
        <f t="shared" si="9"/>
        <v>239.66</v>
      </c>
      <c r="O20" s="45">
        <f t="shared" si="10"/>
        <v>359.49</v>
      </c>
      <c r="P20" s="105"/>
      <c r="Q20" s="145">
        <v>11</v>
      </c>
      <c r="R20" s="44">
        <f>ROUND(index!$O$33+(C20*12)*index!$O$34,2)</f>
        <v>1040.92</v>
      </c>
      <c r="S20" s="45">
        <f>ROUND(index!$O$37+(C20*12)*index!$O$38,2)</f>
        <v>819.38</v>
      </c>
      <c r="T20" s="258"/>
    </row>
    <row r="21" spans="1:20" s="19" customFormat="1" ht="12" x14ac:dyDescent="0.25">
      <c r="A21" s="108">
        <v>12</v>
      </c>
      <c r="B21" s="101">
        <f t="shared" si="0"/>
        <v>2206.6999999999998</v>
      </c>
      <c r="C21" s="344">
        <f>ROUND(B21*index!$O$8,2)</f>
        <v>2295.85</v>
      </c>
      <c r="D21" s="216">
        <f t="shared" si="7"/>
        <v>13.942399999999999</v>
      </c>
      <c r="E21" s="31"/>
      <c r="F21" s="37">
        <f t="shared" si="1"/>
        <v>3.625</v>
      </c>
      <c r="G21" s="22">
        <f t="shared" si="2"/>
        <v>7.8076999999999996</v>
      </c>
      <c r="H21" s="22">
        <f t="shared" si="3"/>
        <v>4.8798000000000004</v>
      </c>
      <c r="I21" s="22">
        <f t="shared" si="4"/>
        <v>6.9711999999999996</v>
      </c>
      <c r="J21" s="22">
        <f t="shared" si="5"/>
        <v>4.1826999999999996</v>
      </c>
      <c r="K21" s="38">
        <f t="shared" si="6"/>
        <v>2.7885</v>
      </c>
      <c r="L21" s="31"/>
      <c r="M21" s="44">
        <f t="shared" si="8"/>
        <v>120.76</v>
      </c>
      <c r="N21" s="20">
        <f t="shared" si="9"/>
        <v>241.52</v>
      </c>
      <c r="O21" s="45">
        <f t="shared" si="10"/>
        <v>362.29</v>
      </c>
      <c r="P21" s="105"/>
      <c r="Q21" s="145">
        <v>12</v>
      </c>
      <c r="R21" s="44">
        <f>ROUND(index!$O$33+(C21*12)*index!$O$34,2)</f>
        <v>1046.24</v>
      </c>
      <c r="S21" s="45">
        <f>ROUND(index!$O$37+(C21*12)*index!$O$38,2)</f>
        <v>820.51</v>
      </c>
      <c r="T21" s="258"/>
    </row>
    <row r="22" spans="1:20" s="19" customFormat="1" ht="12" x14ac:dyDescent="0.25">
      <c r="A22" s="108">
        <v>13</v>
      </c>
      <c r="B22" s="101">
        <f t="shared" si="0"/>
        <v>2222.58</v>
      </c>
      <c r="C22" s="344">
        <f>ROUND(B22*index!$O$8,2)</f>
        <v>2312.37</v>
      </c>
      <c r="D22" s="216">
        <f t="shared" si="7"/>
        <v>14.0427</v>
      </c>
      <c r="E22" s="31"/>
      <c r="F22" s="37">
        <f t="shared" si="1"/>
        <v>3.6511</v>
      </c>
      <c r="G22" s="22">
        <f t="shared" si="2"/>
        <v>7.8639000000000001</v>
      </c>
      <c r="H22" s="22">
        <f t="shared" si="3"/>
        <v>4.9149000000000003</v>
      </c>
      <c r="I22" s="22">
        <f t="shared" si="4"/>
        <v>7.0213999999999999</v>
      </c>
      <c r="J22" s="22">
        <f t="shared" si="5"/>
        <v>4.2127999999999997</v>
      </c>
      <c r="K22" s="38">
        <f t="shared" si="6"/>
        <v>2.8085</v>
      </c>
      <c r="L22" s="31"/>
      <c r="M22" s="44">
        <f t="shared" si="8"/>
        <v>121.63</v>
      </c>
      <c r="N22" s="20">
        <f t="shared" si="9"/>
        <v>243.26</v>
      </c>
      <c r="O22" s="45">
        <f t="shared" si="10"/>
        <v>364.89</v>
      </c>
      <c r="P22" s="105"/>
      <c r="Q22" s="145">
        <v>13</v>
      </c>
      <c r="R22" s="44">
        <f>ROUND(index!$O$33+(C22*12)*index!$O$34,2)</f>
        <v>1051.19</v>
      </c>
      <c r="S22" s="45">
        <f>ROUND(index!$O$37+(C22*12)*index!$O$38,2)</f>
        <v>821.56</v>
      </c>
      <c r="T22" s="258"/>
    </row>
    <row r="23" spans="1:20" s="19" customFormat="1" ht="12" x14ac:dyDescent="0.25">
      <c r="A23" s="108">
        <v>14</v>
      </c>
      <c r="B23" s="101">
        <f t="shared" si="0"/>
        <v>2237.38</v>
      </c>
      <c r="C23" s="344">
        <f>ROUND(B23*index!$O$8,2)</f>
        <v>2327.77</v>
      </c>
      <c r="D23" s="216">
        <f t="shared" si="7"/>
        <v>14.1363</v>
      </c>
      <c r="E23" s="31"/>
      <c r="F23" s="37">
        <f t="shared" si="1"/>
        <v>3.6753999999999998</v>
      </c>
      <c r="G23" s="22">
        <f t="shared" si="2"/>
        <v>7.9162999999999997</v>
      </c>
      <c r="H23" s="22">
        <f t="shared" si="3"/>
        <v>4.9477000000000002</v>
      </c>
      <c r="I23" s="22">
        <f t="shared" si="4"/>
        <v>7.0682</v>
      </c>
      <c r="J23" s="22">
        <f t="shared" si="5"/>
        <v>4.2408999999999999</v>
      </c>
      <c r="K23" s="38">
        <f t="shared" si="6"/>
        <v>2.8273000000000001</v>
      </c>
      <c r="L23" s="31"/>
      <c r="M23" s="44">
        <f t="shared" si="8"/>
        <v>122.44</v>
      </c>
      <c r="N23" s="20">
        <f t="shared" si="9"/>
        <v>244.88</v>
      </c>
      <c r="O23" s="45">
        <f t="shared" si="10"/>
        <v>367.32</v>
      </c>
      <c r="P23" s="105"/>
      <c r="Q23" s="145">
        <v>14</v>
      </c>
      <c r="R23" s="44">
        <f>ROUND(index!$O$33+(C23*12)*index!$O$34,2)</f>
        <v>1055.81</v>
      </c>
      <c r="S23" s="45">
        <f>ROUND(index!$O$37+(C23*12)*index!$O$38,2)</f>
        <v>822.54</v>
      </c>
      <c r="T23" s="258"/>
    </row>
    <row r="24" spans="1:20" s="19" customFormat="1" ht="12" x14ac:dyDescent="0.25">
      <c r="A24" s="108">
        <v>15</v>
      </c>
      <c r="B24" s="101">
        <f t="shared" si="0"/>
        <v>2251.16</v>
      </c>
      <c r="C24" s="344">
        <f>ROUND(B24*index!$O$8,2)</f>
        <v>2342.11</v>
      </c>
      <c r="D24" s="216">
        <f t="shared" si="7"/>
        <v>14.2233</v>
      </c>
      <c r="E24" s="31"/>
      <c r="F24" s="37">
        <f t="shared" si="1"/>
        <v>3.6981000000000002</v>
      </c>
      <c r="G24" s="22">
        <f t="shared" si="2"/>
        <v>7.9649999999999999</v>
      </c>
      <c r="H24" s="22">
        <f t="shared" si="3"/>
        <v>4.9782000000000002</v>
      </c>
      <c r="I24" s="22">
        <f t="shared" si="4"/>
        <v>7.1116999999999999</v>
      </c>
      <c r="J24" s="22">
        <f t="shared" si="5"/>
        <v>4.2670000000000003</v>
      </c>
      <c r="K24" s="38">
        <f t="shared" si="6"/>
        <v>2.8447</v>
      </c>
      <c r="L24" s="31"/>
      <c r="M24" s="44">
        <f t="shared" si="8"/>
        <v>123.19</v>
      </c>
      <c r="N24" s="20">
        <f t="shared" si="9"/>
        <v>246.39</v>
      </c>
      <c r="O24" s="45">
        <f t="shared" si="10"/>
        <v>369.58</v>
      </c>
      <c r="P24" s="105"/>
      <c r="Q24" s="145">
        <v>15</v>
      </c>
      <c r="R24" s="44">
        <f>ROUND(index!$O$33+(C24*12)*index!$O$34,2)</f>
        <v>1060.1099999999999</v>
      </c>
      <c r="S24" s="45">
        <f>ROUND(index!$O$37+(C24*12)*index!$O$38,2)</f>
        <v>823.45</v>
      </c>
      <c r="T24" s="258"/>
    </row>
    <row r="25" spans="1:20" s="19" customFormat="1" ht="12" x14ac:dyDescent="0.25">
      <c r="A25" s="108">
        <v>16</v>
      </c>
      <c r="B25" s="101">
        <f t="shared" si="0"/>
        <v>2260.27</v>
      </c>
      <c r="C25" s="344">
        <f>ROUND(B25*index!$O$8,2)</f>
        <v>2351.58</v>
      </c>
      <c r="D25" s="216">
        <f t="shared" si="7"/>
        <v>14.280900000000001</v>
      </c>
      <c r="E25" s="31"/>
      <c r="F25" s="37">
        <f t="shared" si="1"/>
        <v>3.7130000000000001</v>
      </c>
      <c r="G25" s="22">
        <f t="shared" si="2"/>
        <v>7.9973000000000001</v>
      </c>
      <c r="H25" s="22">
        <f t="shared" si="3"/>
        <v>4.9983000000000004</v>
      </c>
      <c r="I25" s="22">
        <f t="shared" si="4"/>
        <v>7.1405000000000003</v>
      </c>
      <c r="J25" s="22">
        <f t="shared" si="5"/>
        <v>4.2843</v>
      </c>
      <c r="K25" s="38">
        <f t="shared" si="6"/>
        <v>2.8561999999999999</v>
      </c>
      <c r="L25" s="31"/>
      <c r="M25" s="44">
        <f t="shared" si="8"/>
        <v>123.69</v>
      </c>
      <c r="N25" s="20">
        <f t="shared" si="9"/>
        <v>247.39</v>
      </c>
      <c r="O25" s="45">
        <f t="shared" si="10"/>
        <v>371.08</v>
      </c>
      <c r="P25" s="105"/>
      <c r="Q25" s="145">
        <v>16</v>
      </c>
      <c r="R25" s="44">
        <f>ROUND(index!$O$33+(C25*12)*index!$O$34,2)</f>
        <v>1062.95</v>
      </c>
      <c r="S25" s="45">
        <f>ROUND(index!$O$37+(C25*12)*index!$O$38,2)</f>
        <v>824.05</v>
      </c>
      <c r="T25" s="258"/>
    </row>
    <row r="26" spans="1:20" s="19" customFormat="1" ht="12" x14ac:dyDescent="0.25">
      <c r="A26" s="108">
        <v>17</v>
      </c>
      <c r="B26" s="101">
        <f t="shared" si="0"/>
        <v>2268.73</v>
      </c>
      <c r="C26" s="344">
        <f>ROUND(B26*index!$O$8,2)</f>
        <v>2360.39</v>
      </c>
      <c r="D26" s="216">
        <f t="shared" si="7"/>
        <v>14.3344</v>
      </c>
      <c r="E26" s="31"/>
      <c r="F26" s="37">
        <f t="shared" si="1"/>
        <v>3.7269000000000001</v>
      </c>
      <c r="G26" s="22">
        <f t="shared" si="2"/>
        <v>8.0273000000000003</v>
      </c>
      <c r="H26" s="22">
        <f t="shared" si="3"/>
        <v>5.0170000000000003</v>
      </c>
      <c r="I26" s="22">
        <f t="shared" si="4"/>
        <v>7.1672000000000002</v>
      </c>
      <c r="J26" s="22">
        <f t="shared" si="5"/>
        <v>4.3003</v>
      </c>
      <c r="K26" s="38">
        <f t="shared" si="6"/>
        <v>2.8668999999999998</v>
      </c>
      <c r="L26" s="31"/>
      <c r="M26" s="44">
        <f t="shared" si="8"/>
        <v>124.16</v>
      </c>
      <c r="N26" s="20">
        <f t="shared" si="9"/>
        <v>248.31</v>
      </c>
      <c r="O26" s="45">
        <f t="shared" si="10"/>
        <v>372.47</v>
      </c>
      <c r="P26" s="105"/>
      <c r="Q26" s="145">
        <v>17</v>
      </c>
      <c r="R26" s="44">
        <f>ROUND(index!$O$33+(C26*12)*index!$O$34,2)</f>
        <v>1065.5999999999999</v>
      </c>
      <c r="S26" s="45">
        <f>ROUND(index!$O$37+(C26*12)*index!$O$38,2)</f>
        <v>824.61</v>
      </c>
      <c r="T26" s="258"/>
    </row>
    <row r="27" spans="1:20" s="19" customFormat="1" ht="12" x14ac:dyDescent="0.25">
      <c r="A27" s="108">
        <v>18</v>
      </c>
      <c r="B27" s="101">
        <f t="shared" si="0"/>
        <v>2276.58</v>
      </c>
      <c r="C27" s="344">
        <f>ROUND(B27*index!$O$8,2)</f>
        <v>2368.5500000000002</v>
      </c>
      <c r="D27" s="216">
        <f t="shared" si="7"/>
        <v>14.383900000000001</v>
      </c>
      <c r="E27" s="31"/>
      <c r="F27" s="37">
        <f t="shared" si="1"/>
        <v>3.7397999999999998</v>
      </c>
      <c r="G27" s="22">
        <f t="shared" si="2"/>
        <v>8.0549999999999997</v>
      </c>
      <c r="H27" s="22">
        <f t="shared" si="3"/>
        <v>5.0343999999999998</v>
      </c>
      <c r="I27" s="22">
        <f t="shared" si="4"/>
        <v>7.1920000000000002</v>
      </c>
      <c r="J27" s="22">
        <f t="shared" si="5"/>
        <v>4.3151999999999999</v>
      </c>
      <c r="K27" s="38">
        <f t="shared" si="6"/>
        <v>2.8767999999999998</v>
      </c>
      <c r="L27" s="31"/>
      <c r="M27" s="44">
        <f t="shared" si="8"/>
        <v>124.59</v>
      </c>
      <c r="N27" s="20">
        <f t="shared" si="9"/>
        <v>249.17</v>
      </c>
      <c r="O27" s="45">
        <f t="shared" si="10"/>
        <v>373.76</v>
      </c>
      <c r="P27" s="105"/>
      <c r="Q27" s="145">
        <v>18</v>
      </c>
      <c r="R27" s="44">
        <f>ROUND(index!$O$33+(C27*12)*index!$O$34,2)</f>
        <v>1068.05</v>
      </c>
      <c r="S27" s="45">
        <f>ROUND(index!$O$37+(C27*12)*index!$O$38,2)</f>
        <v>825.13</v>
      </c>
      <c r="T27" s="258"/>
    </row>
    <row r="28" spans="1:20" s="19" customFormat="1" ht="12" x14ac:dyDescent="0.25">
      <c r="A28" s="108">
        <v>19</v>
      </c>
      <c r="B28" s="101">
        <f t="shared" si="0"/>
        <v>2283.87</v>
      </c>
      <c r="C28" s="344">
        <f>ROUND(B28*index!$O$8,2)</f>
        <v>2376.14</v>
      </c>
      <c r="D28" s="216">
        <f t="shared" si="7"/>
        <v>14.43</v>
      </c>
      <c r="E28" s="31"/>
      <c r="F28" s="37">
        <f t="shared" si="1"/>
        <v>3.7517999999999998</v>
      </c>
      <c r="G28" s="22">
        <f t="shared" si="2"/>
        <v>8.0808</v>
      </c>
      <c r="H28" s="22">
        <f t="shared" si="3"/>
        <v>5.0505000000000004</v>
      </c>
      <c r="I28" s="22">
        <f t="shared" si="4"/>
        <v>7.2149999999999999</v>
      </c>
      <c r="J28" s="22">
        <f t="shared" si="5"/>
        <v>4.3289999999999997</v>
      </c>
      <c r="K28" s="38">
        <f t="shared" si="6"/>
        <v>2.8860000000000001</v>
      </c>
      <c r="L28" s="31"/>
      <c r="M28" s="44">
        <f t="shared" si="8"/>
        <v>124.98</v>
      </c>
      <c r="N28" s="20">
        <f t="shared" si="9"/>
        <v>249.97</v>
      </c>
      <c r="O28" s="45">
        <f t="shared" si="10"/>
        <v>374.95</v>
      </c>
      <c r="P28" s="105"/>
      <c r="Q28" s="145">
        <v>19</v>
      </c>
      <c r="R28" s="44">
        <f>ROUND(index!$O$33+(C28*12)*index!$O$34,2)</f>
        <v>1070.32</v>
      </c>
      <c r="S28" s="45">
        <f>ROUND(index!$O$37+(C28*12)*index!$O$38,2)</f>
        <v>825.61</v>
      </c>
      <c r="T28" s="258"/>
    </row>
    <row r="29" spans="1:20" s="19" customFormat="1" ht="12" x14ac:dyDescent="0.25">
      <c r="A29" s="108">
        <v>20</v>
      </c>
      <c r="B29" s="101">
        <f t="shared" si="0"/>
        <v>2290.64</v>
      </c>
      <c r="C29" s="344">
        <f>ROUND(B29*index!$O$8,2)</f>
        <v>2383.1799999999998</v>
      </c>
      <c r="D29" s="216">
        <f t="shared" si="7"/>
        <v>14.472799999999999</v>
      </c>
      <c r="E29" s="31"/>
      <c r="F29" s="37">
        <f t="shared" si="1"/>
        <v>3.7629000000000001</v>
      </c>
      <c r="G29" s="22">
        <f t="shared" si="2"/>
        <v>8.1047999999999991</v>
      </c>
      <c r="H29" s="22">
        <f t="shared" si="3"/>
        <v>5.0655000000000001</v>
      </c>
      <c r="I29" s="22">
        <f t="shared" si="4"/>
        <v>7.2363999999999997</v>
      </c>
      <c r="J29" s="22">
        <f t="shared" si="5"/>
        <v>4.3418000000000001</v>
      </c>
      <c r="K29" s="38">
        <f t="shared" si="6"/>
        <v>2.8946000000000001</v>
      </c>
      <c r="L29" s="31"/>
      <c r="M29" s="44">
        <f t="shared" si="8"/>
        <v>125.36</v>
      </c>
      <c r="N29" s="20">
        <f t="shared" si="9"/>
        <v>250.71</v>
      </c>
      <c r="O29" s="45">
        <f t="shared" si="10"/>
        <v>376.07</v>
      </c>
      <c r="P29" s="105"/>
      <c r="Q29" s="145">
        <v>20</v>
      </c>
      <c r="R29" s="44">
        <f>ROUND(index!$O$33+(C29*12)*index!$O$34,2)</f>
        <v>1072.43</v>
      </c>
      <c r="S29" s="45">
        <f>ROUND(index!$O$37+(C29*12)*index!$O$38,2)</f>
        <v>826.06</v>
      </c>
      <c r="T29" s="258"/>
    </row>
    <row r="30" spans="1:20" s="19" customFormat="1" ht="12" x14ac:dyDescent="0.25">
      <c r="A30" s="108">
        <v>21</v>
      </c>
      <c r="B30" s="101">
        <f t="shared" si="0"/>
        <v>2296.91</v>
      </c>
      <c r="C30" s="344">
        <f>ROUND(B30*index!$O$8,2)</f>
        <v>2389.71</v>
      </c>
      <c r="D30" s="216">
        <f t="shared" si="7"/>
        <v>14.5124</v>
      </c>
      <c r="E30" s="31"/>
      <c r="F30" s="37">
        <f t="shared" si="1"/>
        <v>3.7732000000000001</v>
      </c>
      <c r="G30" s="22">
        <f t="shared" si="2"/>
        <v>8.1268999999999991</v>
      </c>
      <c r="H30" s="22">
        <f t="shared" si="3"/>
        <v>5.0792999999999999</v>
      </c>
      <c r="I30" s="22">
        <f t="shared" si="4"/>
        <v>7.2561999999999998</v>
      </c>
      <c r="J30" s="22">
        <f t="shared" si="5"/>
        <v>4.3536999999999999</v>
      </c>
      <c r="K30" s="38">
        <f t="shared" si="6"/>
        <v>2.9024999999999999</v>
      </c>
      <c r="L30" s="31"/>
      <c r="M30" s="44">
        <f t="shared" si="8"/>
        <v>125.7</v>
      </c>
      <c r="N30" s="20">
        <f t="shared" si="9"/>
        <v>251.4</v>
      </c>
      <c r="O30" s="45">
        <f t="shared" si="10"/>
        <v>377.1</v>
      </c>
      <c r="P30" s="105"/>
      <c r="Q30" s="145">
        <v>21</v>
      </c>
      <c r="R30" s="44">
        <f>ROUND(index!$O$33+(C30*12)*index!$O$34,2)</f>
        <v>1074.3900000000001</v>
      </c>
      <c r="S30" s="45">
        <f>ROUND(index!$O$37+(C30*12)*index!$O$38,2)</f>
        <v>826.48</v>
      </c>
      <c r="T30" s="258"/>
    </row>
    <row r="31" spans="1:20" s="19" customFormat="1" ht="12" x14ac:dyDescent="0.25">
      <c r="A31" s="108">
        <v>22</v>
      </c>
      <c r="B31" s="101">
        <f t="shared" si="0"/>
        <v>2302.73</v>
      </c>
      <c r="C31" s="344">
        <f>ROUND(B31*index!$O$8,2)</f>
        <v>2395.7600000000002</v>
      </c>
      <c r="D31" s="216">
        <f t="shared" si="7"/>
        <v>14.549099999999999</v>
      </c>
      <c r="E31" s="31"/>
      <c r="F31" s="37">
        <f t="shared" si="1"/>
        <v>3.7827999999999999</v>
      </c>
      <c r="G31" s="22">
        <f t="shared" si="2"/>
        <v>8.1475000000000009</v>
      </c>
      <c r="H31" s="22">
        <f t="shared" si="3"/>
        <v>5.0922000000000001</v>
      </c>
      <c r="I31" s="22">
        <f t="shared" si="4"/>
        <v>7.2746000000000004</v>
      </c>
      <c r="J31" s="22">
        <f t="shared" si="5"/>
        <v>4.3647</v>
      </c>
      <c r="K31" s="38">
        <f t="shared" si="6"/>
        <v>2.9098000000000002</v>
      </c>
      <c r="L31" s="31"/>
      <c r="M31" s="44">
        <f t="shared" si="8"/>
        <v>126.02</v>
      </c>
      <c r="N31" s="20">
        <f t="shared" si="9"/>
        <v>252.03</v>
      </c>
      <c r="O31" s="45">
        <f t="shared" si="10"/>
        <v>378.05</v>
      </c>
      <c r="P31" s="105"/>
      <c r="Q31" s="145">
        <v>22</v>
      </c>
      <c r="R31" s="44">
        <f>ROUND(index!$O$33+(C31*12)*index!$O$34,2)</f>
        <v>1076.21</v>
      </c>
      <c r="S31" s="45">
        <f>ROUND(index!$O$37+(C31*12)*index!$O$38,2)</f>
        <v>826.86</v>
      </c>
      <c r="T31" s="258"/>
    </row>
    <row r="32" spans="1:20" s="19" customFormat="1" ht="12" x14ac:dyDescent="0.25">
      <c r="A32" s="108">
        <v>23</v>
      </c>
      <c r="B32" s="101">
        <f t="shared" si="0"/>
        <v>2308.13</v>
      </c>
      <c r="C32" s="344">
        <f>ROUND(B32*index!$O$8,2)</f>
        <v>2401.38</v>
      </c>
      <c r="D32" s="216">
        <f t="shared" si="7"/>
        <v>14.583299999999999</v>
      </c>
      <c r="E32" s="31"/>
      <c r="F32" s="37">
        <f t="shared" si="1"/>
        <v>3.7917000000000001</v>
      </c>
      <c r="G32" s="22">
        <f t="shared" si="2"/>
        <v>8.1666000000000007</v>
      </c>
      <c r="H32" s="22">
        <f t="shared" si="3"/>
        <v>5.1041999999999996</v>
      </c>
      <c r="I32" s="22">
        <f t="shared" si="4"/>
        <v>7.2916999999999996</v>
      </c>
      <c r="J32" s="22">
        <f t="shared" si="5"/>
        <v>4.375</v>
      </c>
      <c r="K32" s="38">
        <f t="shared" si="6"/>
        <v>2.9167000000000001</v>
      </c>
      <c r="L32" s="31"/>
      <c r="M32" s="44">
        <f t="shared" si="8"/>
        <v>126.31</v>
      </c>
      <c r="N32" s="20">
        <f t="shared" si="9"/>
        <v>252.63</v>
      </c>
      <c r="O32" s="45">
        <f t="shared" si="10"/>
        <v>378.94</v>
      </c>
      <c r="P32" s="105"/>
      <c r="Q32" s="145">
        <v>23</v>
      </c>
      <c r="R32" s="44">
        <f>ROUND(index!$O$33+(C32*12)*index!$O$34,2)</f>
        <v>1077.8900000000001</v>
      </c>
      <c r="S32" s="45">
        <f>ROUND(index!$O$37+(C32*12)*index!$O$38,2)</f>
        <v>827.22</v>
      </c>
      <c r="T32" s="258"/>
    </row>
    <row r="33" spans="1:20" s="19" customFormat="1" ht="12" x14ac:dyDescent="0.25">
      <c r="A33" s="108">
        <v>24</v>
      </c>
      <c r="B33" s="101">
        <f t="shared" si="0"/>
        <v>2313.14</v>
      </c>
      <c r="C33" s="344">
        <f>ROUND(B33*index!$O$8,2)</f>
        <v>2406.59</v>
      </c>
      <c r="D33" s="216">
        <f t="shared" si="7"/>
        <v>14.6149</v>
      </c>
      <c r="E33" s="31"/>
      <c r="F33" s="37">
        <f t="shared" si="1"/>
        <v>3.7999000000000001</v>
      </c>
      <c r="G33" s="22">
        <f t="shared" si="2"/>
        <v>8.1843000000000004</v>
      </c>
      <c r="H33" s="22">
        <f t="shared" si="3"/>
        <v>5.1151999999999997</v>
      </c>
      <c r="I33" s="22">
        <f t="shared" si="4"/>
        <v>7.3075000000000001</v>
      </c>
      <c r="J33" s="22">
        <f t="shared" si="5"/>
        <v>4.3845000000000001</v>
      </c>
      <c r="K33" s="38">
        <f t="shared" si="6"/>
        <v>2.923</v>
      </c>
      <c r="L33" s="31"/>
      <c r="M33" s="44">
        <f t="shared" si="8"/>
        <v>126.59</v>
      </c>
      <c r="N33" s="20">
        <f t="shared" si="9"/>
        <v>253.17</v>
      </c>
      <c r="O33" s="45">
        <f t="shared" si="10"/>
        <v>379.76</v>
      </c>
      <c r="P33" s="105"/>
      <c r="Q33" s="145">
        <v>24</v>
      </c>
      <c r="R33" s="44">
        <f>ROUND(index!$O$33+(C33*12)*index!$O$34,2)</f>
        <v>1079.46</v>
      </c>
      <c r="S33" s="45">
        <f>ROUND(index!$O$37+(C33*12)*index!$O$38,2)</f>
        <v>827.55</v>
      </c>
      <c r="T33" s="258"/>
    </row>
    <row r="34" spans="1:20" s="19" customFormat="1" ht="12" x14ac:dyDescent="0.25">
      <c r="A34" s="108">
        <v>25</v>
      </c>
      <c r="B34" s="101">
        <f t="shared" si="0"/>
        <v>2317.7800000000002</v>
      </c>
      <c r="C34" s="344">
        <f>ROUND(B34*index!$O$8,2)</f>
        <v>2411.42</v>
      </c>
      <c r="D34" s="216">
        <f t="shared" si="7"/>
        <v>14.644299999999999</v>
      </c>
      <c r="E34" s="31"/>
      <c r="F34" s="37">
        <f t="shared" si="1"/>
        <v>3.8075000000000001</v>
      </c>
      <c r="G34" s="22">
        <f t="shared" si="2"/>
        <v>8.2007999999999992</v>
      </c>
      <c r="H34" s="22">
        <f t="shared" si="3"/>
        <v>5.1254999999999997</v>
      </c>
      <c r="I34" s="22">
        <f t="shared" si="4"/>
        <v>7.3221999999999996</v>
      </c>
      <c r="J34" s="22">
        <f t="shared" si="5"/>
        <v>4.3933</v>
      </c>
      <c r="K34" s="38">
        <f t="shared" si="6"/>
        <v>2.9289000000000001</v>
      </c>
      <c r="L34" s="31"/>
      <c r="M34" s="44">
        <f t="shared" si="8"/>
        <v>126.84</v>
      </c>
      <c r="N34" s="20">
        <f t="shared" si="9"/>
        <v>253.68</v>
      </c>
      <c r="O34" s="45">
        <f t="shared" si="10"/>
        <v>380.52</v>
      </c>
      <c r="P34" s="105"/>
      <c r="Q34" s="145">
        <v>25</v>
      </c>
      <c r="R34" s="44">
        <f>ROUND(index!$O$33+(C34*12)*index!$O$34,2)</f>
        <v>1080.9100000000001</v>
      </c>
      <c r="S34" s="45">
        <f>ROUND(index!$O$37+(C34*12)*index!$O$38,2)</f>
        <v>827.86</v>
      </c>
      <c r="T34" s="258"/>
    </row>
    <row r="35" spans="1:20" s="19" customFormat="1" ht="12" x14ac:dyDescent="0.25">
      <c r="A35" s="108">
        <v>26</v>
      </c>
      <c r="B35" s="101">
        <f t="shared" si="0"/>
        <v>2322.08</v>
      </c>
      <c r="C35" s="344">
        <f>ROUND(B35*index!$O$8,2)</f>
        <v>2415.89</v>
      </c>
      <c r="D35" s="216">
        <f t="shared" si="7"/>
        <v>14.6714</v>
      </c>
      <c r="E35" s="31"/>
      <c r="F35" s="37">
        <f t="shared" si="1"/>
        <v>3.8146</v>
      </c>
      <c r="G35" s="22">
        <f t="shared" si="2"/>
        <v>8.2159999999999993</v>
      </c>
      <c r="H35" s="22">
        <f t="shared" si="3"/>
        <v>5.1349999999999998</v>
      </c>
      <c r="I35" s="22">
        <f t="shared" si="4"/>
        <v>7.3357000000000001</v>
      </c>
      <c r="J35" s="22">
        <f t="shared" si="5"/>
        <v>4.4013999999999998</v>
      </c>
      <c r="K35" s="38">
        <f t="shared" si="6"/>
        <v>2.9342999999999999</v>
      </c>
      <c r="L35" s="31"/>
      <c r="M35" s="44">
        <f t="shared" si="8"/>
        <v>127.08</v>
      </c>
      <c r="N35" s="20">
        <f t="shared" si="9"/>
        <v>254.15</v>
      </c>
      <c r="O35" s="45">
        <f t="shared" si="10"/>
        <v>381.23</v>
      </c>
      <c r="P35" s="105"/>
      <c r="Q35" s="145">
        <v>26</v>
      </c>
      <c r="R35" s="44">
        <f>ROUND(index!$O$33+(C35*12)*index!$O$34,2)</f>
        <v>1082.25</v>
      </c>
      <c r="S35" s="45">
        <f>ROUND(index!$O$37+(C35*12)*index!$O$38,2)</f>
        <v>828.14</v>
      </c>
      <c r="T35" s="258"/>
    </row>
    <row r="36" spans="1:20" s="19" customFormat="1" ht="12" x14ac:dyDescent="0.25">
      <c r="A36" s="108">
        <v>27</v>
      </c>
      <c r="B36" s="101">
        <f t="shared" si="0"/>
        <v>2326.06</v>
      </c>
      <c r="C36" s="344">
        <f>ROUND(B36*index!$O$8,2)</f>
        <v>2420.0300000000002</v>
      </c>
      <c r="D36" s="216">
        <f t="shared" si="7"/>
        <v>14.6965</v>
      </c>
      <c r="E36" s="31"/>
      <c r="F36" s="37">
        <f t="shared" si="1"/>
        <v>3.8210999999999999</v>
      </c>
      <c r="G36" s="22">
        <f t="shared" si="2"/>
        <v>8.23</v>
      </c>
      <c r="H36" s="22">
        <f t="shared" si="3"/>
        <v>5.1437999999999997</v>
      </c>
      <c r="I36" s="22">
        <f t="shared" si="4"/>
        <v>7.3483000000000001</v>
      </c>
      <c r="J36" s="22">
        <f t="shared" si="5"/>
        <v>4.4089999999999998</v>
      </c>
      <c r="K36" s="38">
        <f t="shared" si="6"/>
        <v>2.9392999999999998</v>
      </c>
      <c r="L36" s="31"/>
      <c r="M36" s="44">
        <f t="shared" si="8"/>
        <v>127.29</v>
      </c>
      <c r="N36" s="20">
        <f t="shared" si="9"/>
        <v>254.59</v>
      </c>
      <c r="O36" s="45">
        <f t="shared" si="10"/>
        <v>381.88</v>
      </c>
      <c r="P36" s="105"/>
      <c r="Q36" s="145">
        <v>27</v>
      </c>
      <c r="R36" s="44">
        <f>ROUND(index!$O$33+(C36*12)*index!$O$34,2)</f>
        <v>1083.49</v>
      </c>
      <c r="S36" s="45">
        <f>ROUND(index!$O$37+(C36*12)*index!$O$38,2)</f>
        <v>828.4</v>
      </c>
      <c r="T36" s="258"/>
    </row>
    <row r="37" spans="1:20" s="19" customFormat="1" ht="12" x14ac:dyDescent="0.25">
      <c r="A37" s="108">
        <v>28</v>
      </c>
      <c r="B37" s="101">
        <f t="shared" si="0"/>
        <v>2329.7600000000002</v>
      </c>
      <c r="C37" s="344">
        <f>ROUND(B37*index!$O$8,2)</f>
        <v>2423.88</v>
      </c>
      <c r="D37" s="216">
        <f t="shared" si="7"/>
        <v>14.719900000000001</v>
      </c>
      <c r="E37" s="31"/>
      <c r="F37" s="37">
        <f t="shared" si="1"/>
        <v>3.8271999999999999</v>
      </c>
      <c r="G37" s="22">
        <f t="shared" si="2"/>
        <v>8.2431000000000001</v>
      </c>
      <c r="H37" s="22">
        <f t="shared" si="3"/>
        <v>5.1520000000000001</v>
      </c>
      <c r="I37" s="22">
        <f t="shared" si="4"/>
        <v>7.36</v>
      </c>
      <c r="J37" s="22">
        <f t="shared" si="5"/>
        <v>4.4160000000000004</v>
      </c>
      <c r="K37" s="38">
        <f t="shared" si="6"/>
        <v>2.944</v>
      </c>
      <c r="L37" s="31"/>
      <c r="M37" s="44">
        <f t="shared" si="8"/>
        <v>127.5</v>
      </c>
      <c r="N37" s="20">
        <f t="shared" si="9"/>
        <v>254.99</v>
      </c>
      <c r="O37" s="45">
        <f t="shared" si="10"/>
        <v>382.49</v>
      </c>
      <c r="P37" s="105"/>
      <c r="Q37" s="145">
        <v>28</v>
      </c>
      <c r="R37" s="44">
        <f>ROUND(index!$O$33+(C37*12)*index!$O$34,2)</f>
        <v>1084.6400000000001</v>
      </c>
      <c r="S37" s="45">
        <f>ROUND(index!$O$37+(C37*12)*index!$O$38,2)</f>
        <v>828.65</v>
      </c>
      <c r="T37" s="258"/>
    </row>
    <row r="38" spans="1:20" s="19" customFormat="1" ht="12" x14ac:dyDescent="0.25">
      <c r="A38" s="108">
        <v>29</v>
      </c>
      <c r="B38" s="101">
        <f t="shared" si="0"/>
        <v>2333.1799999999998</v>
      </c>
      <c r="C38" s="344">
        <f>ROUND(B38*index!$O$8,2)</f>
        <v>2427.44</v>
      </c>
      <c r="D38" s="216">
        <f t="shared" si="7"/>
        <v>14.7415</v>
      </c>
      <c r="E38" s="31"/>
      <c r="F38" s="37">
        <f t="shared" si="1"/>
        <v>3.8328000000000002</v>
      </c>
      <c r="G38" s="22">
        <f t="shared" si="2"/>
        <v>8.2552000000000003</v>
      </c>
      <c r="H38" s="22">
        <f t="shared" si="3"/>
        <v>5.1595000000000004</v>
      </c>
      <c r="I38" s="22">
        <f t="shared" si="4"/>
        <v>7.3708</v>
      </c>
      <c r="J38" s="22">
        <f t="shared" si="5"/>
        <v>4.4225000000000003</v>
      </c>
      <c r="K38" s="38">
        <f t="shared" si="6"/>
        <v>2.9483000000000001</v>
      </c>
      <c r="L38" s="31"/>
      <c r="M38" s="44">
        <f t="shared" si="8"/>
        <v>127.68</v>
      </c>
      <c r="N38" s="20">
        <f t="shared" si="9"/>
        <v>255.37</v>
      </c>
      <c r="O38" s="45">
        <f t="shared" si="10"/>
        <v>383.05</v>
      </c>
      <c r="P38" s="105"/>
      <c r="Q38" s="145">
        <v>29</v>
      </c>
      <c r="R38" s="44">
        <f>ROUND(index!$O$33+(C38*12)*index!$O$34,2)</f>
        <v>1085.71</v>
      </c>
      <c r="S38" s="45">
        <f>ROUND(index!$O$37+(C38*12)*index!$O$38,2)</f>
        <v>828.88</v>
      </c>
      <c r="T38" s="258"/>
    </row>
    <row r="39" spans="1:20" s="19" customFormat="1" ht="12" x14ac:dyDescent="0.25">
      <c r="A39" s="108">
        <v>30</v>
      </c>
      <c r="B39" s="101">
        <f t="shared" si="0"/>
        <v>2336.35</v>
      </c>
      <c r="C39" s="344">
        <f>ROUND(B39*index!$O$8,2)</f>
        <v>2430.7399999999998</v>
      </c>
      <c r="D39" s="216">
        <f t="shared" si="7"/>
        <v>14.7616</v>
      </c>
      <c r="E39" s="31"/>
      <c r="F39" s="37">
        <f t="shared" si="1"/>
        <v>3.8380000000000001</v>
      </c>
      <c r="G39" s="22">
        <f t="shared" si="2"/>
        <v>8.2665000000000006</v>
      </c>
      <c r="H39" s="22">
        <f t="shared" si="3"/>
        <v>5.1665999999999999</v>
      </c>
      <c r="I39" s="22">
        <f t="shared" si="4"/>
        <v>7.3807999999999998</v>
      </c>
      <c r="J39" s="22">
        <f t="shared" si="5"/>
        <v>4.4284999999999997</v>
      </c>
      <c r="K39" s="38">
        <f t="shared" si="6"/>
        <v>2.9523000000000001</v>
      </c>
      <c r="L39" s="31"/>
      <c r="M39" s="44">
        <f t="shared" si="8"/>
        <v>127.86</v>
      </c>
      <c r="N39" s="20">
        <f t="shared" si="9"/>
        <v>255.71</v>
      </c>
      <c r="O39" s="45">
        <f t="shared" si="10"/>
        <v>383.57</v>
      </c>
      <c r="P39" s="105"/>
      <c r="Q39" s="145">
        <v>30</v>
      </c>
      <c r="R39" s="44">
        <f>ROUND(index!$O$33+(C39*12)*index!$O$34,2)</f>
        <v>1086.7</v>
      </c>
      <c r="S39" s="45">
        <f>ROUND(index!$O$37+(C39*12)*index!$O$38,2)</f>
        <v>829.09</v>
      </c>
      <c r="T39" s="258"/>
    </row>
    <row r="40" spans="1:20" s="19" customFormat="1" ht="12" x14ac:dyDescent="0.25">
      <c r="A40" s="108">
        <v>31</v>
      </c>
      <c r="B40" s="101">
        <f t="shared" si="0"/>
        <v>2339.2800000000002</v>
      </c>
      <c r="C40" s="344">
        <f>ROUND(B40*index!$O$8,2)</f>
        <v>2433.79</v>
      </c>
      <c r="D40" s="216">
        <f t="shared" si="7"/>
        <v>14.780099999999999</v>
      </c>
      <c r="E40" s="31"/>
      <c r="F40" s="37">
        <f t="shared" si="1"/>
        <v>3.8428</v>
      </c>
      <c r="G40" s="22">
        <f t="shared" si="2"/>
        <v>8.2768999999999995</v>
      </c>
      <c r="H40" s="22">
        <f t="shared" si="3"/>
        <v>5.173</v>
      </c>
      <c r="I40" s="22">
        <f t="shared" si="4"/>
        <v>7.3901000000000003</v>
      </c>
      <c r="J40" s="22">
        <f t="shared" si="5"/>
        <v>4.4340000000000002</v>
      </c>
      <c r="K40" s="38">
        <f t="shared" si="6"/>
        <v>2.956</v>
      </c>
      <c r="L40" s="31"/>
      <c r="M40" s="44">
        <f t="shared" si="8"/>
        <v>128.02000000000001</v>
      </c>
      <c r="N40" s="20">
        <f t="shared" si="9"/>
        <v>256.02999999999997</v>
      </c>
      <c r="O40" s="45">
        <f t="shared" si="10"/>
        <v>384.05</v>
      </c>
      <c r="P40" s="105"/>
      <c r="Q40" s="145">
        <v>31</v>
      </c>
      <c r="R40" s="44">
        <f>ROUND(index!$O$33+(C40*12)*index!$O$34,2)</f>
        <v>1087.6199999999999</v>
      </c>
      <c r="S40" s="45">
        <f>ROUND(index!$O$37+(C40*12)*index!$O$38,2)</f>
        <v>829.28</v>
      </c>
      <c r="T40" s="258"/>
    </row>
    <row r="41" spans="1:20" s="19" customFormat="1" ht="12" x14ac:dyDescent="0.25">
      <c r="A41" s="109">
        <v>32</v>
      </c>
      <c r="B41" s="101">
        <f t="shared" si="0"/>
        <v>2342</v>
      </c>
      <c r="C41" s="344">
        <f>ROUND(B41*index!$O$8,2)</f>
        <v>2436.62</v>
      </c>
      <c r="D41" s="216">
        <f t="shared" si="7"/>
        <v>14.7973</v>
      </c>
      <c r="E41" s="31"/>
      <c r="F41" s="37">
        <f t="shared" si="1"/>
        <v>3.8473000000000002</v>
      </c>
      <c r="G41" s="22">
        <f t="shared" si="2"/>
        <v>8.2865000000000002</v>
      </c>
      <c r="H41" s="22">
        <f t="shared" si="3"/>
        <v>5.1791</v>
      </c>
      <c r="I41" s="22">
        <f t="shared" si="4"/>
        <v>7.3986999999999998</v>
      </c>
      <c r="J41" s="22">
        <f t="shared" si="5"/>
        <v>4.4391999999999996</v>
      </c>
      <c r="K41" s="38">
        <f t="shared" si="6"/>
        <v>2.9594999999999998</v>
      </c>
      <c r="L41" s="31"/>
      <c r="M41" s="44">
        <f t="shared" si="8"/>
        <v>128.16999999999999</v>
      </c>
      <c r="N41" s="20">
        <f t="shared" si="9"/>
        <v>256.33</v>
      </c>
      <c r="O41" s="45">
        <f t="shared" si="10"/>
        <v>384.5</v>
      </c>
      <c r="P41" s="105"/>
      <c r="Q41" s="146">
        <v>32</v>
      </c>
      <c r="R41" s="44">
        <f>ROUND(index!$O$33+(C41*12)*index!$O$34,2)</f>
        <v>1088.47</v>
      </c>
      <c r="S41" s="45">
        <f>ROUND(index!$O$37+(C41*12)*index!$O$38,2)</f>
        <v>829.46</v>
      </c>
      <c r="T41" s="258"/>
    </row>
    <row r="42" spans="1:20" s="19" customFormat="1" ht="12" x14ac:dyDescent="0.25">
      <c r="A42" s="109">
        <v>33</v>
      </c>
      <c r="B42" s="101">
        <f t="shared" si="0"/>
        <v>2344.52</v>
      </c>
      <c r="C42" s="344">
        <f>ROUND(B42*index!$O$8,2)</f>
        <v>2439.2399999999998</v>
      </c>
      <c r="D42" s="216">
        <f t="shared" si="7"/>
        <v>14.8132</v>
      </c>
      <c r="E42" s="31"/>
      <c r="F42" s="37">
        <f t="shared" si="1"/>
        <v>3.8513999999999999</v>
      </c>
      <c r="G42" s="22">
        <f t="shared" si="2"/>
        <v>8.2954000000000008</v>
      </c>
      <c r="H42" s="22">
        <f t="shared" si="3"/>
        <v>5.1845999999999997</v>
      </c>
      <c r="I42" s="22">
        <f t="shared" si="4"/>
        <v>7.4066000000000001</v>
      </c>
      <c r="J42" s="22">
        <f t="shared" si="5"/>
        <v>4.444</v>
      </c>
      <c r="K42" s="38">
        <f t="shared" si="6"/>
        <v>2.9626000000000001</v>
      </c>
      <c r="L42" s="31"/>
      <c r="M42" s="44">
        <f t="shared" si="8"/>
        <v>128.30000000000001</v>
      </c>
      <c r="N42" s="20">
        <f t="shared" si="9"/>
        <v>256.61</v>
      </c>
      <c r="O42" s="45">
        <f t="shared" si="10"/>
        <v>384.91</v>
      </c>
      <c r="P42" s="105"/>
      <c r="Q42" s="146">
        <v>33</v>
      </c>
      <c r="R42" s="44">
        <f>ROUND(index!$O$33+(C42*12)*index!$O$34,2)</f>
        <v>1089.25</v>
      </c>
      <c r="S42" s="45">
        <f>ROUND(index!$O$37+(C42*12)*index!$O$38,2)</f>
        <v>829.63</v>
      </c>
      <c r="T42" s="258"/>
    </row>
    <row r="43" spans="1:20" s="19" customFormat="1" ht="12" x14ac:dyDescent="0.25">
      <c r="A43" s="109">
        <v>34</v>
      </c>
      <c r="B43" s="101">
        <f t="shared" si="0"/>
        <v>2346.85</v>
      </c>
      <c r="C43" s="344">
        <f>ROUND(B43*index!$O$8,2)</f>
        <v>2441.66</v>
      </c>
      <c r="D43" s="216">
        <f t="shared" si="7"/>
        <v>14.8279</v>
      </c>
      <c r="E43" s="31"/>
      <c r="F43" s="37">
        <f t="shared" si="1"/>
        <v>3.8553000000000002</v>
      </c>
      <c r="G43" s="22">
        <f t="shared" si="2"/>
        <v>8.3035999999999994</v>
      </c>
      <c r="H43" s="22">
        <f t="shared" si="3"/>
        <v>5.1898</v>
      </c>
      <c r="I43" s="22">
        <f t="shared" si="4"/>
        <v>7.4139999999999997</v>
      </c>
      <c r="J43" s="22">
        <f t="shared" si="5"/>
        <v>4.4484000000000004</v>
      </c>
      <c r="K43" s="38">
        <f t="shared" si="6"/>
        <v>2.9655999999999998</v>
      </c>
      <c r="L43" s="31"/>
      <c r="M43" s="44">
        <f t="shared" si="8"/>
        <v>128.43</v>
      </c>
      <c r="N43" s="20">
        <f t="shared" si="9"/>
        <v>256.86</v>
      </c>
      <c r="O43" s="45">
        <f t="shared" si="10"/>
        <v>385.29</v>
      </c>
      <c r="P43" s="105"/>
      <c r="Q43" s="146">
        <v>34</v>
      </c>
      <c r="R43" s="44">
        <f>ROUND(index!$O$33+(C43*12)*index!$O$34,2)</f>
        <v>1089.98</v>
      </c>
      <c r="S43" s="45">
        <f>ROUND(index!$O$37+(C43*12)*index!$O$38,2)</f>
        <v>829.78</v>
      </c>
      <c r="T43" s="258"/>
    </row>
    <row r="44" spans="1:20" s="21" customFormat="1" ht="12.6" thickBot="1" x14ac:dyDescent="0.3">
      <c r="A44" s="110">
        <v>35</v>
      </c>
      <c r="B44" s="102">
        <f t="shared" si="0"/>
        <v>2349.0100000000002</v>
      </c>
      <c r="C44" s="345">
        <f>ROUND(B44*index!$O$8,2)</f>
        <v>2443.91</v>
      </c>
      <c r="D44" s="217">
        <f t="shared" si="7"/>
        <v>14.8416</v>
      </c>
      <c r="E44" s="31"/>
      <c r="F44" s="335">
        <f t="shared" si="1"/>
        <v>3.8588</v>
      </c>
      <c r="G44" s="336">
        <f t="shared" si="2"/>
        <v>8.3112999999999992</v>
      </c>
      <c r="H44" s="336">
        <f t="shared" si="3"/>
        <v>5.1946000000000003</v>
      </c>
      <c r="I44" s="336">
        <f t="shared" si="4"/>
        <v>7.4207999999999998</v>
      </c>
      <c r="J44" s="336">
        <f t="shared" si="5"/>
        <v>4.4524999999999997</v>
      </c>
      <c r="K44" s="337">
        <f t="shared" si="6"/>
        <v>2.9683000000000002</v>
      </c>
      <c r="L44" s="31"/>
      <c r="M44" s="46">
        <f t="shared" si="8"/>
        <v>128.55000000000001</v>
      </c>
      <c r="N44" s="47">
        <f t="shared" si="9"/>
        <v>257.10000000000002</v>
      </c>
      <c r="O44" s="48">
        <f t="shared" si="10"/>
        <v>385.65</v>
      </c>
      <c r="P44" s="105"/>
      <c r="Q44" s="147">
        <v>35</v>
      </c>
      <c r="R44" s="46">
        <f>ROUND(index!$O$33+(C44*12)*index!$O$34,2)</f>
        <v>1090.6500000000001</v>
      </c>
      <c r="S44" s="48">
        <f>ROUND(index!$O$37+(C44*12)*index!$O$38,2)</f>
        <v>829.92</v>
      </c>
      <c r="T44" s="258"/>
    </row>
    <row r="45" spans="1:20" x14ac:dyDescent="0.25">
      <c r="A45" s="15"/>
      <c r="Q45" s="15"/>
    </row>
    <row r="50" spans="1:19" x14ac:dyDescent="0.25">
      <c r="C50" s="329"/>
      <c r="D50" s="170"/>
    </row>
    <row r="51" spans="1:19" ht="16.2" thickBot="1" x14ac:dyDescent="0.35">
      <c r="B51" s="346"/>
      <c r="C51" s="170"/>
      <c r="D51" s="170"/>
    </row>
    <row r="52" spans="1:19" ht="16.2" thickBot="1" x14ac:dyDescent="0.35">
      <c r="A52" s="32"/>
      <c r="B52" s="351" t="s">
        <v>186</v>
      </c>
      <c r="C52" s="347" t="s">
        <v>157</v>
      </c>
      <c r="D52" s="350"/>
      <c r="E52" s="32"/>
      <c r="F52" s="128" t="s">
        <v>232</v>
      </c>
      <c r="G52" s="353"/>
      <c r="H52" s="353"/>
      <c r="I52" s="353"/>
      <c r="J52" s="353"/>
      <c r="K52" s="354"/>
      <c r="L52" s="32"/>
      <c r="M52" s="128" t="s">
        <v>250</v>
      </c>
      <c r="N52" s="353"/>
      <c r="O52" s="354"/>
      <c r="P52" s="32"/>
      <c r="Q52" s="32"/>
      <c r="R52" s="355" t="s">
        <v>473</v>
      </c>
      <c r="S52" s="355" t="s">
        <v>473</v>
      </c>
    </row>
    <row r="53" spans="1:19" x14ac:dyDescent="0.25">
      <c r="M53" s="180" t="s">
        <v>247</v>
      </c>
      <c r="N53" s="181" t="s">
        <v>248</v>
      </c>
      <c r="O53" s="182" t="s">
        <v>249</v>
      </c>
      <c r="R53" s="176"/>
      <c r="S53" s="176"/>
    </row>
    <row r="54" spans="1:19" ht="16.2" thickBot="1" x14ac:dyDescent="0.35">
      <c r="B54" s="121" t="s">
        <v>467</v>
      </c>
      <c r="C54" s="121" t="s">
        <v>467</v>
      </c>
      <c r="D54" s="121" t="s">
        <v>467</v>
      </c>
      <c r="M54" s="27">
        <v>5.2600000000000001E-2</v>
      </c>
      <c r="N54" s="28">
        <v>0.1052</v>
      </c>
      <c r="O54" s="29">
        <v>0.1578</v>
      </c>
      <c r="R54" s="348"/>
      <c r="S54" s="348"/>
    </row>
    <row r="55" spans="1:19" x14ac:dyDescent="0.25">
      <c r="A55" s="6"/>
      <c r="B55" s="1" t="s">
        <v>243</v>
      </c>
      <c r="C55" s="358" t="s">
        <v>472</v>
      </c>
      <c r="D55" s="358" t="s">
        <v>472</v>
      </c>
      <c r="E55" s="6"/>
      <c r="K55" s="176"/>
      <c r="L55" s="6"/>
      <c r="M55" s="176"/>
      <c r="N55" s="176"/>
      <c r="O55" s="176"/>
      <c r="P55" s="6"/>
      <c r="Q55" s="6"/>
      <c r="R55" s="359" t="s">
        <v>252</v>
      </c>
      <c r="S55" s="359" t="s">
        <v>253</v>
      </c>
    </row>
    <row r="56" spans="1:19" ht="13.8" thickBot="1" x14ac:dyDescent="0.3">
      <c r="A56" s="13"/>
      <c r="B56" s="177" t="s">
        <v>242</v>
      </c>
      <c r="C56" s="177" t="s">
        <v>242</v>
      </c>
      <c r="D56" s="177" t="s">
        <v>251</v>
      </c>
      <c r="E56" s="13"/>
      <c r="F56" s="177" t="s">
        <v>251</v>
      </c>
      <c r="G56" s="177" t="s">
        <v>251</v>
      </c>
      <c r="H56" s="177" t="s">
        <v>251</v>
      </c>
      <c r="I56" s="177" t="s">
        <v>251</v>
      </c>
      <c r="J56" s="177" t="s">
        <v>251</v>
      </c>
      <c r="K56" s="177" t="s">
        <v>251</v>
      </c>
      <c r="L56" s="13"/>
      <c r="M56" s="177" t="s">
        <v>242</v>
      </c>
      <c r="N56" s="177" t="s">
        <v>242</v>
      </c>
      <c r="O56" s="177" t="s">
        <v>242</v>
      </c>
      <c r="P56" s="13"/>
      <c r="Q56" s="13"/>
      <c r="R56" s="194" t="s">
        <v>244</v>
      </c>
      <c r="S56" s="194" t="s">
        <v>244</v>
      </c>
    </row>
    <row r="57" spans="1:19" ht="13.8" thickBot="1" x14ac:dyDescent="0.3">
      <c r="A57" s="34" t="s">
        <v>27</v>
      </c>
      <c r="B57" s="330" t="str">
        <f>$C$52</f>
        <v>cat 5</v>
      </c>
      <c r="C57" s="330" t="str">
        <f>$C$52</f>
        <v>cat 5</v>
      </c>
      <c r="D57" s="330" t="str">
        <f>$C$52</f>
        <v>cat 5</v>
      </c>
      <c r="E57" s="115"/>
      <c r="F57" s="114">
        <v>0.26</v>
      </c>
      <c r="G57" s="114">
        <v>0.56000000000000005</v>
      </c>
      <c r="H57" s="114">
        <v>0.35</v>
      </c>
      <c r="I57" s="114">
        <v>0.5</v>
      </c>
      <c r="J57" s="114">
        <v>0.3</v>
      </c>
      <c r="K57" s="114">
        <v>0.2</v>
      </c>
      <c r="L57" s="115"/>
      <c r="M57" s="211">
        <v>5.2600000000000001E-2</v>
      </c>
      <c r="N57" s="211">
        <v>0.1052</v>
      </c>
      <c r="O57" s="211">
        <v>0.1578</v>
      </c>
      <c r="P57" s="115"/>
      <c r="Q57" s="114" t="s">
        <v>27</v>
      </c>
      <c r="R57" s="330" t="str">
        <f>$C$52</f>
        <v>cat 5</v>
      </c>
      <c r="S57" s="330" t="str">
        <f>$C$52</f>
        <v>cat 5</v>
      </c>
    </row>
    <row r="58" spans="1:19" x14ac:dyDescent="0.25">
      <c r="A58" s="331">
        <v>0</v>
      </c>
      <c r="B58" s="164">
        <f t="shared" ref="B58:B93" si="11">VLOOKUP(C$52,ificbasisdoel,$A58+2,FALSE)</f>
        <v>1913.99</v>
      </c>
      <c r="C58" s="343">
        <f>ROUND(B58*index!$O$8,2)</f>
        <v>1991.32</v>
      </c>
      <c r="D58" s="215">
        <f>ROUND(C58*12/1976,4)</f>
        <v>12.093</v>
      </c>
      <c r="E58" s="31"/>
      <c r="F58" s="332">
        <f t="shared" ref="F58:F93" si="12">ROUND(D58*$F$8,4)</f>
        <v>3.1442000000000001</v>
      </c>
      <c r="G58" s="333">
        <f t="shared" ref="G58:G93" si="13">ROUND(D58*$G$8,4)</f>
        <v>6.7721</v>
      </c>
      <c r="H58" s="333">
        <f t="shared" ref="H58:H93" si="14">ROUND(D58*$H$8,4)</f>
        <v>4.2325999999999997</v>
      </c>
      <c r="I58" s="333">
        <f t="shared" ref="I58:I93" si="15">ROUND(D58*$I$8,4)</f>
        <v>6.0465</v>
      </c>
      <c r="J58" s="333">
        <f t="shared" ref="J58:J93" si="16">ROUND(D58*$J$8,4)</f>
        <v>3.6278999999999999</v>
      </c>
      <c r="K58" s="334">
        <f t="shared" ref="K58:K93" si="17">ROUND(D58*$K$8,4)</f>
        <v>2.4186000000000001</v>
      </c>
      <c r="L58" s="31"/>
      <c r="M58" s="338">
        <f>ROUND(C58*$M$8,2)</f>
        <v>104.74</v>
      </c>
      <c r="N58" s="339">
        <f>ROUND(C58*$N$8,2)</f>
        <v>209.49</v>
      </c>
      <c r="O58" s="340">
        <f>ROUND(C58*$O$8,2)</f>
        <v>314.23</v>
      </c>
      <c r="P58" s="105"/>
      <c r="Q58" s="341">
        <v>0</v>
      </c>
      <c r="R58" s="338">
        <f>ROUND(index!$O$33+(C58*12)*index!$O$34,2)</f>
        <v>954.88</v>
      </c>
      <c r="S58" s="340">
        <f>ROUND(index!$O$37+(C58*12)*index!$O$38,2)</f>
        <v>801.14</v>
      </c>
    </row>
    <row r="59" spans="1:19" x14ac:dyDescent="0.25">
      <c r="A59" s="108">
        <v>1</v>
      </c>
      <c r="B59" s="164">
        <f t="shared" si="11"/>
        <v>1956.21</v>
      </c>
      <c r="C59" s="344">
        <f>ROUND(B59*index!$O$8,2)</f>
        <v>2035.24</v>
      </c>
      <c r="D59" s="216">
        <f t="shared" ref="D59:D93" si="18">ROUND(C59*12/1976,4)</f>
        <v>12.3598</v>
      </c>
      <c r="E59" s="31"/>
      <c r="F59" s="37">
        <f t="shared" si="12"/>
        <v>3.2134999999999998</v>
      </c>
      <c r="G59" s="22">
        <f t="shared" si="13"/>
        <v>6.9215</v>
      </c>
      <c r="H59" s="22">
        <f t="shared" si="14"/>
        <v>4.3258999999999999</v>
      </c>
      <c r="I59" s="22">
        <f t="shared" si="15"/>
        <v>6.1798999999999999</v>
      </c>
      <c r="J59" s="22">
        <f t="shared" si="16"/>
        <v>3.7079</v>
      </c>
      <c r="K59" s="38">
        <f t="shared" si="17"/>
        <v>2.472</v>
      </c>
      <c r="L59" s="31"/>
      <c r="M59" s="44">
        <f t="shared" ref="M59:M93" si="19">ROUND(C59*$M$8,2)</f>
        <v>107.05</v>
      </c>
      <c r="N59" s="20">
        <f t="shared" ref="N59:N93" si="20">ROUND(C59*$N$8,2)</f>
        <v>214.11</v>
      </c>
      <c r="O59" s="45">
        <f t="shared" ref="O59:O93" si="21">ROUND(C59*$O$8,2)</f>
        <v>321.16000000000003</v>
      </c>
      <c r="P59" s="105"/>
      <c r="Q59" s="145">
        <v>1</v>
      </c>
      <c r="R59" s="44">
        <f>ROUND(index!$O$33+(C59*12)*index!$O$34,2)</f>
        <v>968.05</v>
      </c>
      <c r="S59" s="45">
        <f>ROUND(index!$O$37+(C59*12)*index!$O$38,2)</f>
        <v>803.93</v>
      </c>
    </row>
    <row r="60" spans="1:19" x14ac:dyDescent="0.25">
      <c r="A60" s="108">
        <v>2</v>
      </c>
      <c r="B60" s="164">
        <f t="shared" si="11"/>
        <v>1989.12</v>
      </c>
      <c r="C60" s="344">
        <f>ROUND(B60*index!$O$8,2)</f>
        <v>2069.48</v>
      </c>
      <c r="D60" s="216">
        <f t="shared" si="18"/>
        <v>12.5677</v>
      </c>
      <c r="E60" s="31"/>
      <c r="F60" s="37">
        <f t="shared" si="12"/>
        <v>3.2675999999999998</v>
      </c>
      <c r="G60" s="22">
        <f t="shared" si="13"/>
        <v>7.0378999999999996</v>
      </c>
      <c r="H60" s="22">
        <f t="shared" si="14"/>
        <v>4.3986999999999998</v>
      </c>
      <c r="I60" s="22">
        <f t="shared" si="15"/>
        <v>6.2839</v>
      </c>
      <c r="J60" s="22">
        <f t="shared" si="16"/>
        <v>3.7703000000000002</v>
      </c>
      <c r="K60" s="38">
        <f t="shared" si="17"/>
        <v>2.5135000000000001</v>
      </c>
      <c r="L60" s="31"/>
      <c r="M60" s="44">
        <f t="shared" si="19"/>
        <v>108.85</v>
      </c>
      <c r="N60" s="20">
        <f t="shared" si="20"/>
        <v>217.71</v>
      </c>
      <c r="O60" s="45">
        <f t="shared" si="21"/>
        <v>326.56</v>
      </c>
      <c r="P60" s="105"/>
      <c r="Q60" s="145">
        <v>2</v>
      </c>
      <c r="R60" s="44">
        <f>ROUND(index!$O$33+(C60*12)*index!$O$34,2)</f>
        <v>978.32</v>
      </c>
      <c r="S60" s="45">
        <f>ROUND(index!$O$37+(C60*12)*index!$O$38,2)</f>
        <v>806.11</v>
      </c>
    </row>
    <row r="61" spans="1:19" x14ac:dyDescent="0.25">
      <c r="A61" s="108">
        <v>3</v>
      </c>
      <c r="B61" s="164">
        <f t="shared" si="11"/>
        <v>2020.07</v>
      </c>
      <c r="C61" s="344">
        <f>ROUND(B61*index!$O$8,2)</f>
        <v>2101.6799999999998</v>
      </c>
      <c r="D61" s="216">
        <f t="shared" si="18"/>
        <v>12.763199999999999</v>
      </c>
      <c r="E61" s="31"/>
      <c r="F61" s="37">
        <f t="shared" si="12"/>
        <v>3.3184</v>
      </c>
      <c r="G61" s="22">
        <f t="shared" si="13"/>
        <v>7.1474000000000002</v>
      </c>
      <c r="H61" s="22">
        <f t="shared" si="14"/>
        <v>4.4671000000000003</v>
      </c>
      <c r="I61" s="22">
        <f t="shared" si="15"/>
        <v>6.3815999999999997</v>
      </c>
      <c r="J61" s="22">
        <f t="shared" si="16"/>
        <v>3.8290000000000002</v>
      </c>
      <c r="K61" s="38">
        <f t="shared" si="17"/>
        <v>2.5526</v>
      </c>
      <c r="L61" s="31"/>
      <c r="M61" s="44">
        <f t="shared" si="19"/>
        <v>110.55</v>
      </c>
      <c r="N61" s="20">
        <f t="shared" si="20"/>
        <v>221.1</v>
      </c>
      <c r="O61" s="45">
        <f t="shared" si="21"/>
        <v>331.65</v>
      </c>
      <c r="P61" s="105"/>
      <c r="Q61" s="145">
        <v>3</v>
      </c>
      <c r="R61" s="44">
        <f>ROUND(index!$O$33+(C61*12)*index!$O$34,2)</f>
        <v>987.98</v>
      </c>
      <c r="S61" s="45">
        <f>ROUND(index!$O$37+(C61*12)*index!$O$38,2)</f>
        <v>808.16</v>
      </c>
    </row>
    <row r="62" spans="1:19" x14ac:dyDescent="0.25">
      <c r="A62" s="108">
        <v>4</v>
      </c>
      <c r="B62" s="164">
        <f t="shared" si="11"/>
        <v>2049.14</v>
      </c>
      <c r="C62" s="344">
        <f>ROUND(B62*index!$O$8,2)</f>
        <v>2131.9299999999998</v>
      </c>
      <c r="D62" s="216">
        <f t="shared" si="18"/>
        <v>12.946899999999999</v>
      </c>
      <c r="E62" s="31"/>
      <c r="F62" s="37">
        <f t="shared" si="12"/>
        <v>3.3662000000000001</v>
      </c>
      <c r="G62" s="22">
        <f t="shared" si="13"/>
        <v>7.2503000000000002</v>
      </c>
      <c r="H62" s="22">
        <f t="shared" si="14"/>
        <v>4.5313999999999997</v>
      </c>
      <c r="I62" s="22">
        <f t="shared" si="15"/>
        <v>6.4734999999999996</v>
      </c>
      <c r="J62" s="22">
        <f t="shared" si="16"/>
        <v>3.8841000000000001</v>
      </c>
      <c r="K62" s="38">
        <f t="shared" si="17"/>
        <v>2.5893999999999999</v>
      </c>
      <c r="L62" s="31"/>
      <c r="M62" s="44">
        <f t="shared" si="19"/>
        <v>112.14</v>
      </c>
      <c r="N62" s="20">
        <f t="shared" si="20"/>
        <v>224.28</v>
      </c>
      <c r="O62" s="45">
        <f t="shared" si="21"/>
        <v>336.42</v>
      </c>
      <c r="P62" s="105"/>
      <c r="Q62" s="145">
        <v>4</v>
      </c>
      <c r="R62" s="44">
        <f>ROUND(index!$O$33+(C62*12)*index!$O$34,2)</f>
        <v>997.06</v>
      </c>
      <c r="S62" s="45">
        <f>ROUND(index!$O$37+(C62*12)*index!$O$38,2)</f>
        <v>810.08</v>
      </c>
    </row>
    <row r="63" spans="1:19" x14ac:dyDescent="0.25">
      <c r="A63" s="108">
        <v>5</v>
      </c>
      <c r="B63" s="164">
        <f t="shared" si="11"/>
        <v>2076.4299999999998</v>
      </c>
      <c r="C63" s="344">
        <f>ROUND(B63*index!$O$8,2)</f>
        <v>2160.3200000000002</v>
      </c>
      <c r="D63" s="216">
        <f t="shared" si="18"/>
        <v>13.119400000000001</v>
      </c>
      <c r="E63" s="31"/>
      <c r="F63" s="37">
        <f t="shared" si="12"/>
        <v>3.411</v>
      </c>
      <c r="G63" s="22">
        <f t="shared" si="13"/>
        <v>7.3468999999999998</v>
      </c>
      <c r="H63" s="22">
        <f t="shared" si="14"/>
        <v>4.5918000000000001</v>
      </c>
      <c r="I63" s="22">
        <f t="shared" si="15"/>
        <v>6.5597000000000003</v>
      </c>
      <c r="J63" s="22">
        <f t="shared" si="16"/>
        <v>3.9358</v>
      </c>
      <c r="K63" s="38">
        <f t="shared" si="17"/>
        <v>2.6238999999999999</v>
      </c>
      <c r="L63" s="31"/>
      <c r="M63" s="44">
        <f t="shared" si="19"/>
        <v>113.63</v>
      </c>
      <c r="N63" s="20">
        <f t="shared" si="20"/>
        <v>227.27</v>
      </c>
      <c r="O63" s="45">
        <f t="shared" si="21"/>
        <v>340.9</v>
      </c>
      <c r="P63" s="105"/>
      <c r="Q63" s="145">
        <v>5</v>
      </c>
      <c r="R63" s="44">
        <f>ROUND(index!$O$33+(C63*12)*index!$O$34,2)</f>
        <v>1005.58</v>
      </c>
      <c r="S63" s="45">
        <f>ROUND(index!$O$37+(C63*12)*index!$O$38,2)</f>
        <v>811.89</v>
      </c>
    </row>
    <row r="64" spans="1:19" x14ac:dyDescent="0.25">
      <c r="A64" s="108">
        <v>6</v>
      </c>
      <c r="B64" s="164">
        <f t="shared" si="11"/>
        <v>2109.3000000000002</v>
      </c>
      <c r="C64" s="344">
        <f>ROUND(B64*index!$O$8,2)</f>
        <v>2194.52</v>
      </c>
      <c r="D64" s="216">
        <f t="shared" si="18"/>
        <v>13.327</v>
      </c>
      <c r="E64" s="31"/>
      <c r="F64" s="37">
        <f t="shared" si="12"/>
        <v>3.4649999999999999</v>
      </c>
      <c r="G64" s="22">
        <f t="shared" si="13"/>
        <v>7.4630999999999998</v>
      </c>
      <c r="H64" s="22">
        <f t="shared" si="14"/>
        <v>4.6645000000000003</v>
      </c>
      <c r="I64" s="22">
        <f t="shared" si="15"/>
        <v>6.6635</v>
      </c>
      <c r="J64" s="22">
        <f t="shared" si="16"/>
        <v>3.9981</v>
      </c>
      <c r="K64" s="38">
        <f t="shared" si="17"/>
        <v>2.6654</v>
      </c>
      <c r="L64" s="31"/>
      <c r="M64" s="44">
        <f t="shared" si="19"/>
        <v>115.43</v>
      </c>
      <c r="N64" s="20">
        <f t="shared" si="20"/>
        <v>230.86</v>
      </c>
      <c r="O64" s="45">
        <f t="shared" si="21"/>
        <v>346.3</v>
      </c>
      <c r="P64" s="105"/>
      <c r="Q64" s="145">
        <v>6</v>
      </c>
      <c r="R64" s="44">
        <f>ROUND(index!$O$33+(C64*12)*index!$O$34,2)</f>
        <v>1015.84</v>
      </c>
      <c r="S64" s="45">
        <f>ROUND(index!$O$37+(C64*12)*index!$O$38,2)</f>
        <v>814.06</v>
      </c>
    </row>
    <row r="65" spans="1:19" x14ac:dyDescent="0.25">
      <c r="A65" s="108">
        <v>7</v>
      </c>
      <c r="B65" s="164">
        <f t="shared" si="11"/>
        <v>2133.2600000000002</v>
      </c>
      <c r="C65" s="344">
        <f>ROUND(B65*index!$O$8,2)</f>
        <v>2219.44</v>
      </c>
      <c r="D65" s="216">
        <f t="shared" si="18"/>
        <v>13.478400000000001</v>
      </c>
      <c r="E65" s="31"/>
      <c r="F65" s="37">
        <f t="shared" si="12"/>
        <v>3.5044</v>
      </c>
      <c r="G65" s="22">
        <f t="shared" si="13"/>
        <v>7.5479000000000003</v>
      </c>
      <c r="H65" s="22">
        <f t="shared" si="14"/>
        <v>4.7173999999999996</v>
      </c>
      <c r="I65" s="22">
        <f t="shared" si="15"/>
        <v>6.7392000000000003</v>
      </c>
      <c r="J65" s="22">
        <f t="shared" si="16"/>
        <v>4.0434999999999999</v>
      </c>
      <c r="K65" s="38">
        <f t="shared" si="17"/>
        <v>2.6957</v>
      </c>
      <c r="L65" s="31"/>
      <c r="M65" s="44">
        <f t="shared" si="19"/>
        <v>116.74</v>
      </c>
      <c r="N65" s="20">
        <f t="shared" si="20"/>
        <v>233.49</v>
      </c>
      <c r="O65" s="45">
        <f t="shared" si="21"/>
        <v>350.23</v>
      </c>
      <c r="P65" s="105"/>
      <c r="Q65" s="145">
        <v>7</v>
      </c>
      <c r="R65" s="44">
        <f>ROUND(index!$O$33+(C65*12)*index!$O$34,2)</f>
        <v>1023.31</v>
      </c>
      <c r="S65" s="45">
        <f>ROUND(index!$O$37+(C65*12)*index!$O$38,2)</f>
        <v>815.65</v>
      </c>
    </row>
    <row r="66" spans="1:19" x14ac:dyDescent="0.25">
      <c r="A66" s="108">
        <v>8</v>
      </c>
      <c r="B66" s="164">
        <f t="shared" si="11"/>
        <v>2155.67</v>
      </c>
      <c r="C66" s="344">
        <f>ROUND(B66*index!$O$8,2)</f>
        <v>2242.7600000000002</v>
      </c>
      <c r="D66" s="216">
        <f t="shared" si="18"/>
        <v>13.62</v>
      </c>
      <c r="E66" s="31"/>
      <c r="F66" s="37">
        <f t="shared" si="12"/>
        <v>3.5411999999999999</v>
      </c>
      <c r="G66" s="22">
        <f t="shared" si="13"/>
        <v>7.6272000000000002</v>
      </c>
      <c r="H66" s="22">
        <f t="shared" si="14"/>
        <v>4.7670000000000003</v>
      </c>
      <c r="I66" s="22">
        <f t="shared" si="15"/>
        <v>6.81</v>
      </c>
      <c r="J66" s="22">
        <f t="shared" si="16"/>
        <v>4.0860000000000003</v>
      </c>
      <c r="K66" s="38">
        <f t="shared" si="17"/>
        <v>2.7240000000000002</v>
      </c>
      <c r="L66" s="31"/>
      <c r="M66" s="44">
        <f t="shared" si="19"/>
        <v>117.97</v>
      </c>
      <c r="N66" s="20">
        <f t="shared" si="20"/>
        <v>235.94</v>
      </c>
      <c r="O66" s="45">
        <f t="shared" si="21"/>
        <v>353.91</v>
      </c>
      <c r="P66" s="105"/>
      <c r="Q66" s="145">
        <v>8</v>
      </c>
      <c r="R66" s="44">
        <f>ROUND(index!$O$33+(C66*12)*index!$O$34,2)</f>
        <v>1030.31</v>
      </c>
      <c r="S66" s="45">
        <f>ROUND(index!$O$37+(C66*12)*index!$O$38,2)</f>
        <v>817.13</v>
      </c>
    </row>
    <row r="67" spans="1:19" x14ac:dyDescent="0.25">
      <c r="A67" s="108">
        <v>9</v>
      </c>
      <c r="B67" s="164">
        <f t="shared" si="11"/>
        <v>2176.62</v>
      </c>
      <c r="C67" s="344">
        <f>ROUND(B67*index!$O$8,2)</f>
        <v>2264.56</v>
      </c>
      <c r="D67" s="216">
        <f t="shared" si="18"/>
        <v>13.7524</v>
      </c>
      <c r="E67" s="31"/>
      <c r="F67" s="37">
        <f t="shared" si="12"/>
        <v>3.5756000000000001</v>
      </c>
      <c r="G67" s="22">
        <f t="shared" si="13"/>
        <v>7.7012999999999998</v>
      </c>
      <c r="H67" s="22">
        <f t="shared" si="14"/>
        <v>4.8132999999999999</v>
      </c>
      <c r="I67" s="22">
        <f t="shared" si="15"/>
        <v>6.8761999999999999</v>
      </c>
      <c r="J67" s="22">
        <f t="shared" si="16"/>
        <v>4.1257000000000001</v>
      </c>
      <c r="K67" s="38">
        <f t="shared" si="17"/>
        <v>2.7505000000000002</v>
      </c>
      <c r="L67" s="31"/>
      <c r="M67" s="44">
        <f t="shared" si="19"/>
        <v>119.12</v>
      </c>
      <c r="N67" s="20">
        <f t="shared" si="20"/>
        <v>238.23</v>
      </c>
      <c r="O67" s="45">
        <f t="shared" si="21"/>
        <v>357.35</v>
      </c>
      <c r="P67" s="105"/>
      <c r="Q67" s="145">
        <v>9</v>
      </c>
      <c r="R67" s="44">
        <f>ROUND(index!$O$33+(C67*12)*index!$O$34,2)</f>
        <v>1036.8499999999999</v>
      </c>
      <c r="S67" s="45">
        <f>ROUND(index!$O$37+(C67*12)*index!$O$38,2)</f>
        <v>818.52</v>
      </c>
    </row>
    <row r="68" spans="1:19" x14ac:dyDescent="0.25">
      <c r="A68" s="108">
        <v>10</v>
      </c>
      <c r="B68" s="164">
        <f t="shared" si="11"/>
        <v>2196.19</v>
      </c>
      <c r="C68" s="344">
        <f>ROUND(B68*index!$O$8,2)</f>
        <v>2284.92</v>
      </c>
      <c r="D68" s="216">
        <f t="shared" si="18"/>
        <v>13.875999999999999</v>
      </c>
      <c r="E68" s="31"/>
      <c r="F68" s="37">
        <f t="shared" si="12"/>
        <v>3.6078000000000001</v>
      </c>
      <c r="G68" s="22">
        <f t="shared" si="13"/>
        <v>7.7706</v>
      </c>
      <c r="H68" s="22">
        <f t="shared" si="14"/>
        <v>4.8566000000000003</v>
      </c>
      <c r="I68" s="22">
        <f t="shared" si="15"/>
        <v>6.9379999999999997</v>
      </c>
      <c r="J68" s="22">
        <f t="shared" si="16"/>
        <v>4.1627999999999998</v>
      </c>
      <c r="K68" s="38">
        <f t="shared" si="17"/>
        <v>2.7751999999999999</v>
      </c>
      <c r="L68" s="31"/>
      <c r="M68" s="44">
        <f t="shared" si="19"/>
        <v>120.19</v>
      </c>
      <c r="N68" s="20">
        <f t="shared" si="20"/>
        <v>240.37</v>
      </c>
      <c r="O68" s="45">
        <f t="shared" si="21"/>
        <v>360.56</v>
      </c>
      <c r="P68" s="105"/>
      <c r="Q68" s="145">
        <v>10</v>
      </c>
      <c r="R68" s="44">
        <f>ROUND(index!$O$33+(C68*12)*index!$O$34,2)</f>
        <v>1042.96</v>
      </c>
      <c r="S68" s="45">
        <f>ROUND(index!$O$37+(C68*12)*index!$O$38,2)</f>
        <v>819.81</v>
      </c>
    </row>
    <row r="69" spans="1:19" x14ac:dyDescent="0.25">
      <c r="A69" s="108">
        <v>11</v>
      </c>
      <c r="B69" s="164">
        <f t="shared" si="11"/>
        <v>2221.7399999999998</v>
      </c>
      <c r="C69" s="344">
        <f>ROUND(B69*index!$O$8,2)</f>
        <v>2311.5</v>
      </c>
      <c r="D69" s="216">
        <f t="shared" si="18"/>
        <v>14.0374</v>
      </c>
      <c r="E69" s="31"/>
      <c r="F69" s="37">
        <f t="shared" si="12"/>
        <v>3.6497000000000002</v>
      </c>
      <c r="G69" s="22">
        <f t="shared" si="13"/>
        <v>7.8609</v>
      </c>
      <c r="H69" s="22">
        <f t="shared" si="14"/>
        <v>4.9131</v>
      </c>
      <c r="I69" s="22">
        <f t="shared" si="15"/>
        <v>7.0186999999999999</v>
      </c>
      <c r="J69" s="22">
        <f t="shared" si="16"/>
        <v>4.2111999999999998</v>
      </c>
      <c r="K69" s="38">
        <f t="shared" si="17"/>
        <v>2.8075000000000001</v>
      </c>
      <c r="L69" s="31"/>
      <c r="M69" s="44">
        <f t="shared" si="19"/>
        <v>121.58</v>
      </c>
      <c r="N69" s="20">
        <f t="shared" si="20"/>
        <v>243.17</v>
      </c>
      <c r="O69" s="45">
        <f t="shared" si="21"/>
        <v>364.75</v>
      </c>
      <c r="P69" s="105"/>
      <c r="Q69" s="145">
        <v>11</v>
      </c>
      <c r="R69" s="44">
        <f>ROUND(index!$O$33+(C69*12)*index!$O$34,2)</f>
        <v>1050.93</v>
      </c>
      <c r="S69" s="45">
        <f>ROUND(index!$O$37+(C69*12)*index!$O$38,2)</f>
        <v>821.5</v>
      </c>
    </row>
    <row r="70" spans="1:19" x14ac:dyDescent="0.25">
      <c r="A70" s="108">
        <v>12</v>
      </c>
      <c r="B70" s="164">
        <f t="shared" si="11"/>
        <v>2238.7800000000002</v>
      </c>
      <c r="C70" s="344">
        <f>ROUND(B70*index!$O$8,2)</f>
        <v>2329.23</v>
      </c>
      <c r="D70" s="216">
        <f t="shared" si="18"/>
        <v>14.145099999999999</v>
      </c>
      <c r="E70" s="31"/>
      <c r="F70" s="37">
        <f t="shared" si="12"/>
        <v>3.6777000000000002</v>
      </c>
      <c r="G70" s="22">
        <f t="shared" si="13"/>
        <v>7.9212999999999996</v>
      </c>
      <c r="H70" s="22">
        <f t="shared" si="14"/>
        <v>4.9508000000000001</v>
      </c>
      <c r="I70" s="22">
        <f t="shared" si="15"/>
        <v>7.0726000000000004</v>
      </c>
      <c r="J70" s="22">
        <f t="shared" si="16"/>
        <v>4.2435</v>
      </c>
      <c r="K70" s="38">
        <f t="shared" si="17"/>
        <v>2.8290000000000002</v>
      </c>
      <c r="L70" s="31"/>
      <c r="M70" s="44">
        <f t="shared" si="19"/>
        <v>122.52</v>
      </c>
      <c r="N70" s="20">
        <f t="shared" si="20"/>
        <v>245.03</v>
      </c>
      <c r="O70" s="45">
        <f t="shared" si="21"/>
        <v>367.55</v>
      </c>
      <c r="P70" s="105"/>
      <c r="Q70" s="145">
        <v>12</v>
      </c>
      <c r="R70" s="44">
        <f>ROUND(index!$O$33+(C70*12)*index!$O$34,2)</f>
        <v>1056.25</v>
      </c>
      <c r="S70" s="45">
        <f>ROUND(index!$O$37+(C70*12)*index!$O$38,2)</f>
        <v>822.63</v>
      </c>
    </row>
    <row r="71" spans="1:19" x14ac:dyDescent="0.25">
      <c r="A71" s="108">
        <v>13</v>
      </c>
      <c r="B71" s="164">
        <f t="shared" si="11"/>
        <v>2254.66</v>
      </c>
      <c r="C71" s="344">
        <f>ROUND(B71*index!$O$8,2)</f>
        <v>2345.75</v>
      </c>
      <c r="D71" s="216">
        <f t="shared" si="18"/>
        <v>14.2454</v>
      </c>
      <c r="E71" s="31"/>
      <c r="F71" s="37">
        <f t="shared" si="12"/>
        <v>3.7038000000000002</v>
      </c>
      <c r="G71" s="22">
        <f t="shared" si="13"/>
        <v>7.9774000000000003</v>
      </c>
      <c r="H71" s="22">
        <f t="shared" si="14"/>
        <v>4.9859</v>
      </c>
      <c r="I71" s="22">
        <f t="shared" si="15"/>
        <v>7.1227</v>
      </c>
      <c r="J71" s="22">
        <f t="shared" si="16"/>
        <v>4.2736000000000001</v>
      </c>
      <c r="K71" s="38">
        <f t="shared" si="17"/>
        <v>2.8491</v>
      </c>
      <c r="L71" s="31"/>
      <c r="M71" s="44">
        <f t="shared" si="19"/>
        <v>123.39</v>
      </c>
      <c r="N71" s="20">
        <f t="shared" si="20"/>
        <v>246.77</v>
      </c>
      <c r="O71" s="45">
        <f t="shared" si="21"/>
        <v>370.16</v>
      </c>
      <c r="P71" s="105"/>
      <c r="Q71" s="145">
        <v>13</v>
      </c>
      <c r="R71" s="44">
        <f>ROUND(index!$O$33+(C71*12)*index!$O$34,2)</f>
        <v>1061.21</v>
      </c>
      <c r="S71" s="45">
        <f>ROUND(index!$O$37+(C71*12)*index!$O$38,2)</f>
        <v>823.68</v>
      </c>
    </row>
    <row r="72" spans="1:19" x14ac:dyDescent="0.25">
      <c r="A72" s="108">
        <v>14</v>
      </c>
      <c r="B72" s="164">
        <f t="shared" si="11"/>
        <v>2269.46</v>
      </c>
      <c r="C72" s="344">
        <f>ROUND(B72*index!$O$8,2)</f>
        <v>2361.15</v>
      </c>
      <c r="D72" s="216">
        <f t="shared" si="18"/>
        <v>14.339</v>
      </c>
      <c r="E72" s="31"/>
      <c r="F72" s="37">
        <f t="shared" si="12"/>
        <v>3.7281</v>
      </c>
      <c r="G72" s="22">
        <f t="shared" si="13"/>
        <v>8.0297999999999998</v>
      </c>
      <c r="H72" s="22">
        <f t="shared" si="14"/>
        <v>5.0186999999999999</v>
      </c>
      <c r="I72" s="22">
        <f t="shared" si="15"/>
        <v>7.1695000000000002</v>
      </c>
      <c r="J72" s="22">
        <f t="shared" si="16"/>
        <v>4.3017000000000003</v>
      </c>
      <c r="K72" s="38">
        <f t="shared" si="17"/>
        <v>2.8677999999999999</v>
      </c>
      <c r="L72" s="31"/>
      <c r="M72" s="44">
        <f t="shared" si="19"/>
        <v>124.2</v>
      </c>
      <c r="N72" s="20">
        <f t="shared" si="20"/>
        <v>248.39</v>
      </c>
      <c r="O72" s="45">
        <f t="shared" si="21"/>
        <v>372.59</v>
      </c>
      <c r="P72" s="105"/>
      <c r="Q72" s="145">
        <v>14</v>
      </c>
      <c r="R72" s="44">
        <f>ROUND(index!$O$33+(C72*12)*index!$O$34,2)</f>
        <v>1065.83</v>
      </c>
      <c r="S72" s="45">
        <f>ROUND(index!$O$37+(C72*12)*index!$O$38,2)</f>
        <v>824.66</v>
      </c>
    </row>
    <row r="73" spans="1:19" x14ac:dyDescent="0.25">
      <c r="A73" s="108">
        <v>15</v>
      </c>
      <c r="B73" s="164">
        <f t="shared" si="11"/>
        <v>2283.2399999999998</v>
      </c>
      <c r="C73" s="344">
        <f>ROUND(B73*index!$O$8,2)</f>
        <v>2375.48</v>
      </c>
      <c r="D73" s="216">
        <f t="shared" si="18"/>
        <v>14.426</v>
      </c>
      <c r="E73" s="31"/>
      <c r="F73" s="37">
        <f t="shared" si="12"/>
        <v>3.7507999999999999</v>
      </c>
      <c r="G73" s="22">
        <f t="shared" si="13"/>
        <v>8.0785999999999998</v>
      </c>
      <c r="H73" s="22">
        <f t="shared" si="14"/>
        <v>5.0491000000000001</v>
      </c>
      <c r="I73" s="22">
        <f t="shared" si="15"/>
        <v>7.2130000000000001</v>
      </c>
      <c r="J73" s="22">
        <f t="shared" si="16"/>
        <v>4.3277999999999999</v>
      </c>
      <c r="K73" s="38">
        <f t="shared" si="17"/>
        <v>2.8852000000000002</v>
      </c>
      <c r="L73" s="31"/>
      <c r="M73" s="44">
        <f t="shared" si="19"/>
        <v>124.95</v>
      </c>
      <c r="N73" s="20">
        <f t="shared" si="20"/>
        <v>249.9</v>
      </c>
      <c r="O73" s="45">
        <f t="shared" si="21"/>
        <v>374.85</v>
      </c>
      <c r="P73" s="105"/>
      <c r="Q73" s="145">
        <v>15</v>
      </c>
      <c r="R73" s="44">
        <f>ROUND(index!$O$33+(C73*12)*index!$O$34,2)</f>
        <v>1070.1199999999999</v>
      </c>
      <c r="S73" s="45">
        <f>ROUND(index!$O$37+(C73*12)*index!$O$38,2)</f>
        <v>825.57</v>
      </c>
    </row>
    <row r="74" spans="1:19" x14ac:dyDescent="0.25">
      <c r="A74" s="108">
        <v>16</v>
      </c>
      <c r="B74" s="164">
        <f t="shared" si="11"/>
        <v>2299.64</v>
      </c>
      <c r="C74" s="344">
        <f>ROUND(B74*index!$O$8,2)</f>
        <v>2392.5500000000002</v>
      </c>
      <c r="D74" s="216">
        <f t="shared" si="18"/>
        <v>14.5297</v>
      </c>
      <c r="E74" s="31"/>
      <c r="F74" s="37">
        <f t="shared" si="12"/>
        <v>3.7776999999999998</v>
      </c>
      <c r="G74" s="22">
        <f t="shared" si="13"/>
        <v>8.1365999999999996</v>
      </c>
      <c r="H74" s="22">
        <f t="shared" si="14"/>
        <v>5.0853999999999999</v>
      </c>
      <c r="I74" s="22">
        <f t="shared" si="15"/>
        <v>7.2648999999999999</v>
      </c>
      <c r="J74" s="22">
        <f t="shared" si="16"/>
        <v>4.3589000000000002</v>
      </c>
      <c r="K74" s="38">
        <f t="shared" si="17"/>
        <v>2.9058999999999999</v>
      </c>
      <c r="L74" s="31"/>
      <c r="M74" s="44">
        <f t="shared" si="19"/>
        <v>125.85</v>
      </c>
      <c r="N74" s="20">
        <f t="shared" si="20"/>
        <v>251.7</v>
      </c>
      <c r="O74" s="45">
        <f t="shared" si="21"/>
        <v>377.54</v>
      </c>
      <c r="P74" s="105"/>
      <c r="Q74" s="145">
        <v>16</v>
      </c>
      <c r="R74" s="44">
        <f>ROUND(index!$O$33+(C74*12)*index!$O$34,2)</f>
        <v>1075.25</v>
      </c>
      <c r="S74" s="45">
        <f>ROUND(index!$O$37+(C74*12)*index!$O$38,2)</f>
        <v>826.66</v>
      </c>
    </row>
    <row r="75" spans="1:19" x14ac:dyDescent="0.25">
      <c r="A75" s="108">
        <v>17</v>
      </c>
      <c r="B75" s="164">
        <f t="shared" si="11"/>
        <v>2308.1</v>
      </c>
      <c r="C75" s="344">
        <f>ROUND(B75*index!$O$8,2)</f>
        <v>2401.35</v>
      </c>
      <c r="D75" s="216">
        <f t="shared" si="18"/>
        <v>14.5831</v>
      </c>
      <c r="E75" s="31"/>
      <c r="F75" s="37">
        <f t="shared" si="12"/>
        <v>3.7915999999999999</v>
      </c>
      <c r="G75" s="22">
        <f t="shared" si="13"/>
        <v>8.1664999999999992</v>
      </c>
      <c r="H75" s="22">
        <f t="shared" si="14"/>
        <v>5.1040999999999999</v>
      </c>
      <c r="I75" s="22">
        <f t="shared" si="15"/>
        <v>7.2915999999999999</v>
      </c>
      <c r="J75" s="22">
        <f t="shared" si="16"/>
        <v>4.3749000000000002</v>
      </c>
      <c r="K75" s="38">
        <f t="shared" si="17"/>
        <v>2.9165999999999999</v>
      </c>
      <c r="L75" s="31"/>
      <c r="M75" s="44">
        <f t="shared" si="19"/>
        <v>126.31</v>
      </c>
      <c r="N75" s="20">
        <f t="shared" si="20"/>
        <v>252.62</v>
      </c>
      <c r="O75" s="45">
        <f t="shared" si="21"/>
        <v>378.93</v>
      </c>
      <c r="P75" s="105"/>
      <c r="Q75" s="145">
        <v>17</v>
      </c>
      <c r="R75" s="44">
        <f>ROUND(index!$O$33+(C75*12)*index!$O$34,2)</f>
        <v>1077.8900000000001</v>
      </c>
      <c r="S75" s="45">
        <f>ROUND(index!$O$37+(C75*12)*index!$O$38,2)</f>
        <v>827.22</v>
      </c>
    </row>
    <row r="76" spans="1:19" x14ac:dyDescent="0.25">
      <c r="A76" s="108">
        <v>18</v>
      </c>
      <c r="B76" s="164">
        <f t="shared" si="11"/>
        <v>2315.9499999999998</v>
      </c>
      <c r="C76" s="344">
        <f>ROUND(B76*index!$O$8,2)</f>
        <v>2409.5100000000002</v>
      </c>
      <c r="D76" s="216">
        <f t="shared" si="18"/>
        <v>14.6327</v>
      </c>
      <c r="E76" s="31"/>
      <c r="F76" s="37">
        <f t="shared" si="12"/>
        <v>3.8045</v>
      </c>
      <c r="G76" s="22">
        <f t="shared" si="13"/>
        <v>8.1943000000000001</v>
      </c>
      <c r="H76" s="22">
        <f t="shared" si="14"/>
        <v>5.1214000000000004</v>
      </c>
      <c r="I76" s="22">
        <f t="shared" si="15"/>
        <v>7.3163999999999998</v>
      </c>
      <c r="J76" s="22">
        <f t="shared" si="16"/>
        <v>4.3898000000000001</v>
      </c>
      <c r="K76" s="38">
        <f t="shared" si="17"/>
        <v>2.9264999999999999</v>
      </c>
      <c r="L76" s="31"/>
      <c r="M76" s="44">
        <f t="shared" si="19"/>
        <v>126.74</v>
      </c>
      <c r="N76" s="20">
        <f t="shared" si="20"/>
        <v>253.48</v>
      </c>
      <c r="O76" s="45">
        <f t="shared" si="21"/>
        <v>380.22</v>
      </c>
      <c r="P76" s="105"/>
      <c r="Q76" s="145">
        <v>18</v>
      </c>
      <c r="R76" s="44">
        <f>ROUND(index!$O$33+(C76*12)*index!$O$34,2)</f>
        <v>1080.33</v>
      </c>
      <c r="S76" s="45">
        <f>ROUND(index!$O$37+(C76*12)*index!$O$38,2)</f>
        <v>827.73</v>
      </c>
    </row>
    <row r="77" spans="1:19" x14ac:dyDescent="0.25">
      <c r="A77" s="108">
        <v>19</v>
      </c>
      <c r="B77" s="164">
        <f t="shared" si="11"/>
        <v>2323.2399999999998</v>
      </c>
      <c r="C77" s="344">
        <f>ROUND(B77*index!$O$8,2)</f>
        <v>2417.1</v>
      </c>
      <c r="D77" s="216">
        <f t="shared" si="18"/>
        <v>14.678699999999999</v>
      </c>
      <c r="E77" s="31"/>
      <c r="F77" s="37">
        <f t="shared" si="12"/>
        <v>3.8165</v>
      </c>
      <c r="G77" s="22">
        <f t="shared" si="13"/>
        <v>8.2201000000000004</v>
      </c>
      <c r="H77" s="22">
        <f t="shared" si="14"/>
        <v>5.1375000000000002</v>
      </c>
      <c r="I77" s="22">
        <f t="shared" si="15"/>
        <v>7.3394000000000004</v>
      </c>
      <c r="J77" s="22">
        <f t="shared" si="16"/>
        <v>4.4036</v>
      </c>
      <c r="K77" s="38">
        <f t="shared" si="17"/>
        <v>2.9357000000000002</v>
      </c>
      <c r="L77" s="31"/>
      <c r="M77" s="44">
        <f t="shared" si="19"/>
        <v>127.14</v>
      </c>
      <c r="N77" s="20">
        <f t="shared" si="20"/>
        <v>254.28</v>
      </c>
      <c r="O77" s="45">
        <f t="shared" si="21"/>
        <v>381.42</v>
      </c>
      <c r="P77" s="105"/>
      <c r="Q77" s="145">
        <v>19</v>
      </c>
      <c r="R77" s="44">
        <f>ROUND(index!$O$33+(C77*12)*index!$O$34,2)</f>
        <v>1082.6099999999999</v>
      </c>
      <c r="S77" s="45">
        <f>ROUND(index!$O$37+(C77*12)*index!$O$38,2)</f>
        <v>828.22</v>
      </c>
    </row>
    <row r="78" spans="1:19" x14ac:dyDescent="0.25">
      <c r="A78" s="108">
        <v>20</v>
      </c>
      <c r="B78" s="164">
        <f t="shared" si="11"/>
        <v>2330.0100000000002</v>
      </c>
      <c r="C78" s="344">
        <f>ROUND(B78*index!$O$8,2)</f>
        <v>2424.14</v>
      </c>
      <c r="D78" s="216">
        <f t="shared" si="18"/>
        <v>14.721500000000001</v>
      </c>
      <c r="E78" s="31"/>
      <c r="F78" s="37">
        <f t="shared" si="12"/>
        <v>3.8275999999999999</v>
      </c>
      <c r="G78" s="22">
        <f t="shared" si="13"/>
        <v>8.2439999999999998</v>
      </c>
      <c r="H78" s="22">
        <f t="shared" si="14"/>
        <v>5.1524999999999999</v>
      </c>
      <c r="I78" s="22">
        <f t="shared" si="15"/>
        <v>7.3608000000000002</v>
      </c>
      <c r="J78" s="22">
        <f t="shared" si="16"/>
        <v>4.4165000000000001</v>
      </c>
      <c r="K78" s="38">
        <f t="shared" si="17"/>
        <v>2.9443000000000001</v>
      </c>
      <c r="L78" s="31"/>
      <c r="M78" s="44">
        <f t="shared" si="19"/>
        <v>127.51</v>
      </c>
      <c r="N78" s="20">
        <f t="shared" si="20"/>
        <v>255.02</v>
      </c>
      <c r="O78" s="45">
        <f t="shared" si="21"/>
        <v>382.53</v>
      </c>
      <c r="P78" s="105"/>
      <c r="Q78" s="145">
        <v>20</v>
      </c>
      <c r="R78" s="44">
        <f>ROUND(index!$O$33+(C78*12)*index!$O$34,2)</f>
        <v>1084.72</v>
      </c>
      <c r="S78" s="45">
        <f>ROUND(index!$O$37+(C78*12)*index!$O$38,2)</f>
        <v>828.67</v>
      </c>
    </row>
    <row r="79" spans="1:19" x14ac:dyDescent="0.25">
      <c r="A79" s="108">
        <v>21</v>
      </c>
      <c r="B79" s="164">
        <f t="shared" si="11"/>
        <v>2343.58</v>
      </c>
      <c r="C79" s="344">
        <f>ROUND(B79*index!$O$8,2)</f>
        <v>2438.2600000000002</v>
      </c>
      <c r="D79" s="216">
        <f t="shared" si="18"/>
        <v>14.8072</v>
      </c>
      <c r="E79" s="31"/>
      <c r="F79" s="37">
        <f t="shared" si="12"/>
        <v>3.8498999999999999</v>
      </c>
      <c r="G79" s="22">
        <f t="shared" si="13"/>
        <v>8.2919999999999998</v>
      </c>
      <c r="H79" s="22">
        <f t="shared" si="14"/>
        <v>5.1825000000000001</v>
      </c>
      <c r="I79" s="22">
        <f t="shared" si="15"/>
        <v>7.4036</v>
      </c>
      <c r="J79" s="22">
        <f t="shared" si="16"/>
        <v>4.4421999999999997</v>
      </c>
      <c r="K79" s="38">
        <f t="shared" si="17"/>
        <v>2.9613999999999998</v>
      </c>
      <c r="L79" s="31"/>
      <c r="M79" s="44">
        <f t="shared" si="19"/>
        <v>128.25</v>
      </c>
      <c r="N79" s="20">
        <f t="shared" si="20"/>
        <v>256.5</v>
      </c>
      <c r="O79" s="45">
        <f t="shared" si="21"/>
        <v>384.76</v>
      </c>
      <c r="P79" s="105"/>
      <c r="Q79" s="145">
        <v>21</v>
      </c>
      <c r="R79" s="44">
        <f>ROUND(index!$O$33+(C79*12)*index!$O$34,2)</f>
        <v>1088.96</v>
      </c>
      <c r="S79" s="45">
        <f>ROUND(index!$O$37+(C79*12)*index!$O$38,2)</f>
        <v>829.56</v>
      </c>
    </row>
    <row r="80" spans="1:19" x14ac:dyDescent="0.25">
      <c r="A80" s="108">
        <v>22</v>
      </c>
      <c r="B80" s="164">
        <f t="shared" si="11"/>
        <v>2349.4</v>
      </c>
      <c r="C80" s="344">
        <f>ROUND(B80*index!$O$8,2)</f>
        <v>2444.3200000000002</v>
      </c>
      <c r="D80" s="216">
        <f t="shared" si="18"/>
        <v>14.843999999999999</v>
      </c>
      <c r="E80" s="31"/>
      <c r="F80" s="37">
        <f t="shared" si="12"/>
        <v>3.8593999999999999</v>
      </c>
      <c r="G80" s="22">
        <f t="shared" si="13"/>
        <v>8.3125999999999998</v>
      </c>
      <c r="H80" s="22">
        <f t="shared" si="14"/>
        <v>5.1954000000000002</v>
      </c>
      <c r="I80" s="22">
        <f t="shared" si="15"/>
        <v>7.4219999999999997</v>
      </c>
      <c r="J80" s="22">
        <f t="shared" si="16"/>
        <v>4.4531999999999998</v>
      </c>
      <c r="K80" s="38">
        <f t="shared" si="17"/>
        <v>2.9687999999999999</v>
      </c>
      <c r="L80" s="31"/>
      <c r="M80" s="44">
        <f t="shared" si="19"/>
        <v>128.57</v>
      </c>
      <c r="N80" s="20">
        <f t="shared" si="20"/>
        <v>257.14</v>
      </c>
      <c r="O80" s="45">
        <f t="shared" si="21"/>
        <v>385.71</v>
      </c>
      <c r="P80" s="105"/>
      <c r="Q80" s="145">
        <v>22</v>
      </c>
      <c r="R80" s="44">
        <f>ROUND(index!$O$33+(C80*12)*index!$O$34,2)</f>
        <v>1090.78</v>
      </c>
      <c r="S80" s="45">
        <f>ROUND(index!$O$37+(C80*12)*index!$O$38,2)</f>
        <v>829.95</v>
      </c>
    </row>
    <row r="81" spans="1:19" x14ac:dyDescent="0.25">
      <c r="A81" s="108">
        <v>23</v>
      </c>
      <c r="B81" s="164">
        <f t="shared" si="11"/>
        <v>2354.8000000000002</v>
      </c>
      <c r="C81" s="344">
        <f>ROUND(B81*index!$O$8,2)</f>
        <v>2449.9299999999998</v>
      </c>
      <c r="D81" s="216">
        <f t="shared" si="18"/>
        <v>14.8781</v>
      </c>
      <c r="E81" s="31"/>
      <c r="F81" s="37">
        <f t="shared" si="12"/>
        <v>3.8683000000000001</v>
      </c>
      <c r="G81" s="22">
        <f t="shared" si="13"/>
        <v>8.3316999999999997</v>
      </c>
      <c r="H81" s="22">
        <f t="shared" si="14"/>
        <v>5.2073</v>
      </c>
      <c r="I81" s="22">
        <f t="shared" si="15"/>
        <v>7.4390999999999998</v>
      </c>
      <c r="J81" s="22">
        <f t="shared" si="16"/>
        <v>4.4634</v>
      </c>
      <c r="K81" s="38">
        <f t="shared" si="17"/>
        <v>2.9756</v>
      </c>
      <c r="L81" s="31"/>
      <c r="M81" s="44">
        <f t="shared" si="19"/>
        <v>128.87</v>
      </c>
      <c r="N81" s="20">
        <f t="shared" si="20"/>
        <v>257.73</v>
      </c>
      <c r="O81" s="45">
        <f t="shared" si="21"/>
        <v>386.6</v>
      </c>
      <c r="P81" s="105"/>
      <c r="Q81" s="145">
        <v>23</v>
      </c>
      <c r="R81" s="44">
        <f>ROUND(index!$O$33+(C81*12)*index!$O$34,2)</f>
        <v>1092.46</v>
      </c>
      <c r="S81" s="45">
        <f>ROUND(index!$O$37+(C81*12)*index!$O$38,2)</f>
        <v>830.31</v>
      </c>
    </row>
    <row r="82" spans="1:19" x14ac:dyDescent="0.25">
      <c r="A82" s="108">
        <v>24</v>
      </c>
      <c r="B82" s="164">
        <f t="shared" si="11"/>
        <v>2359.8000000000002</v>
      </c>
      <c r="C82" s="344">
        <f>ROUND(B82*index!$O$8,2)</f>
        <v>2455.14</v>
      </c>
      <c r="D82" s="216">
        <f t="shared" si="18"/>
        <v>14.909800000000001</v>
      </c>
      <c r="E82" s="31"/>
      <c r="F82" s="37">
        <f t="shared" si="12"/>
        <v>3.8765000000000001</v>
      </c>
      <c r="G82" s="22">
        <f t="shared" si="13"/>
        <v>8.3495000000000008</v>
      </c>
      <c r="H82" s="22">
        <f t="shared" si="14"/>
        <v>5.2183999999999999</v>
      </c>
      <c r="I82" s="22">
        <f t="shared" si="15"/>
        <v>7.4549000000000003</v>
      </c>
      <c r="J82" s="22">
        <f t="shared" si="16"/>
        <v>4.4729000000000001</v>
      </c>
      <c r="K82" s="38">
        <f t="shared" si="17"/>
        <v>2.9820000000000002</v>
      </c>
      <c r="L82" s="31"/>
      <c r="M82" s="44">
        <f t="shared" si="19"/>
        <v>129.13999999999999</v>
      </c>
      <c r="N82" s="20">
        <f t="shared" si="20"/>
        <v>258.27999999999997</v>
      </c>
      <c r="O82" s="45">
        <f t="shared" si="21"/>
        <v>387.42</v>
      </c>
      <c r="P82" s="105"/>
      <c r="Q82" s="145">
        <v>24</v>
      </c>
      <c r="R82" s="44">
        <f>ROUND(index!$O$33+(C82*12)*index!$O$34,2)</f>
        <v>1094.02</v>
      </c>
      <c r="S82" s="45">
        <f>ROUND(index!$O$37+(C82*12)*index!$O$38,2)</f>
        <v>830.64</v>
      </c>
    </row>
    <row r="83" spans="1:19" x14ac:dyDescent="0.25">
      <c r="A83" s="108">
        <v>25</v>
      </c>
      <c r="B83" s="164">
        <f t="shared" si="11"/>
        <v>2364.44</v>
      </c>
      <c r="C83" s="344">
        <f>ROUND(B83*index!$O$8,2)</f>
        <v>2459.96</v>
      </c>
      <c r="D83" s="216">
        <f t="shared" si="18"/>
        <v>14.939</v>
      </c>
      <c r="E83" s="31"/>
      <c r="F83" s="37">
        <f t="shared" si="12"/>
        <v>3.8841000000000001</v>
      </c>
      <c r="G83" s="22">
        <f t="shared" si="13"/>
        <v>8.3658000000000001</v>
      </c>
      <c r="H83" s="22">
        <f t="shared" si="14"/>
        <v>5.2286999999999999</v>
      </c>
      <c r="I83" s="22">
        <f t="shared" si="15"/>
        <v>7.4695</v>
      </c>
      <c r="J83" s="22">
        <f t="shared" si="16"/>
        <v>4.4817</v>
      </c>
      <c r="K83" s="38">
        <f t="shared" si="17"/>
        <v>2.9878</v>
      </c>
      <c r="L83" s="31"/>
      <c r="M83" s="44">
        <f t="shared" si="19"/>
        <v>129.38999999999999</v>
      </c>
      <c r="N83" s="20">
        <f t="shared" si="20"/>
        <v>258.79000000000002</v>
      </c>
      <c r="O83" s="45">
        <f t="shared" si="21"/>
        <v>388.18</v>
      </c>
      <c r="P83" s="105"/>
      <c r="Q83" s="145">
        <v>25</v>
      </c>
      <c r="R83" s="44">
        <f>ROUND(index!$O$33+(C83*12)*index!$O$34,2)</f>
        <v>1095.47</v>
      </c>
      <c r="S83" s="45">
        <f>ROUND(index!$O$37+(C83*12)*index!$O$38,2)</f>
        <v>830.94</v>
      </c>
    </row>
    <row r="84" spans="1:19" x14ac:dyDescent="0.25">
      <c r="A84" s="108">
        <v>26</v>
      </c>
      <c r="B84" s="164">
        <f t="shared" si="11"/>
        <v>2376.04</v>
      </c>
      <c r="C84" s="344">
        <f>ROUND(B84*index!$O$8,2)</f>
        <v>2472.0300000000002</v>
      </c>
      <c r="D84" s="216">
        <f t="shared" si="18"/>
        <v>15.0123</v>
      </c>
      <c r="E84" s="31"/>
      <c r="F84" s="37">
        <f t="shared" si="12"/>
        <v>3.9032</v>
      </c>
      <c r="G84" s="22">
        <f t="shared" si="13"/>
        <v>8.4069000000000003</v>
      </c>
      <c r="H84" s="22">
        <f t="shared" si="14"/>
        <v>5.2542999999999997</v>
      </c>
      <c r="I84" s="22">
        <f t="shared" si="15"/>
        <v>7.5061999999999998</v>
      </c>
      <c r="J84" s="22">
        <f t="shared" si="16"/>
        <v>4.5037000000000003</v>
      </c>
      <c r="K84" s="38">
        <f t="shared" si="17"/>
        <v>3.0024999999999999</v>
      </c>
      <c r="L84" s="31"/>
      <c r="M84" s="44">
        <f t="shared" si="19"/>
        <v>130.03</v>
      </c>
      <c r="N84" s="20">
        <f t="shared" si="20"/>
        <v>260.06</v>
      </c>
      <c r="O84" s="45">
        <f t="shared" si="21"/>
        <v>390.09</v>
      </c>
      <c r="P84" s="105"/>
      <c r="Q84" s="145">
        <v>26</v>
      </c>
      <c r="R84" s="44">
        <f>ROUND(index!$O$33+(C84*12)*index!$O$34,2)</f>
        <v>1099.0899999999999</v>
      </c>
      <c r="S84" s="45">
        <f>ROUND(index!$O$37+(C84*12)*index!$O$38,2)</f>
        <v>831.71</v>
      </c>
    </row>
    <row r="85" spans="1:19" x14ac:dyDescent="0.25">
      <c r="A85" s="108">
        <v>27</v>
      </c>
      <c r="B85" s="164">
        <f t="shared" si="11"/>
        <v>2380.02</v>
      </c>
      <c r="C85" s="344">
        <f>ROUND(B85*index!$O$8,2)</f>
        <v>2476.17</v>
      </c>
      <c r="D85" s="216">
        <f t="shared" si="18"/>
        <v>15.0375</v>
      </c>
      <c r="E85" s="31"/>
      <c r="F85" s="37">
        <f t="shared" si="12"/>
        <v>3.9098000000000002</v>
      </c>
      <c r="G85" s="22">
        <f t="shared" si="13"/>
        <v>8.4209999999999994</v>
      </c>
      <c r="H85" s="22">
        <f t="shared" si="14"/>
        <v>5.2630999999999997</v>
      </c>
      <c r="I85" s="22">
        <f t="shared" si="15"/>
        <v>7.5187999999999997</v>
      </c>
      <c r="J85" s="22">
        <f t="shared" si="16"/>
        <v>4.5113000000000003</v>
      </c>
      <c r="K85" s="38">
        <f t="shared" si="17"/>
        <v>3.0074999999999998</v>
      </c>
      <c r="L85" s="31"/>
      <c r="M85" s="44">
        <f t="shared" si="19"/>
        <v>130.25</v>
      </c>
      <c r="N85" s="20">
        <f t="shared" si="20"/>
        <v>260.49</v>
      </c>
      <c r="O85" s="45">
        <f t="shared" si="21"/>
        <v>390.74</v>
      </c>
      <c r="P85" s="105"/>
      <c r="Q85" s="145">
        <v>27</v>
      </c>
      <c r="R85" s="44">
        <f>ROUND(index!$O$33+(C85*12)*index!$O$34,2)</f>
        <v>1100.33</v>
      </c>
      <c r="S85" s="45">
        <f>ROUND(index!$O$37+(C85*12)*index!$O$38,2)</f>
        <v>831.97</v>
      </c>
    </row>
    <row r="86" spans="1:19" x14ac:dyDescent="0.25">
      <c r="A86" s="108">
        <v>28</v>
      </c>
      <c r="B86" s="164">
        <f t="shared" si="11"/>
        <v>2383.71</v>
      </c>
      <c r="C86" s="344">
        <f>ROUND(B86*index!$O$8,2)</f>
        <v>2480.0100000000002</v>
      </c>
      <c r="D86" s="216">
        <f t="shared" si="18"/>
        <v>15.0608</v>
      </c>
      <c r="E86" s="31"/>
      <c r="F86" s="37">
        <f t="shared" si="12"/>
        <v>3.9157999999999999</v>
      </c>
      <c r="G86" s="22">
        <f t="shared" si="13"/>
        <v>8.4339999999999993</v>
      </c>
      <c r="H86" s="22">
        <f t="shared" si="14"/>
        <v>5.2713000000000001</v>
      </c>
      <c r="I86" s="22">
        <f t="shared" si="15"/>
        <v>7.5304000000000002</v>
      </c>
      <c r="J86" s="22">
        <f t="shared" si="16"/>
        <v>4.5182000000000002</v>
      </c>
      <c r="K86" s="38">
        <f t="shared" si="17"/>
        <v>3.0122</v>
      </c>
      <c r="L86" s="31"/>
      <c r="M86" s="44">
        <f t="shared" si="19"/>
        <v>130.44999999999999</v>
      </c>
      <c r="N86" s="20">
        <f t="shared" si="20"/>
        <v>260.89999999999998</v>
      </c>
      <c r="O86" s="45">
        <f t="shared" si="21"/>
        <v>391.35</v>
      </c>
      <c r="P86" s="105"/>
      <c r="Q86" s="145">
        <v>28</v>
      </c>
      <c r="R86" s="44">
        <f>ROUND(index!$O$33+(C86*12)*index!$O$34,2)</f>
        <v>1101.48</v>
      </c>
      <c r="S86" s="45">
        <f>ROUND(index!$O$37+(C86*12)*index!$O$38,2)</f>
        <v>832.22</v>
      </c>
    </row>
    <row r="87" spans="1:19" x14ac:dyDescent="0.25">
      <c r="A87" s="108">
        <v>29</v>
      </c>
      <c r="B87" s="164">
        <f t="shared" si="11"/>
        <v>2387.13</v>
      </c>
      <c r="C87" s="344">
        <f>ROUND(B87*index!$O$8,2)</f>
        <v>2483.5700000000002</v>
      </c>
      <c r="D87" s="216">
        <f t="shared" si="18"/>
        <v>15.0824</v>
      </c>
      <c r="E87" s="31"/>
      <c r="F87" s="37">
        <f t="shared" si="12"/>
        <v>3.9214000000000002</v>
      </c>
      <c r="G87" s="22">
        <f t="shared" si="13"/>
        <v>8.4460999999999995</v>
      </c>
      <c r="H87" s="22">
        <f t="shared" si="14"/>
        <v>5.2788000000000004</v>
      </c>
      <c r="I87" s="22">
        <f t="shared" si="15"/>
        <v>7.5411999999999999</v>
      </c>
      <c r="J87" s="22">
        <f t="shared" si="16"/>
        <v>4.5247000000000002</v>
      </c>
      <c r="K87" s="38">
        <f t="shared" si="17"/>
        <v>3.0165000000000002</v>
      </c>
      <c r="L87" s="31"/>
      <c r="M87" s="44">
        <f t="shared" si="19"/>
        <v>130.63999999999999</v>
      </c>
      <c r="N87" s="20">
        <f t="shared" si="20"/>
        <v>261.27</v>
      </c>
      <c r="O87" s="45">
        <f t="shared" si="21"/>
        <v>391.91</v>
      </c>
      <c r="P87" s="105"/>
      <c r="Q87" s="145">
        <v>29</v>
      </c>
      <c r="R87" s="44">
        <f>ROUND(index!$O$33+(C87*12)*index!$O$34,2)</f>
        <v>1102.55</v>
      </c>
      <c r="S87" s="45">
        <f>ROUND(index!$O$37+(C87*12)*index!$O$38,2)</f>
        <v>832.45</v>
      </c>
    </row>
    <row r="88" spans="1:19" x14ac:dyDescent="0.25">
      <c r="A88" s="108">
        <v>30</v>
      </c>
      <c r="B88" s="164">
        <f t="shared" si="11"/>
        <v>2390.3000000000002</v>
      </c>
      <c r="C88" s="344">
        <f>ROUND(B88*index!$O$8,2)</f>
        <v>2486.87</v>
      </c>
      <c r="D88" s="216">
        <f t="shared" si="18"/>
        <v>15.102399999999999</v>
      </c>
      <c r="E88" s="31"/>
      <c r="F88" s="37">
        <f t="shared" si="12"/>
        <v>3.9266000000000001</v>
      </c>
      <c r="G88" s="22">
        <f t="shared" si="13"/>
        <v>8.4573</v>
      </c>
      <c r="H88" s="22">
        <f t="shared" si="14"/>
        <v>5.2858000000000001</v>
      </c>
      <c r="I88" s="22">
        <f t="shared" si="15"/>
        <v>7.5511999999999997</v>
      </c>
      <c r="J88" s="22">
        <f t="shared" si="16"/>
        <v>4.5307000000000004</v>
      </c>
      <c r="K88" s="38">
        <f t="shared" si="17"/>
        <v>3.0205000000000002</v>
      </c>
      <c r="L88" s="31"/>
      <c r="M88" s="44">
        <f t="shared" si="19"/>
        <v>130.81</v>
      </c>
      <c r="N88" s="20">
        <f t="shared" si="20"/>
        <v>261.62</v>
      </c>
      <c r="O88" s="45">
        <f t="shared" si="21"/>
        <v>392.43</v>
      </c>
      <c r="P88" s="105"/>
      <c r="Q88" s="145">
        <v>30</v>
      </c>
      <c r="R88" s="44">
        <f>ROUND(index!$O$33+(C88*12)*index!$O$34,2)</f>
        <v>1103.54</v>
      </c>
      <c r="S88" s="45">
        <f>ROUND(index!$O$37+(C88*12)*index!$O$38,2)</f>
        <v>832.65</v>
      </c>
    </row>
    <row r="89" spans="1:19" x14ac:dyDescent="0.25">
      <c r="A89" s="108">
        <v>31</v>
      </c>
      <c r="B89" s="164">
        <f t="shared" si="11"/>
        <v>2400.48</v>
      </c>
      <c r="C89" s="344">
        <f>ROUND(B89*index!$O$8,2)</f>
        <v>2497.46</v>
      </c>
      <c r="D89" s="216">
        <f t="shared" si="18"/>
        <v>15.1668</v>
      </c>
      <c r="E89" s="31"/>
      <c r="F89" s="37">
        <f t="shared" si="12"/>
        <v>3.9434</v>
      </c>
      <c r="G89" s="22">
        <f t="shared" si="13"/>
        <v>8.4933999999999994</v>
      </c>
      <c r="H89" s="22">
        <f t="shared" si="14"/>
        <v>5.3083999999999998</v>
      </c>
      <c r="I89" s="22">
        <f t="shared" si="15"/>
        <v>7.5834000000000001</v>
      </c>
      <c r="J89" s="22">
        <f t="shared" si="16"/>
        <v>4.55</v>
      </c>
      <c r="K89" s="38">
        <f t="shared" si="17"/>
        <v>3.0333999999999999</v>
      </c>
      <c r="L89" s="31"/>
      <c r="M89" s="44">
        <f t="shared" si="19"/>
        <v>131.37</v>
      </c>
      <c r="N89" s="20">
        <f t="shared" si="20"/>
        <v>262.73</v>
      </c>
      <c r="O89" s="45">
        <f t="shared" si="21"/>
        <v>394.1</v>
      </c>
      <c r="P89" s="105"/>
      <c r="Q89" s="145">
        <v>31</v>
      </c>
      <c r="R89" s="44">
        <f>ROUND(index!$O$33+(C89*12)*index!$O$34,2)</f>
        <v>1106.72</v>
      </c>
      <c r="S89" s="45">
        <f>ROUND(index!$O$37+(C89*12)*index!$O$38,2)</f>
        <v>833.33</v>
      </c>
    </row>
    <row r="90" spans="1:19" x14ac:dyDescent="0.25">
      <c r="A90" s="109">
        <v>32</v>
      </c>
      <c r="B90" s="164">
        <f t="shared" si="11"/>
        <v>2403.1999999999998</v>
      </c>
      <c r="C90" s="344">
        <f>ROUND(B90*index!$O$8,2)</f>
        <v>2500.29</v>
      </c>
      <c r="D90" s="216">
        <f t="shared" si="18"/>
        <v>15.1839</v>
      </c>
      <c r="E90" s="31"/>
      <c r="F90" s="37">
        <f t="shared" si="12"/>
        <v>3.9478</v>
      </c>
      <c r="G90" s="22">
        <f t="shared" si="13"/>
        <v>8.5030000000000001</v>
      </c>
      <c r="H90" s="22">
        <f t="shared" si="14"/>
        <v>5.3144</v>
      </c>
      <c r="I90" s="22">
        <f t="shared" si="15"/>
        <v>7.5919999999999996</v>
      </c>
      <c r="J90" s="22">
        <f t="shared" si="16"/>
        <v>4.5552000000000001</v>
      </c>
      <c r="K90" s="38">
        <f t="shared" si="17"/>
        <v>3.0367999999999999</v>
      </c>
      <c r="L90" s="31"/>
      <c r="M90" s="44">
        <f t="shared" si="19"/>
        <v>131.52000000000001</v>
      </c>
      <c r="N90" s="20">
        <f t="shared" si="20"/>
        <v>263.02999999999997</v>
      </c>
      <c r="O90" s="45">
        <f t="shared" si="21"/>
        <v>394.55</v>
      </c>
      <c r="P90" s="105"/>
      <c r="Q90" s="146">
        <v>32</v>
      </c>
      <c r="R90" s="44">
        <f>ROUND(index!$O$33+(C90*12)*index!$O$34,2)</f>
        <v>1107.57</v>
      </c>
      <c r="S90" s="45">
        <f>ROUND(index!$O$37+(C90*12)*index!$O$38,2)</f>
        <v>833.51</v>
      </c>
    </row>
    <row r="91" spans="1:19" x14ac:dyDescent="0.25">
      <c r="A91" s="109">
        <v>33</v>
      </c>
      <c r="B91" s="164">
        <f t="shared" si="11"/>
        <v>2405.7199999999998</v>
      </c>
      <c r="C91" s="344">
        <f>ROUND(B91*index!$O$8,2)</f>
        <v>2502.91</v>
      </c>
      <c r="D91" s="216">
        <f t="shared" si="18"/>
        <v>15.1999</v>
      </c>
      <c r="E91" s="31"/>
      <c r="F91" s="37">
        <f t="shared" si="12"/>
        <v>3.952</v>
      </c>
      <c r="G91" s="22">
        <f t="shared" si="13"/>
        <v>8.5119000000000007</v>
      </c>
      <c r="H91" s="22">
        <f t="shared" si="14"/>
        <v>5.32</v>
      </c>
      <c r="I91" s="22">
        <f t="shared" si="15"/>
        <v>7.6</v>
      </c>
      <c r="J91" s="22">
        <f t="shared" si="16"/>
        <v>4.5599999999999996</v>
      </c>
      <c r="K91" s="38">
        <f t="shared" si="17"/>
        <v>3.04</v>
      </c>
      <c r="L91" s="31"/>
      <c r="M91" s="44">
        <f t="shared" si="19"/>
        <v>131.65</v>
      </c>
      <c r="N91" s="20">
        <f t="shared" si="20"/>
        <v>263.31</v>
      </c>
      <c r="O91" s="45">
        <f t="shared" si="21"/>
        <v>394.96</v>
      </c>
      <c r="P91" s="105"/>
      <c r="Q91" s="146">
        <v>33</v>
      </c>
      <c r="R91" s="44">
        <f>ROUND(index!$O$33+(C91*12)*index!$O$34,2)</f>
        <v>1108.3499999999999</v>
      </c>
      <c r="S91" s="45">
        <f>ROUND(index!$O$37+(C91*12)*index!$O$38,2)</f>
        <v>833.68</v>
      </c>
    </row>
    <row r="92" spans="1:19" x14ac:dyDescent="0.25">
      <c r="A92" s="109">
        <v>34</v>
      </c>
      <c r="B92" s="164">
        <f t="shared" si="11"/>
        <v>2408.0500000000002</v>
      </c>
      <c r="C92" s="344">
        <f>ROUND(B92*index!$O$8,2)</f>
        <v>2505.34</v>
      </c>
      <c r="D92" s="216">
        <f t="shared" si="18"/>
        <v>15.214600000000001</v>
      </c>
      <c r="E92" s="31"/>
      <c r="F92" s="37">
        <f t="shared" si="12"/>
        <v>3.9558</v>
      </c>
      <c r="G92" s="22">
        <f t="shared" si="13"/>
        <v>8.5202000000000009</v>
      </c>
      <c r="H92" s="22">
        <f t="shared" si="14"/>
        <v>5.3250999999999999</v>
      </c>
      <c r="I92" s="22">
        <f t="shared" si="15"/>
        <v>7.6073000000000004</v>
      </c>
      <c r="J92" s="22">
        <f t="shared" si="16"/>
        <v>4.5644</v>
      </c>
      <c r="K92" s="38">
        <f t="shared" si="17"/>
        <v>3.0428999999999999</v>
      </c>
      <c r="L92" s="31"/>
      <c r="M92" s="44">
        <f t="shared" si="19"/>
        <v>131.78</v>
      </c>
      <c r="N92" s="20">
        <f t="shared" si="20"/>
        <v>263.56</v>
      </c>
      <c r="O92" s="45">
        <f t="shared" si="21"/>
        <v>395.34</v>
      </c>
      <c r="P92" s="105"/>
      <c r="Q92" s="146">
        <v>34</v>
      </c>
      <c r="R92" s="44">
        <f>ROUND(index!$O$33+(C92*12)*index!$O$34,2)</f>
        <v>1109.08</v>
      </c>
      <c r="S92" s="45">
        <f>ROUND(index!$O$37+(C92*12)*index!$O$38,2)</f>
        <v>833.83</v>
      </c>
    </row>
    <row r="93" spans="1:19" ht="13.8" thickBot="1" x14ac:dyDescent="0.3">
      <c r="A93" s="110">
        <v>35</v>
      </c>
      <c r="B93" s="313">
        <f t="shared" si="11"/>
        <v>2410.21</v>
      </c>
      <c r="C93" s="345">
        <f>ROUND(B93*index!$O$8,2)</f>
        <v>2507.58</v>
      </c>
      <c r="D93" s="217">
        <f t="shared" si="18"/>
        <v>15.228199999999999</v>
      </c>
      <c r="E93" s="31"/>
      <c r="F93" s="335">
        <f t="shared" si="12"/>
        <v>3.9592999999999998</v>
      </c>
      <c r="G93" s="336">
        <f t="shared" si="13"/>
        <v>8.5277999999999992</v>
      </c>
      <c r="H93" s="336">
        <f t="shared" si="14"/>
        <v>5.3299000000000003</v>
      </c>
      <c r="I93" s="336">
        <f t="shared" si="15"/>
        <v>7.6140999999999996</v>
      </c>
      <c r="J93" s="336">
        <f t="shared" si="16"/>
        <v>4.5685000000000002</v>
      </c>
      <c r="K93" s="337">
        <f t="shared" si="17"/>
        <v>3.0455999999999999</v>
      </c>
      <c r="L93" s="31"/>
      <c r="M93" s="46">
        <f t="shared" si="19"/>
        <v>131.9</v>
      </c>
      <c r="N93" s="47">
        <f t="shared" si="20"/>
        <v>263.8</v>
      </c>
      <c r="O93" s="48">
        <f t="shared" si="21"/>
        <v>395.7</v>
      </c>
      <c r="P93" s="105"/>
      <c r="Q93" s="147">
        <v>35</v>
      </c>
      <c r="R93" s="46">
        <f>ROUND(index!$O$33+(C93*12)*index!$O$34,2)</f>
        <v>1109.75</v>
      </c>
      <c r="S93" s="48">
        <f>ROUND(index!$O$37+(C93*12)*index!$O$38,2)</f>
        <v>833.97</v>
      </c>
    </row>
    <row r="100" spans="1:19" x14ac:dyDescent="0.25">
      <c r="C100" s="329"/>
      <c r="D100" s="170"/>
    </row>
    <row r="101" spans="1:19" ht="16.2" thickBot="1" x14ac:dyDescent="0.35">
      <c r="B101" s="346"/>
      <c r="C101" s="170"/>
      <c r="D101" s="170"/>
    </row>
    <row r="102" spans="1:19" ht="16.2" thickBot="1" x14ac:dyDescent="0.35">
      <c r="A102" s="32"/>
      <c r="B102" s="351" t="s">
        <v>186</v>
      </c>
      <c r="C102" s="347" t="s">
        <v>158</v>
      </c>
      <c r="D102" s="350"/>
      <c r="E102" s="32"/>
      <c r="F102" s="128" t="s">
        <v>232</v>
      </c>
      <c r="G102" s="353"/>
      <c r="H102" s="353"/>
      <c r="I102" s="353"/>
      <c r="J102" s="353"/>
      <c r="K102" s="354"/>
      <c r="L102" s="32"/>
      <c r="M102" s="128" t="s">
        <v>250</v>
      </c>
      <c r="N102" s="353"/>
      <c r="O102" s="354"/>
      <c r="P102" s="32"/>
      <c r="Q102" s="32"/>
      <c r="R102" s="355" t="s">
        <v>473</v>
      </c>
      <c r="S102" s="355" t="s">
        <v>473</v>
      </c>
    </row>
    <row r="103" spans="1:19" x14ac:dyDescent="0.25">
      <c r="M103" s="180" t="s">
        <v>247</v>
      </c>
      <c r="N103" s="181" t="s">
        <v>248</v>
      </c>
      <c r="O103" s="182" t="s">
        <v>249</v>
      </c>
      <c r="R103" s="176"/>
      <c r="S103" s="176"/>
    </row>
    <row r="104" spans="1:19" ht="16.2" thickBot="1" x14ac:dyDescent="0.35">
      <c r="B104" s="121" t="s">
        <v>467</v>
      </c>
      <c r="C104" s="121" t="s">
        <v>467</v>
      </c>
      <c r="D104" s="121" t="s">
        <v>467</v>
      </c>
      <c r="M104" s="27">
        <v>5.2600000000000001E-2</v>
      </c>
      <c r="N104" s="28">
        <v>0.1052</v>
      </c>
      <c r="O104" s="29">
        <v>0.1578</v>
      </c>
      <c r="R104" s="348"/>
      <c r="S104" s="348"/>
    </row>
    <row r="105" spans="1:19" x14ac:dyDescent="0.25">
      <c r="A105" s="6"/>
      <c r="B105" s="1" t="s">
        <v>243</v>
      </c>
      <c r="C105" s="358" t="s">
        <v>472</v>
      </c>
      <c r="D105" s="358" t="s">
        <v>472</v>
      </c>
      <c r="E105" s="6"/>
      <c r="K105" s="176"/>
      <c r="L105" s="6"/>
      <c r="M105" s="176"/>
      <c r="N105" s="176"/>
      <c r="O105" s="176"/>
      <c r="P105" s="6"/>
      <c r="Q105" s="6"/>
      <c r="R105" s="359" t="s">
        <v>252</v>
      </c>
      <c r="S105" s="359" t="s">
        <v>253</v>
      </c>
    </row>
    <row r="106" spans="1:19" ht="13.8" thickBot="1" x14ac:dyDescent="0.3">
      <c r="A106" s="13"/>
      <c r="B106" s="177" t="s">
        <v>242</v>
      </c>
      <c r="C106" s="177" t="s">
        <v>242</v>
      </c>
      <c r="D106" s="177" t="s">
        <v>251</v>
      </c>
      <c r="E106" s="13"/>
      <c r="F106" s="177" t="s">
        <v>251</v>
      </c>
      <c r="G106" s="177" t="s">
        <v>251</v>
      </c>
      <c r="H106" s="177" t="s">
        <v>251</v>
      </c>
      <c r="I106" s="177" t="s">
        <v>251</v>
      </c>
      <c r="J106" s="177" t="s">
        <v>251</v>
      </c>
      <c r="K106" s="177" t="s">
        <v>251</v>
      </c>
      <c r="L106" s="13"/>
      <c r="M106" s="177" t="s">
        <v>242</v>
      </c>
      <c r="N106" s="177" t="s">
        <v>242</v>
      </c>
      <c r="O106" s="177" t="s">
        <v>242</v>
      </c>
      <c r="P106" s="13"/>
      <c r="Q106" s="13"/>
      <c r="R106" s="194" t="s">
        <v>244</v>
      </c>
      <c r="S106" s="194" t="s">
        <v>244</v>
      </c>
    </row>
    <row r="107" spans="1:19" ht="13.8" thickBot="1" x14ac:dyDescent="0.3">
      <c r="A107" s="34" t="s">
        <v>27</v>
      </c>
      <c r="B107" s="330" t="str">
        <f>$C$102</f>
        <v>cat 6</v>
      </c>
      <c r="C107" s="330" t="str">
        <f>$C$102</f>
        <v>cat 6</v>
      </c>
      <c r="D107" s="330" t="str">
        <f>$C$102</f>
        <v>cat 6</v>
      </c>
      <c r="E107" s="115"/>
      <c r="F107" s="114">
        <v>0.26</v>
      </c>
      <c r="G107" s="114">
        <v>0.56000000000000005</v>
      </c>
      <c r="H107" s="114">
        <v>0.35</v>
      </c>
      <c r="I107" s="114">
        <v>0.5</v>
      </c>
      <c r="J107" s="114">
        <v>0.3</v>
      </c>
      <c r="K107" s="114">
        <v>0.2</v>
      </c>
      <c r="L107" s="115"/>
      <c r="M107" s="211">
        <v>5.2600000000000001E-2</v>
      </c>
      <c r="N107" s="211">
        <v>0.1052</v>
      </c>
      <c r="O107" s="211">
        <v>0.1578</v>
      </c>
      <c r="P107" s="115"/>
      <c r="Q107" s="114" t="s">
        <v>27</v>
      </c>
      <c r="R107" s="330" t="str">
        <f>$C$102</f>
        <v>cat 6</v>
      </c>
      <c r="S107" s="330" t="str">
        <f>$C$102</f>
        <v>cat 6</v>
      </c>
    </row>
    <row r="108" spans="1:19" x14ac:dyDescent="0.25">
      <c r="A108" s="331">
        <v>0</v>
      </c>
      <c r="B108" s="164">
        <f t="shared" ref="B108:B143" si="22">VLOOKUP(C$102,ificbasisdoel,$A108+2,FALSE)</f>
        <v>1942.67</v>
      </c>
      <c r="C108" s="343">
        <f>ROUND(B108*index!$O$8,2)</f>
        <v>2021.15</v>
      </c>
      <c r="D108" s="215">
        <f>ROUND(C108*12/1976,4)</f>
        <v>12.2742</v>
      </c>
      <c r="E108" s="31"/>
      <c r="F108" s="332">
        <f t="shared" ref="F108:F143" si="23">ROUND(D108*$F$8,4)</f>
        <v>3.1913</v>
      </c>
      <c r="G108" s="333">
        <f t="shared" ref="G108:G143" si="24">ROUND(D108*$G$8,4)</f>
        <v>6.8735999999999997</v>
      </c>
      <c r="H108" s="333">
        <f t="shared" ref="H108:H143" si="25">ROUND(D108*$H$8,4)</f>
        <v>4.2960000000000003</v>
      </c>
      <c r="I108" s="333">
        <f t="shared" ref="I108:I143" si="26">ROUND(D108*$I$8,4)</f>
        <v>6.1371000000000002</v>
      </c>
      <c r="J108" s="333">
        <f t="shared" ref="J108:J143" si="27">ROUND(D108*$J$8,4)</f>
        <v>3.6823000000000001</v>
      </c>
      <c r="K108" s="334">
        <f t="shared" ref="K108:K143" si="28">ROUND(D108*$K$8,4)</f>
        <v>2.4548000000000001</v>
      </c>
      <c r="L108" s="31"/>
      <c r="M108" s="338">
        <f>ROUND(C108*$M$8,2)</f>
        <v>106.31</v>
      </c>
      <c r="N108" s="339">
        <f>ROUND(C108*$N$8,2)</f>
        <v>212.62</v>
      </c>
      <c r="O108" s="340">
        <f>ROUND(C108*$O$8,2)</f>
        <v>318.94</v>
      </c>
      <c r="P108" s="105"/>
      <c r="Q108" s="341">
        <v>0</v>
      </c>
      <c r="R108" s="338">
        <f>ROUND(index!$O$33+(C108*12)*index!$O$34,2)</f>
        <v>963.83</v>
      </c>
      <c r="S108" s="340">
        <f>ROUND(index!$O$37+(C108*12)*index!$O$38,2)</f>
        <v>803.04</v>
      </c>
    </row>
    <row r="109" spans="1:19" x14ac:dyDescent="0.25">
      <c r="A109" s="108">
        <v>1</v>
      </c>
      <c r="B109" s="164">
        <f t="shared" si="22"/>
        <v>1987.46</v>
      </c>
      <c r="C109" s="344">
        <f>ROUND(B109*index!$O$8,2)</f>
        <v>2067.75</v>
      </c>
      <c r="D109" s="216">
        <f t="shared" ref="D109:D143" si="29">ROUND(C109*12/1976,4)</f>
        <v>12.5572</v>
      </c>
      <c r="E109" s="31"/>
      <c r="F109" s="37">
        <f t="shared" si="23"/>
        <v>3.2648999999999999</v>
      </c>
      <c r="G109" s="22">
        <f t="shared" si="24"/>
        <v>7.032</v>
      </c>
      <c r="H109" s="22">
        <f t="shared" si="25"/>
        <v>4.3949999999999996</v>
      </c>
      <c r="I109" s="22">
        <f t="shared" si="26"/>
        <v>6.2786</v>
      </c>
      <c r="J109" s="22">
        <f t="shared" si="27"/>
        <v>3.7671999999999999</v>
      </c>
      <c r="K109" s="38">
        <f t="shared" si="28"/>
        <v>2.5114000000000001</v>
      </c>
      <c r="L109" s="31"/>
      <c r="M109" s="44">
        <f t="shared" ref="M109:M143" si="30">ROUND(C109*$M$8,2)</f>
        <v>108.76</v>
      </c>
      <c r="N109" s="20">
        <f t="shared" ref="N109:N143" si="31">ROUND(C109*$N$8,2)</f>
        <v>217.53</v>
      </c>
      <c r="O109" s="45">
        <f t="shared" ref="O109:O143" si="32">ROUND(C109*$O$8,2)</f>
        <v>326.29000000000002</v>
      </c>
      <c r="P109" s="105"/>
      <c r="Q109" s="145">
        <v>1</v>
      </c>
      <c r="R109" s="44">
        <f>ROUND(index!$O$33+(C109*12)*index!$O$34,2)</f>
        <v>977.81</v>
      </c>
      <c r="S109" s="45">
        <f>ROUND(index!$O$37+(C109*12)*index!$O$38,2)</f>
        <v>806</v>
      </c>
    </row>
    <row r="110" spans="1:19" x14ac:dyDescent="0.25">
      <c r="A110" s="108">
        <v>2</v>
      </c>
      <c r="B110" s="164">
        <f t="shared" si="22"/>
        <v>2022.81</v>
      </c>
      <c r="C110" s="344">
        <f>ROUND(B110*index!$O$8,2)</f>
        <v>2104.5300000000002</v>
      </c>
      <c r="D110" s="216">
        <f t="shared" si="29"/>
        <v>12.7805</v>
      </c>
      <c r="E110" s="31"/>
      <c r="F110" s="37">
        <f t="shared" si="23"/>
        <v>3.3229000000000002</v>
      </c>
      <c r="G110" s="22">
        <f t="shared" si="24"/>
        <v>7.1570999999999998</v>
      </c>
      <c r="H110" s="22">
        <f t="shared" si="25"/>
        <v>4.4732000000000003</v>
      </c>
      <c r="I110" s="22">
        <f t="shared" si="26"/>
        <v>6.3902999999999999</v>
      </c>
      <c r="J110" s="22">
        <f t="shared" si="27"/>
        <v>3.8342000000000001</v>
      </c>
      <c r="K110" s="38">
        <f t="shared" si="28"/>
        <v>2.5560999999999998</v>
      </c>
      <c r="L110" s="31"/>
      <c r="M110" s="44">
        <f t="shared" si="30"/>
        <v>110.7</v>
      </c>
      <c r="N110" s="20">
        <f t="shared" si="31"/>
        <v>221.4</v>
      </c>
      <c r="O110" s="45">
        <f t="shared" si="32"/>
        <v>332.09</v>
      </c>
      <c r="P110" s="105"/>
      <c r="Q110" s="145">
        <v>2</v>
      </c>
      <c r="R110" s="44">
        <f>ROUND(index!$O$33+(C110*12)*index!$O$34,2)</f>
        <v>988.84</v>
      </c>
      <c r="S110" s="45">
        <f>ROUND(index!$O$37+(C110*12)*index!$O$38,2)</f>
        <v>808.34</v>
      </c>
    </row>
    <row r="111" spans="1:19" x14ac:dyDescent="0.25">
      <c r="A111" s="108">
        <v>3</v>
      </c>
      <c r="B111" s="164">
        <f t="shared" si="22"/>
        <v>2056.09</v>
      </c>
      <c r="C111" s="344">
        <f>ROUND(B111*index!$O$8,2)</f>
        <v>2139.16</v>
      </c>
      <c r="D111" s="216">
        <f t="shared" si="29"/>
        <v>12.9909</v>
      </c>
      <c r="E111" s="31"/>
      <c r="F111" s="37">
        <f t="shared" si="23"/>
        <v>3.3776000000000002</v>
      </c>
      <c r="G111" s="22">
        <f t="shared" si="24"/>
        <v>7.2748999999999997</v>
      </c>
      <c r="H111" s="22">
        <f t="shared" si="25"/>
        <v>4.5468000000000002</v>
      </c>
      <c r="I111" s="22">
        <f t="shared" si="26"/>
        <v>6.4954999999999998</v>
      </c>
      <c r="J111" s="22">
        <f t="shared" si="27"/>
        <v>3.8973</v>
      </c>
      <c r="K111" s="38">
        <f t="shared" si="28"/>
        <v>2.5981999999999998</v>
      </c>
      <c r="L111" s="31"/>
      <c r="M111" s="44">
        <f t="shared" si="30"/>
        <v>112.52</v>
      </c>
      <c r="N111" s="20">
        <f t="shared" si="31"/>
        <v>225.04</v>
      </c>
      <c r="O111" s="45">
        <f t="shared" si="32"/>
        <v>337.56</v>
      </c>
      <c r="P111" s="105"/>
      <c r="Q111" s="145">
        <v>3</v>
      </c>
      <c r="R111" s="44">
        <f>ROUND(index!$O$33+(C111*12)*index!$O$34,2)</f>
        <v>999.23</v>
      </c>
      <c r="S111" s="45">
        <f>ROUND(index!$O$37+(C111*12)*index!$O$38,2)</f>
        <v>810.54</v>
      </c>
    </row>
    <row r="112" spans="1:19" x14ac:dyDescent="0.25">
      <c r="A112" s="108">
        <v>4</v>
      </c>
      <c r="B112" s="164">
        <f t="shared" si="22"/>
        <v>2087.39</v>
      </c>
      <c r="C112" s="344">
        <f>ROUND(B112*index!$O$8,2)</f>
        <v>2171.7199999999998</v>
      </c>
      <c r="D112" s="216">
        <f t="shared" si="29"/>
        <v>13.188599999999999</v>
      </c>
      <c r="E112" s="31"/>
      <c r="F112" s="37">
        <f t="shared" si="23"/>
        <v>3.4289999999999998</v>
      </c>
      <c r="G112" s="22">
        <f t="shared" si="24"/>
        <v>7.3856000000000002</v>
      </c>
      <c r="H112" s="22">
        <f t="shared" si="25"/>
        <v>4.6159999999999997</v>
      </c>
      <c r="I112" s="22">
        <f t="shared" si="26"/>
        <v>6.5942999999999996</v>
      </c>
      <c r="J112" s="22">
        <f t="shared" si="27"/>
        <v>3.9565999999999999</v>
      </c>
      <c r="K112" s="38">
        <f t="shared" si="28"/>
        <v>2.6377000000000002</v>
      </c>
      <c r="L112" s="31"/>
      <c r="M112" s="44">
        <f t="shared" si="30"/>
        <v>114.23</v>
      </c>
      <c r="N112" s="20">
        <f t="shared" si="31"/>
        <v>228.46</v>
      </c>
      <c r="O112" s="45">
        <f t="shared" si="32"/>
        <v>342.7</v>
      </c>
      <c r="P112" s="105"/>
      <c r="Q112" s="145">
        <v>4</v>
      </c>
      <c r="R112" s="44">
        <f>ROUND(index!$O$33+(C112*12)*index!$O$34,2)</f>
        <v>1009</v>
      </c>
      <c r="S112" s="45">
        <f>ROUND(index!$O$37+(C112*12)*index!$O$38,2)</f>
        <v>812.61</v>
      </c>
    </row>
    <row r="113" spans="1:19" x14ac:dyDescent="0.25">
      <c r="A113" s="108">
        <v>5</v>
      </c>
      <c r="B113" s="164">
        <f t="shared" si="22"/>
        <v>2116.7800000000002</v>
      </c>
      <c r="C113" s="344">
        <f>ROUND(B113*index!$O$8,2)</f>
        <v>2202.3000000000002</v>
      </c>
      <c r="D113" s="216">
        <f t="shared" si="29"/>
        <v>13.3743</v>
      </c>
      <c r="E113" s="31"/>
      <c r="F113" s="37">
        <f t="shared" si="23"/>
        <v>3.4773000000000001</v>
      </c>
      <c r="G113" s="22">
        <f t="shared" si="24"/>
        <v>7.4896000000000003</v>
      </c>
      <c r="H113" s="22">
        <f t="shared" si="25"/>
        <v>4.681</v>
      </c>
      <c r="I113" s="22">
        <f t="shared" si="26"/>
        <v>6.6871999999999998</v>
      </c>
      <c r="J113" s="22">
        <f t="shared" si="27"/>
        <v>4.0122999999999998</v>
      </c>
      <c r="K113" s="38">
        <f t="shared" si="28"/>
        <v>2.6749000000000001</v>
      </c>
      <c r="L113" s="31"/>
      <c r="M113" s="44">
        <f t="shared" si="30"/>
        <v>115.84</v>
      </c>
      <c r="N113" s="20">
        <f t="shared" si="31"/>
        <v>231.68</v>
      </c>
      <c r="O113" s="45">
        <f t="shared" si="32"/>
        <v>347.52</v>
      </c>
      <c r="P113" s="105"/>
      <c r="Q113" s="145">
        <v>5</v>
      </c>
      <c r="R113" s="44">
        <f>ROUND(index!$O$33+(C113*12)*index!$O$34,2)</f>
        <v>1018.17</v>
      </c>
      <c r="S113" s="45">
        <f>ROUND(index!$O$37+(C113*12)*index!$O$38,2)</f>
        <v>814.56</v>
      </c>
    </row>
    <row r="114" spans="1:19" x14ac:dyDescent="0.25">
      <c r="A114" s="108">
        <v>6</v>
      </c>
      <c r="B114" s="164">
        <f t="shared" si="22"/>
        <v>2151.64</v>
      </c>
      <c r="C114" s="344">
        <f>ROUND(B114*index!$O$8,2)</f>
        <v>2238.5700000000002</v>
      </c>
      <c r="D114" s="216">
        <f t="shared" si="29"/>
        <v>13.5946</v>
      </c>
      <c r="E114" s="31"/>
      <c r="F114" s="37">
        <f t="shared" si="23"/>
        <v>3.5346000000000002</v>
      </c>
      <c r="G114" s="22">
        <f t="shared" si="24"/>
        <v>7.6130000000000004</v>
      </c>
      <c r="H114" s="22">
        <f t="shared" si="25"/>
        <v>4.7580999999999998</v>
      </c>
      <c r="I114" s="22">
        <f t="shared" si="26"/>
        <v>6.7972999999999999</v>
      </c>
      <c r="J114" s="22">
        <f t="shared" si="27"/>
        <v>4.0784000000000002</v>
      </c>
      <c r="K114" s="38">
        <f t="shared" si="28"/>
        <v>2.7189000000000001</v>
      </c>
      <c r="L114" s="31"/>
      <c r="M114" s="44">
        <f t="shared" si="30"/>
        <v>117.75</v>
      </c>
      <c r="N114" s="20">
        <f t="shared" si="31"/>
        <v>235.5</v>
      </c>
      <c r="O114" s="45">
        <f t="shared" si="32"/>
        <v>353.25</v>
      </c>
      <c r="P114" s="105"/>
      <c r="Q114" s="145">
        <v>6</v>
      </c>
      <c r="R114" s="44">
        <f>ROUND(index!$O$33+(C114*12)*index!$O$34,2)</f>
        <v>1029.05</v>
      </c>
      <c r="S114" s="45">
        <f>ROUND(index!$O$37+(C114*12)*index!$O$38,2)</f>
        <v>816.86</v>
      </c>
    </row>
    <row r="115" spans="1:19" x14ac:dyDescent="0.25">
      <c r="A115" s="108">
        <v>7</v>
      </c>
      <c r="B115" s="164">
        <f t="shared" si="22"/>
        <v>2177.48</v>
      </c>
      <c r="C115" s="344">
        <f>ROUND(B115*index!$O$8,2)</f>
        <v>2265.4499999999998</v>
      </c>
      <c r="D115" s="216">
        <f t="shared" si="29"/>
        <v>13.7578</v>
      </c>
      <c r="E115" s="31"/>
      <c r="F115" s="37">
        <f t="shared" si="23"/>
        <v>3.577</v>
      </c>
      <c r="G115" s="22">
        <f t="shared" si="24"/>
        <v>7.7043999999999997</v>
      </c>
      <c r="H115" s="22">
        <f t="shared" si="25"/>
        <v>4.8151999999999999</v>
      </c>
      <c r="I115" s="22">
        <f t="shared" si="26"/>
        <v>6.8788999999999998</v>
      </c>
      <c r="J115" s="22">
        <f t="shared" si="27"/>
        <v>4.1273</v>
      </c>
      <c r="K115" s="38">
        <f t="shared" si="28"/>
        <v>2.7515999999999998</v>
      </c>
      <c r="L115" s="31"/>
      <c r="M115" s="44">
        <f t="shared" si="30"/>
        <v>119.16</v>
      </c>
      <c r="N115" s="20">
        <f t="shared" si="31"/>
        <v>238.33</v>
      </c>
      <c r="O115" s="45">
        <f t="shared" si="32"/>
        <v>357.49</v>
      </c>
      <c r="P115" s="105"/>
      <c r="Q115" s="145">
        <v>7</v>
      </c>
      <c r="R115" s="44">
        <f>ROUND(index!$O$33+(C115*12)*index!$O$34,2)</f>
        <v>1037.1199999999999</v>
      </c>
      <c r="S115" s="45">
        <f>ROUND(index!$O$37+(C115*12)*index!$O$38,2)</f>
        <v>818.57</v>
      </c>
    </row>
    <row r="116" spans="1:19" x14ac:dyDescent="0.25">
      <c r="A116" s="108">
        <v>8</v>
      </c>
      <c r="B116" s="164">
        <f t="shared" si="22"/>
        <v>2201.66</v>
      </c>
      <c r="C116" s="344">
        <f>ROUND(B116*index!$O$8,2)</f>
        <v>2290.61</v>
      </c>
      <c r="D116" s="216">
        <f t="shared" si="29"/>
        <v>13.910600000000001</v>
      </c>
      <c r="E116" s="31"/>
      <c r="F116" s="37">
        <f t="shared" si="23"/>
        <v>3.6168</v>
      </c>
      <c r="G116" s="22">
        <f t="shared" si="24"/>
        <v>7.7899000000000003</v>
      </c>
      <c r="H116" s="22">
        <f t="shared" si="25"/>
        <v>4.8686999999999996</v>
      </c>
      <c r="I116" s="22">
        <f t="shared" si="26"/>
        <v>6.9553000000000003</v>
      </c>
      <c r="J116" s="22">
        <f t="shared" si="27"/>
        <v>4.1731999999999996</v>
      </c>
      <c r="K116" s="38">
        <f t="shared" si="28"/>
        <v>2.7820999999999998</v>
      </c>
      <c r="L116" s="31"/>
      <c r="M116" s="44">
        <f t="shared" si="30"/>
        <v>120.49</v>
      </c>
      <c r="N116" s="20">
        <f t="shared" si="31"/>
        <v>240.97</v>
      </c>
      <c r="O116" s="45">
        <f t="shared" si="32"/>
        <v>361.46</v>
      </c>
      <c r="P116" s="105"/>
      <c r="Q116" s="145">
        <v>8</v>
      </c>
      <c r="R116" s="44">
        <f>ROUND(index!$O$33+(C116*12)*index!$O$34,2)</f>
        <v>1044.6600000000001</v>
      </c>
      <c r="S116" s="45">
        <f>ROUND(index!$O$37+(C116*12)*index!$O$38,2)</f>
        <v>820.17</v>
      </c>
    </row>
    <row r="117" spans="1:19" x14ac:dyDescent="0.25">
      <c r="A117" s="108">
        <v>9</v>
      </c>
      <c r="B117" s="164">
        <f t="shared" si="22"/>
        <v>2224.29</v>
      </c>
      <c r="C117" s="344">
        <f>ROUND(B117*index!$O$8,2)</f>
        <v>2314.15</v>
      </c>
      <c r="D117" s="216">
        <f t="shared" si="29"/>
        <v>14.0535</v>
      </c>
      <c r="E117" s="31"/>
      <c r="F117" s="37">
        <f t="shared" si="23"/>
        <v>3.6539000000000001</v>
      </c>
      <c r="G117" s="22">
        <f t="shared" si="24"/>
        <v>7.87</v>
      </c>
      <c r="H117" s="22">
        <f t="shared" si="25"/>
        <v>4.9187000000000003</v>
      </c>
      <c r="I117" s="22">
        <f t="shared" si="26"/>
        <v>7.0267999999999997</v>
      </c>
      <c r="J117" s="22">
        <f t="shared" si="27"/>
        <v>4.2161</v>
      </c>
      <c r="K117" s="38">
        <f t="shared" si="28"/>
        <v>2.8107000000000002</v>
      </c>
      <c r="L117" s="31"/>
      <c r="M117" s="44">
        <f t="shared" si="30"/>
        <v>121.72</v>
      </c>
      <c r="N117" s="20">
        <f t="shared" si="31"/>
        <v>243.45</v>
      </c>
      <c r="O117" s="45">
        <f t="shared" si="32"/>
        <v>365.17</v>
      </c>
      <c r="P117" s="105"/>
      <c r="Q117" s="145">
        <v>9</v>
      </c>
      <c r="R117" s="44">
        <f>ROUND(index!$O$33+(C117*12)*index!$O$34,2)</f>
        <v>1051.73</v>
      </c>
      <c r="S117" s="45">
        <f>ROUND(index!$O$37+(C117*12)*index!$O$38,2)</f>
        <v>821.67</v>
      </c>
    </row>
    <row r="118" spans="1:19" x14ac:dyDescent="0.25">
      <c r="A118" s="108">
        <v>10</v>
      </c>
      <c r="B118" s="164">
        <f t="shared" si="22"/>
        <v>2245.4299999999998</v>
      </c>
      <c r="C118" s="344">
        <f>ROUND(B118*index!$O$8,2)</f>
        <v>2336.15</v>
      </c>
      <c r="D118" s="216">
        <f t="shared" si="29"/>
        <v>14.187099999999999</v>
      </c>
      <c r="E118" s="31"/>
      <c r="F118" s="37">
        <f t="shared" si="23"/>
        <v>3.6886000000000001</v>
      </c>
      <c r="G118" s="22">
        <f t="shared" si="24"/>
        <v>7.9447999999999999</v>
      </c>
      <c r="H118" s="22">
        <f t="shared" si="25"/>
        <v>4.9654999999999996</v>
      </c>
      <c r="I118" s="22">
        <f t="shared" si="26"/>
        <v>7.0936000000000003</v>
      </c>
      <c r="J118" s="22">
        <f t="shared" si="27"/>
        <v>4.2561</v>
      </c>
      <c r="K118" s="38">
        <f t="shared" si="28"/>
        <v>2.8374000000000001</v>
      </c>
      <c r="L118" s="31"/>
      <c r="M118" s="44">
        <f t="shared" si="30"/>
        <v>122.88</v>
      </c>
      <c r="N118" s="20">
        <f t="shared" si="31"/>
        <v>245.76</v>
      </c>
      <c r="O118" s="45">
        <f t="shared" si="32"/>
        <v>368.64</v>
      </c>
      <c r="P118" s="105"/>
      <c r="Q118" s="145">
        <v>10</v>
      </c>
      <c r="R118" s="44">
        <f>ROUND(index!$O$33+(C118*12)*index!$O$34,2)</f>
        <v>1058.33</v>
      </c>
      <c r="S118" s="45">
        <f>ROUND(index!$O$37+(C118*12)*index!$O$38,2)</f>
        <v>823.07</v>
      </c>
    </row>
    <row r="119" spans="1:19" x14ac:dyDescent="0.25">
      <c r="A119" s="108">
        <v>11</v>
      </c>
      <c r="B119" s="164">
        <f t="shared" si="22"/>
        <v>2272.4699999999998</v>
      </c>
      <c r="C119" s="344">
        <f>ROUND(B119*index!$O$8,2)</f>
        <v>2364.2800000000002</v>
      </c>
      <c r="D119" s="216">
        <f t="shared" si="29"/>
        <v>14.358000000000001</v>
      </c>
      <c r="E119" s="31"/>
      <c r="F119" s="37">
        <f t="shared" si="23"/>
        <v>3.7330999999999999</v>
      </c>
      <c r="G119" s="22">
        <f t="shared" si="24"/>
        <v>8.0404999999999998</v>
      </c>
      <c r="H119" s="22">
        <f t="shared" si="25"/>
        <v>5.0252999999999997</v>
      </c>
      <c r="I119" s="22">
        <f t="shared" si="26"/>
        <v>7.1790000000000003</v>
      </c>
      <c r="J119" s="22">
        <f t="shared" si="27"/>
        <v>4.3074000000000003</v>
      </c>
      <c r="K119" s="38">
        <f t="shared" si="28"/>
        <v>2.8715999999999999</v>
      </c>
      <c r="L119" s="31"/>
      <c r="M119" s="44">
        <f t="shared" si="30"/>
        <v>124.36</v>
      </c>
      <c r="N119" s="20">
        <f t="shared" si="31"/>
        <v>248.72</v>
      </c>
      <c r="O119" s="45">
        <f t="shared" si="32"/>
        <v>373.08</v>
      </c>
      <c r="P119" s="105"/>
      <c r="Q119" s="145">
        <v>11</v>
      </c>
      <c r="R119" s="44">
        <f>ROUND(index!$O$33+(C119*12)*index!$O$34,2)</f>
        <v>1066.76</v>
      </c>
      <c r="S119" s="45">
        <f>ROUND(index!$O$37+(C119*12)*index!$O$38,2)</f>
        <v>824.86</v>
      </c>
    </row>
    <row r="120" spans="1:19" x14ac:dyDescent="0.25">
      <c r="A120" s="108">
        <v>12</v>
      </c>
      <c r="B120" s="164">
        <f t="shared" si="22"/>
        <v>2290.89</v>
      </c>
      <c r="C120" s="344">
        <f>ROUND(B120*index!$O$8,2)</f>
        <v>2383.44</v>
      </c>
      <c r="D120" s="216">
        <f t="shared" si="29"/>
        <v>14.474299999999999</v>
      </c>
      <c r="E120" s="31"/>
      <c r="F120" s="37">
        <f t="shared" si="23"/>
        <v>3.7633000000000001</v>
      </c>
      <c r="G120" s="22">
        <f t="shared" si="24"/>
        <v>8.1056000000000008</v>
      </c>
      <c r="H120" s="22">
        <f t="shared" si="25"/>
        <v>5.0659999999999998</v>
      </c>
      <c r="I120" s="22">
        <f t="shared" si="26"/>
        <v>7.2371999999999996</v>
      </c>
      <c r="J120" s="22">
        <f t="shared" si="27"/>
        <v>4.3422999999999998</v>
      </c>
      <c r="K120" s="38">
        <f t="shared" si="28"/>
        <v>2.8948999999999998</v>
      </c>
      <c r="L120" s="31"/>
      <c r="M120" s="44">
        <f t="shared" si="30"/>
        <v>125.37</v>
      </c>
      <c r="N120" s="20">
        <f t="shared" si="31"/>
        <v>250.74</v>
      </c>
      <c r="O120" s="45">
        <f t="shared" si="32"/>
        <v>376.11</v>
      </c>
      <c r="P120" s="105"/>
      <c r="Q120" s="145">
        <v>12</v>
      </c>
      <c r="R120" s="44">
        <f>ROUND(index!$O$33+(C120*12)*index!$O$34,2)</f>
        <v>1072.51</v>
      </c>
      <c r="S120" s="45">
        <f>ROUND(index!$O$37+(C120*12)*index!$O$38,2)</f>
        <v>826.08</v>
      </c>
    </row>
    <row r="121" spans="1:19" x14ac:dyDescent="0.25">
      <c r="A121" s="108">
        <v>13</v>
      </c>
      <c r="B121" s="164">
        <f t="shared" si="22"/>
        <v>2308.08</v>
      </c>
      <c r="C121" s="344">
        <f>ROUND(B121*index!$O$8,2)</f>
        <v>2401.33</v>
      </c>
      <c r="D121" s="216">
        <f t="shared" si="29"/>
        <v>14.583</v>
      </c>
      <c r="E121" s="31"/>
      <c r="F121" s="37">
        <f t="shared" si="23"/>
        <v>3.7915999999999999</v>
      </c>
      <c r="G121" s="22">
        <f t="shared" si="24"/>
        <v>8.1664999999999992</v>
      </c>
      <c r="H121" s="22">
        <f t="shared" si="25"/>
        <v>5.1040999999999999</v>
      </c>
      <c r="I121" s="22">
        <f t="shared" si="26"/>
        <v>7.2915000000000001</v>
      </c>
      <c r="J121" s="22">
        <f t="shared" si="27"/>
        <v>4.3749000000000002</v>
      </c>
      <c r="K121" s="38">
        <f t="shared" si="28"/>
        <v>2.9165999999999999</v>
      </c>
      <c r="L121" s="31"/>
      <c r="M121" s="44">
        <f t="shared" si="30"/>
        <v>126.31</v>
      </c>
      <c r="N121" s="20">
        <f t="shared" si="31"/>
        <v>252.62</v>
      </c>
      <c r="O121" s="45">
        <f t="shared" si="32"/>
        <v>378.93</v>
      </c>
      <c r="P121" s="105"/>
      <c r="Q121" s="145">
        <v>13</v>
      </c>
      <c r="R121" s="44">
        <f>ROUND(index!$O$33+(C121*12)*index!$O$34,2)</f>
        <v>1077.8800000000001</v>
      </c>
      <c r="S121" s="45">
        <f>ROUND(index!$O$37+(C121*12)*index!$O$38,2)</f>
        <v>827.21</v>
      </c>
    </row>
    <row r="122" spans="1:19" x14ac:dyDescent="0.25">
      <c r="A122" s="108">
        <v>14</v>
      </c>
      <c r="B122" s="164">
        <f t="shared" si="22"/>
        <v>2324.09</v>
      </c>
      <c r="C122" s="344">
        <f>ROUND(B122*index!$O$8,2)</f>
        <v>2417.98</v>
      </c>
      <c r="D122" s="216">
        <f t="shared" si="29"/>
        <v>14.684100000000001</v>
      </c>
      <c r="E122" s="31"/>
      <c r="F122" s="37">
        <f t="shared" si="23"/>
        <v>3.8178999999999998</v>
      </c>
      <c r="G122" s="22">
        <f t="shared" si="24"/>
        <v>8.2231000000000005</v>
      </c>
      <c r="H122" s="22">
        <f t="shared" si="25"/>
        <v>5.1394000000000002</v>
      </c>
      <c r="I122" s="22">
        <f t="shared" si="26"/>
        <v>7.3421000000000003</v>
      </c>
      <c r="J122" s="22">
        <f t="shared" si="27"/>
        <v>4.4051999999999998</v>
      </c>
      <c r="K122" s="38">
        <f t="shared" si="28"/>
        <v>2.9367999999999999</v>
      </c>
      <c r="L122" s="31"/>
      <c r="M122" s="44">
        <f t="shared" si="30"/>
        <v>127.19</v>
      </c>
      <c r="N122" s="20">
        <f t="shared" si="31"/>
        <v>254.37</v>
      </c>
      <c r="O122" s="45">
        <f t="shared" si="32"/>
        <v>381.56</v>
      </c>
      <c r="P122" s="105"/>
      <c r="Q122" s="145">
        <v>14</v>
      </c>
      <c r="R122" s="44">
        <f>ROUND(index!$O$33+(C122*12)*index!$O$34,2)</f>
        <v>1082.8699999999999</v>
      </c>
      <c r="S122" s="45">
        <f>ROUND(index!$O$37+(C122*12)*index!$O$38,2)</f>
        <v>828.27</v>
      </c>
    </row>
    <row r="123" spans="1:19" x14ac:dyDescent="0.25">
      <c r="A123" s="108">
        <v>15</v>
      </c>
      <c r="B123" s="164">
        <f t="shared" si="22"/>
        <v>2339.0100000000002</v>
      </c>
      <c r="C123" s="344">
        <f>ROUND(B123*index!$O$8,2)</f>
        <v>2433.5100000000002</v>
      </c>
      <c r="D123" s="216">
        <f t="shared" si="29"/>
        <v>14.7784</v>
      </c>
      <c r="E123" s="31"/>
      <c r="F123" s="37">
        <f t="shared" si="23"/>
        <v>3.8424</v>
      </c>
      <c r="G123" s="22">
        <f t="shared" si="24"/>
        <v>8.2759</v>
      </c>
      <c r="H123" s="22">
        <f t="shared" si="25"/>
        <v>5.1723999999999997</v>
      </c>
      <c r="I123" s="22">
        <f t="shared" si="26"/>
        <v>7.3891999999999998</v>
      </c>
      <c r="J123" s="22">
        <f t="shared" si="27"/>
        <v>4.4335000000000004</v>
      </c>
      <c r="K123" s="38">
        <f t="shared" si="28"/>
        <v>2.9557000000000002</v>
      </c>
      <c r="L123" s="31"/>
      <c r="M123" s="44">
        <f t="shared" si="30"/>
        <v>128</v>
      </c>
      <c r="N123" s="20">
        <f t="shared" si="31"/>
        <v>256.01</v>
      </c>
      <c r="O123" s="45">
        <f t="shared" si="32"/>
        <v>384.01</v>
      </c>
      <c r="P123" s="105"/>
      <c r="Q123" s="145">
        <v>15</v>
      </c>
      <c r="R123" s="44">
        <f>ROUND(index!$O$33+(C123*12)*index!$O$34,2)</f>
        <v>1087.53</v>
      </c>
      <c r="S123" s="45">
        <f>ROUND(index!$O$37+(C123*12)*index!$O$38,2)</f>
        <v>829.26</v>
      </c>
    </row>
    <row r="124" spans="1:19" x14ac:dyDescent="0.25">
      <c r="A124" s="108">
        <v>16</v>
      </c>
      <c r="B124" s="164">
        <f t="shared" si="22"/>
        <v>2356.37</v>
      </c>
      <c r="C124" s="344">
        <f>ROUND(B124*index!$O$8,2)</f>
        <v>2451.5700000000002</v>
      </c>
      <c r="D124" s="216">
        <f t="shared" si="29"/>
        <v>14.8881</v>
      </c>
      <c r="E124" s="31"/>
      <c r="F124" s="37">
        <f t="shared" si="23"/>
        <v>3.8708999999999998</v>
      </c>
      <c r="G124" s="22">
        <f t="shared" si="24"/>
        <v>8.3373000000000008</v>
      </c>
      <c r="H124" s="22">
        <f t="shared" si="25"/>
        <v>5.2107999999999999</v>
      </c>
      <c r="I124" s="22">
        <f t="shared" si="26"/>
        <v>7.4440999999999997</v>
      </c>
      <c r="J124" s="22">
        <f t="shared" si="27"/>
        <v>4.4664000000000001</v>
      </c>
      <c r="K124" s="38">
        <f t="shared" si="28"/>
        <v>2.9775999999999998</v>
      </c>
      <c r="L124" s="31"/>
      <c r="M124" s="44">
        <f t="shared" si="30"/>
        <v>128.94999999999999</v>
      </c>
      <c r="N124" s="20">
        <f t="shared" si="31"/>
        <v>257.91000000000003</v>
      </c>
      <c r="O124" s="45">
        <f t="shared" si="32"/>
        <v>386.86</v>
      </c>
      <c r="P124" s="105"/>
      <c r="Q124" s="145">
        <v>16</v>
      </c>
      <c r="R124" s="44">
        <f>ROUND(index!$O$33+(C124*12)*index!$O$34,2)</f>
        <v>1092.95</v>
      </c>
      <c r="S124" s="45">
        <f>ROUND(index!$O$37+(C124*12)*index!$O$38,2)</f>
        <v>830.41</v>
      </c>
    </row>
    <row r="125" spans="1:19" x14ac:dyDescent="0.25">
      <c r="A125" s="108">
        <v>17</v>
      </c>
      <c r="B125" s="164">
        <f t="shared" si="22"/>
        <v>2365.73</v>
      </c>
      <c r="C125" s="344">
        <f>ROUND(B125*index!$O$8,2)</f>
        <v>2461.31</v>
      </c>
      <c r="D125" s="216">
        <f t="shared" si="29"/>
        <v>14.9472</v>
      </c>
      <c r="E125" s="31"/>
      <c r="F125" s="37">
        <f t="shared" si="23"/>
        <v>3.8862999999999999</v>
      </c>
      <c r="G125" s="22">
        <f t="shared" si="24"/>
        <v>8.3704000000000001</v>
      </c>
      <c r="H125" s="22">
        <f t="shared" si="25"/>
        <v>5.2314999999999996</v>
      </c>
      <c r="I125" s="22">
        <f t="shared" si="26"/>
        <v>7.4736000000000002</v>
      </c>
      <c r="J125" s="22">
        <f t="shared" si="27"/>
        <v>4.4842000000000004</v>
      </c>
      <c r="K125" s="38">
        <f t="shared" si="28"/>
        <v>2.9893999999999998</v>
      </c>
      <c r="L125" s="31"/>
      <c r="M125" s="44">
        <f t="shared" si="30"/>
        <v>129.46</v>
      </c>
      <c r="N125" s="20">
        <f t="shared" si="31"/>
        <v>258.93</v>
      </c>
      <c r="O125" s="45">
        <f t="shared" si="32"/>
        <v>388.39</v>
      </c>
      <c r="P125" s="105"/>
      <c r="Q125" s="145">
        <v>17</v>
      </c>
      <c r="R125" s="44">
        <f>ROUND(index!$O$33+(C125*12)*index!$O$34,2)</f>
        <v>1095.8699999999999</v>
      </c>
      <c r="S125" s="45">
        <f>ROUND(index!$O$37+(C125*12)*index!$O$38,2)</f>
        <v>831.03</v>
      </c>
    </row>
    <row r="126" spans="1:19" x14ac:dyDescent="0.25">
      <c r="A126" s="108">
        <v>18</v>
      </c>
      <c r="B126" s="164">
        <f t="shared" si="22"/>
        <v>2374.4299999999998</v>
      </c>
      <c r="C126" s="344">
        <f>ROUND(B126*index!$O$8,2)</f>
        <v>2470.36</v>
      </c>
      <c r="D126" s="216">
        <f t="shared" si="29"/>
        <v>15.0022</v>
      </c>
      <c r="E126" s="31"/>
      <c r="F126" s="37">
        <f t="shared" si="23"/>
        <v>3.9005999999999998</v>
      </c>
      <c r="G126" s="22">
        <f t="shared" si="24"/>
        <v>8.4011999999999993</v>
      </c>
      <c r="H126" s="22">
        <f t="shared" si="25"/>
        <v>5.2507999999999999</v>
      </c>
      <c r="I126" s="22">
        <f t="shared" si="26"/>
        <v>7.5011000000000001</v>
      </c>
      <c r="J126" s="22">
        <f t="shared" si="27"/>
        <v>4.5007000000000001</v>
      </c>
      <c r="K126" s="38">
        <f t="shared" si="28"/>
        <v>3.0004</v>
      </c>
      <c r="L126" s="31"/>
      <c r="M126" s="44">
        <f t="shared" si="30"/>
        <v>129.94</v>
      </c>
      <c r="N126" s="20">
        <f t="shared" si="31"/>
        <v>259.88</v>
      </c>
      <c r="O126" s="45">
        <f t="shared" si="32"/>
        <v>389.82</v>
      </c>
      <c r="P126" s="105"/>
      <c r="Q126" s="145">
        <v>18</v>
      </c>
      <c r="R126" s="44">
        <f>ROUND(index!$O$33+(C126*12)*index!$O$34,2)</f>
        <v>1098.5899999999999</v>
      </c>
      <c r="S126" s="45">
        <f>ROUND(index!$O$37+(C126*12)*index!$O$38,2)</f>
        <v>831.6</v>
      </c>
    </row>
    <row r="127" spans="1:19" x14ac:dyDescent="0.25">
      <c r="A127" s="108">
        <v>19</v>
      </c>
      <c r="B127" s="164">
        <f t="shared" si="22"/>
        <v>2382.5</v>
      </c>
      <c r="C127" s="344">
        <f>ROUND(B127*index!$O$8,2)</f>
        <v>2478.75</v>
      </c>
      <c r="D127" s="216">
        <f t="shared" si="29"/>
        <v>15.053100000000001</v>
      </c>
      <c r="E127" s="31"/>
      <c r="F127" s="37">
        <f t="shared" si="23"/>
        <v>3.9138000000000002</v>
      </c>
      <c r="G127" s="22">
        <f t="shared" si="24"/>
        <v>8.4297000000000004</v>
      </c>
      <c r="H127" s="22">
        <f t="shared" si="25"/>
        <v>5.2686000000000002</v>
      </c>
      <c r="I127" s="22">
        <f t="shared" si="26"/>
        <v>7.5266000000000002</v>
      </c>
      <c r="J127" s="22">
        <f t="shared" si="27"/>
        <v>4.5159000000000002</v>
      </c>
      <c r="K127" s="38">
        <f t="shared" si="28"/>
        <v>3.0106000000000002</v>
      </c>
      <c r="L127" s="31"/>
      <c r="M127" s="44">
        <f t="shared" si="30"/>
        <v>130.38</v>
      </c>
      <c r="N127" s="20">
        <f t="shared" si="31"/>
        <v>260.76</v>
      </c>
      <c r="O127" s="45">
        <f t="shared" si="32"/>
        <v>391.15</v>
      </c>
      <c r="P127" s="105"/>
      <c r="Q127" s="145">
        <v>19</v>
      </c>
      <c r="R127" s="44">
        <f>ROUND(index!$O$33+(C127*12)*index!$O$34,2)</f>
        <v>1101.1099999999999</v>
      </c>
      <c r="S127" s="45">
        <f>ROUND(index!$O$37+(C127*12)*index!$O$38,2)</f>
        <v>832.14</v>
      </c>
    </row>
    <row r="128" spans="1:19" x14ac:dyDescent="0.25">
      <c r="A128" s="108">
        <v>20</v>
      </c>
      <c r="B128" s="164">
        <f t="shared" si="22"/>
        <v>2389.9899999999998</v>
      </c>
      <c r="C128" s="344">
        <f>ROUND(B128*index!$O$8,2)</f>
        <v>2486.5500000000002</v>
      </c>
      <c r="D128" s="216">
        <f t="shared" si="29"/>
        <v>15.1005</v>
      </c>
      <c r="E128" s="31"/>
      <c r="F128" s="37">
        <f t="shared" si="23"/>
        <v>3.9260999999999999</v>
      </c>
      <c r="G128" s="22">
        <f t="shared" si="24"/>
        <v>8.4563000000000006</v>
      </c>
      <c r="H128" s="22">
        <f t="shared" si="25"/>
        <v>5.2851999999999997</v>
      </c>
      <c r="I128" s="22">
        <f t="shared" si="26"/>
        <v>7.5503</v>
      </c>
      <c r="J128" s="22">
        <f t="shared" si="27"/>
        <v>4.5301999999999998</v>
      </c>
      <c r="K128" s="38">
        <f t="shared" si="28"/>
        <v>3.0200999999999998</v>
      </c>
      <c r="L128" s="31"/>
      <c r="M128" s="44">
        <f t="shared" si="30"/>
        <v>130.79</v>
      </c>
      <c r="N128" s="20">
        <f t="shared" si="31"/>
        <v>261.58999999999997</v>
      </c>
      <c r="O128" s="45">
        <f t="shared" si="32"/>
        <v>392.38</v>
      </c>
      <c r="P128" s="105"/>
      <c r="Q128" s="145">
        <v>20</v>
      </c>
      <c r="R128" s="44">
        <f>ROUND(index!$O$33+(C128*12)*index!$O$34,2)</f>
        <v>1103.45</v>
      </c>
      <c r="S128" s="45">
        <f>ROUND(index!$O$37+(C128*12)*index!$O$38,2)</f>
        <v>832.63</v>
      </c>
    </row>
    <row r="129" spans="1:19" x14ac:dyDescent="0.25">
      <c r="A129" s="108">
        <v>21</v>
      </c>
      <c r="B129" s="164">
        <f t="shared" si="22"/>
        <v>2404.23</v>
      </c>
      <c r="C129" s="344">
        <f>ROUND(B129*index!$O$8,2)</f>
        <v>2501.36</v>
      </c>
      <c r="D129" s="216">
        <f t="shared" si="29"/>
        <v>15.1904</v>
      </c>
      <c r="E129" s="31"/>
      <c r="F129" s="37">
        <f t="shared" si="23"/>
        <v>3.9495</v>
      </c>
      <c r="G129" s="22">
        <f t="shared" si="24"/>
        <v>8.5066000000000006</v>
      </c>
      <c r="H129" s="22">
        <f t="shared" si="25"/>
        <v>5.3166000000000002</v>
      </c>
      <c r="I129" s="22">
        <f t="shared" si="26"/>
        <v>7.5952000000000002</v>
      </c>
      <c r="J129" s="22">
        <f t="shared" si="27"/>
        <v>4.5571000000000002</v>
      </c>
      <c r="K129" s="38">
        <f t="shared" si="28"/>
        <v>3.0381</v>
      </c>
      <c r="L129" s="31"/>
      <c r="M129" s="44">
        <f t="shared" si="30"/>
        <v>131.57</v>
      </c>
      <c r="N129" s="20">
        <f t="shared" si="31"/>
        <v>263.14</v>
      </c>
      <c r="O129" s="45">
        <f t="shared" si="32"/>
        <v>394.71</v>
      </c>
      <c r="P129" s="105"/>
      <c r="Q129" s="145">
        <v>21</v>
      </c>
      <c r="R129" s="44">
        <f>ROUND(index!$O$33+(C129*12)*index!$O$34,2)</f>
        <v>1107.8900000000001</v>
      </c>
      <c r="S129" s="45">
        <f>ROUND(index!$O$37+(C129*12)*index!$O$38,2)</f>
        <v>833.58</v>
      </c>
    </row>
    <row r="130" spans="1:19" x14ac:dyDescent="0.25">
      <c r="A130" s="108">
        <v>22</v>
      </c>
      <c r="B130" s="164">
        <f t="shared" si="22"/>
        <v>2410.6799999999998</v>
      </c>
      <c r="C130" s="344">
        <f>ROUND(B130*index!$O$8,2)</f>
        <v>2508.0700000000002</v>
      </c>
      <c r="D130" s="216">
        <f t="shared" si="29"/>
        <v>15.231199999999999</v>
      </c>
      <c r="E130" s="31"/>
      <c r="F130" s="37">
        <f t="shared" si="23"/>
        <v>3.9601000000000002</v>
      </c>
      <c r="G130" s="22">
        <f t="shared" si="24"/>
        <v>8.5295000000000005</v>
      </c>
      <c r="H130" s="22">
        <f t="shared" si="25"/>
        <v>5.3308999999999997</v>
      </c>
      <c r="I130" s="22">
        <f t="shared" si="26"/>
        <v>7.6155999999999997</v>
      </c>
      <c r="J130" s="22">
        <f t="shared" si="27"/>
        <v>4.5693999999999999</v>
      </c>
      <c r="K130" s="38">
        <f t="shared" si="28"/>
        <v>3.0461999999999998</v>
      </c>
      <c r="L130" s="31"/>
      <c r="M130" s="44">
        <f t="shared" si="30"/>
        <v>131.91999999999999</v>
      </c>
      <c r="N130" s="20">
        <f t="shared" si="31"/>
        <v>263.85000000000002</v>
      </c>
      <c r="O130" s="45">
        <f t="shared" si="32"/>
        <v>395.77</v>
      </c>
      <c r="P130" s="105"/>
      <c r="Q130" s="145">
        <v>22</v>
      </c>
      <c r="R130" s="44">
        <f>ROUND(index!$O$33+(C130*12)*index!$O$34,2)</f>
        <v>1109.9000000000001</v>
      </c>
      <c r="S130" s="45">
        <f>ROUND(index!$O$37+(C130*12)*index!$O$38,2)</f>
        <v>834</v>
      </c>
    </row>
    <row r="131" spans="1:19" x14ac:dyDescent="0.25">
      <c r="A131" s="108">
        <v>23</v>
      </c>
      <c r="B131" s="164">
        <f t="shared" si="22"/>
        <v>2416.66</v>
      </c>
      <c r="C131" s="344">
        <f>ROUND(B131*index!$O$8,2)</f>
        <v>2514.29</v>
      </c>
      <c r="D131" s="216">
        <f t="shared" si="29"/>
        <v>15.269</v>
      </c>
      <c r="E131" s="31"/>
      <c r="F131" s="37">
        <f t="shared" si="23"/>
        <v>3.9699</v>
      </c>
      <c r="G131" s="22">
        <f t="shared" si="24"/>
        <v>8.5505999999999993</v>
      </c>
      <c r="H131" s="22">
        <f t="shared" si="25"/>
        <v>5.3441999999999998</v>
      </c>
      <c r="I131" s="22">
        <f t="shared" si="26"/>
        <v>7.6345000000000001</v>
      </c>
      <c r="J131" s="22">
        <f t="shared" si="27"/>
        <v>4.5807000000000002</v>
      </c>
      <c r="K131" s="38">
        <f t="shared" si="28"/>
        <v>3.0537999999999998</v>
      </c>
      <c r="L131" s="31"/>
      <c r="M131" s="44">
        <f t="shared" si="30"/>
        <v>132.25</v>
      </c>
      <c r="N131" s="20">
        <f t="shared" si="31"/>
        <v>264.5</v>
      </c>
      <c r="O131" s="45">
        <f t="shared" si="32"/>
        <v>396.75</v>
      </c>
      <c r="P131" s="105"/>
      <c r="Q131" s="145">
        <v>23</v>
      </c>
      <c r="R131" s="44">
        <f>ROUND(index!$O$33+(C131*12)*index!$O$34,2)</f>
        <v>1111.77</v>
      </c>
      <c r="S131" s="45">
        <f>ROUND(index!$O$37+(C131*12)*index!$O$38,2)</f>
        <v>834.4</v>
      </c>
    </row>
    <row r="132" spans="1:19" x14ac:dyDescent="0.25">
      <c r="A132" s="108">
        <v>24</v>
      </c>
      <c r="B132" s="164">
        <f t="shared" si="22"/>
        <v>2422.1999999999998</v>
      </c>
      <c r="C132" s="344">
        <f>ROUND(B132*index!$O$8,2)</f>
        <v>2520.06</v>
      </c>
      <c r="D132" s="216">
        <f t="shared" si="29"/>
        <v>15.304</v>
      </c>
      <c r="E132" s="31"/>
      <c r="F132" s="37">
        <f t="shared" si="23"/>
        <v>3.9790000000000001</v>
      </c>
      <c r="G132" s="22">
        <f t="shared" si="24"/>
        <v>8.5701999999999998</v>
      </c>
      <c r="H132" s="22">
        <f t="shared" si="25"/>
        <v>5.3563999999999998</v>
      </c>
      <c r="I132" s="22">
        <f t="shared" si="26"/>
        <v>7.6520000000000001</v>
      </c>
      <c r="J132" s="22">
        <f t="shared" si="27"/>
        <v>4.5911999999999997</v>
      </c>
      <c r="K132" s="38">
        <f t="shared" si="28"/>
        <v>3.0608</v>
      </c>
      <c r="L132" s="31"/>
      <c r="M132" s="44">
        <f t="shared" si="30"/>
        <v>132.56</v>
      </c>
      <c r="N132" s="20">
        <f t="shared" si="31"/>
        <v>265.11</v>
      </c>
      <c r="O132" s="45">
        <f t="shared" si="32"/>
        <v>397.67</v>
      </c>
      <c r="P132" s="105"/>
      <c r="Q132" s="145">
        <v>24</v>
      </c>
      <c r="R132" s="44">
        <f>ROUND(index!$O$33+(C132*12)*index!$O$34,2)</f>
        <v>1113.5</v>
      </c>
      <c r="S132" s="45">
        <f>ROUND(index!$O$37+(C132*12)*index!$O$38,2)</f>
        <v>834.77</v>
      </c>
    </row>
    <row r="133" spans="1:19" x14ac:dyDescent="0.25">
      <c r="A133" s="108">
        <v>25</v>
      </c>
      <c r="B133" s="164">
        <f t="shared" si="22"/>
        <v>2427.35</v>
      </c>
      <c r="C133" s="344">
        <f>ROUND(B133*index!$O$8,2)</f>
        <v>2525.41</v>
      </c>
      <c r="D133" s="216">
        <f t="shared" si="29"/>
        <v>15.336499999999999</v>
      </c>
      <c r="E133" s="31"/>
      <c r="F133" s="37">
        <f t="shared" si="23"/>
        <v>3.9874999999999998</v>
      </c>
      <c r="G133" s="22">
        <f t="shared" si="24"/>
        <v>8.5884</v>
      </c>
      <c r="H133" s="22">
        <f t="shared" si="25"/>
        <v>5.3677999999999999</v>
      </c>
      <c r="I133" s="22">
        <f t="shared" si="26"/>
        <v>7.6683000000000003</v>
      </c>
      <c r="J133" s="22">
        <f t="shared" si="27"/>
        <v>4.601</v>
      </c>
      <c r="K133" s="38">
        <f t="shared" si="28"/>
        <v>3.0672999999999999</v>
      </c>
      <c r="L133" s="31"/>
      <c r="M133" s="44">
        <f t="shared" si="30"/>
        <v>132.84</v>
      </c>
      <c r="N133" s="20">
        <f t="shared" si="31"/>
        <v>265.67</v>
      </c>
      <c r="O133" s="45">
        <f t="shared" si="32"/>
        <v>398.51</v>
      </c>
      <c r="P133" s="105"/>
      <c r="Q133" s="145">
        <v>25</v>
      </c>
      <c r="R133" s="44">
        <f>ROUND(index!$O$33+(C133*12)*index!$O$34,2)</f>
        <v>1115.0999999999999</v>
      </c>
      <c r="S133" s="45">
        <f>ROUND(index!$O$37+(C133*12)*index!$O$38,2)</f>
        <v>835.11</v>
      </c>
    </row>
    <row r="134" spans="1:19" x14ac:dyDescent="0.25">
      <c r="A134" s="108">
        <v>26</v>
      </c>
      <c r="B134" s="164">
        <f t="shared" si="22"/>
        <v>2439.41</v>
      </c>
      <c r="C134" s="344">
        <f>ROUND(B134*index!$O$8,2)</f>
        <v>2537.96</v>
      </c>
      <c r="D134" s="216">
        <f t="shared" si="29"/>
        <v>15.412699999999999</v>
      </c>
      <c r="E134" s="31"/>
      <c r="F134" s="37">
        <f t="shared" si="23"/>
        <v>4.0072999999999999</v>
      </c>
      <c r="G134" s="22">
        <f t="shared" si="24"/>
        <v>8.6311</v>
      </c>
      <c r="H134" s="22">
        <f t="shared" si="25"/>
        <v>5.3944000000000001</v>
      </c>
      <c r="I134" s="22">
        <f t="shared" si="26"/>
        <v>7.7064000000000004</v>
      </c>
      <c r="J134" s="22">
        <f t="shared" si="27"/>
        <v>4.6238000000000001</v>
      </c>
      <c r="K134" s="38">
        <f t="shared" si="28"/>
        <v>3.0825</v>
      </c>
      <c r="L134" s="31"/>
      <c r="M134" s="44">
        <f t="shared" si="30"/>
        <v>133.5</v>
      </c>
      <c r="N134" s="20">
        <f t="shared" si="31"/>
        <v>266.99</v>
      </c>
      <c r="O134" s="45">
        <f t="shared" si="32"/>
        <v>400.49</v>
      </c>
      <c r="P134" s="105"/>
      <c r="Q134" s="145">
        <v>26</v>
      </c>
      <c r="R134" s="44">
        <f>ROUND(index!$O$33+(C134*12)*index!$O$34,2)</f>
        <v>1118.8699999999999</v>
      </c>
      <c r="S134" s="45">
        <f>ROUND(index!$O$37+(C134*12)*index!$O$38,2)</f>
        <v>835.9</v>
      </c>
    </row>
    <row r="135" spans="1:19" x14ac:dyDescent="0.25">
      <c r="A135" s="108">
        <v>27</v>
      </c>
      <c r="B135" s="164">
        <f t="shared" si="22"/>
        <v>2443.8200000000002</v>
      </c>
      <c r="C135" s="344">
        <f>ROUND(B135*index!$O$8,2)</f>
        <v>2542.5500000000002</v>
      </c>
      <c r="D135" s="216">
        <f t="shared" si="29"/>
        <v>15.4406</v>
      </c>
      <c r="E135" s="31"/>
      <c r="F135" s="37">
        <f t="shared" si="23"/>
        <v>4.0145999999999997</v>
      </c>
      <c r="G135" s="22">
        <f t="shared" si="24"/>
        <v>8.6466999999999992</v>
      </c>
      <c r="H135" s="22">
        <f t="shared" si="25"/>
        <v>5.4042000000000003</v>
      </c>
      <c r="I135" s="22">
        <f t="shared" si="26"/>
        <v>7.7202999999999999</v>
      </c>
      <c r="J135" s="22">
        <f t="shared" si="27"/>
        <v>4.6322000000000001</v>
      </c>
      <c r="K135" s="38">
        <f t="shared" si="28"/>
        <v>3.0880999999999998</v>
      </c>
      <c r="L135" s="31"/>
      <c r="M135" s="44">
        <f t="shared" si="30"/>
        <v>133.74</v>
      </c>
      <c r="N135" s="20">
        <f t="shared" si="31"/>
        <v>267.48</v>
      </c>
      <c r="O135" s="45">
        <f t="shared" si="32"/>
        <v>401.21</v>
      </c>
      <c r="P135" s="105"/>
      <c r="Q135" s="145">
        <v>27</v>
      </c>
      <c r="R135" s="44">
        <f>ROUND(index!$O$33+(C135*12)*index!$O$34,2)</f>
        <v>1120.25</v>
      </c>
      <c r="S135" s="45">
        <f>ROUND(index!$O$37+(C135*12)*index!$O$38,2)</f>
        <v>836.2</v>
      </c>
    </row>
    <row r="136" spans="1:19" x14ac:dyDescent="0.25">
      <c r="A136" s="108">
        <v>28</v>
      </c>
      <c r="B136" s="164">
        <f t="shared" si="22"/>
        <v>2447.92</v>
      </c>
      <c r="C136" s="344">
        <f>ROUND(B136*index!$O$8,2)</f>
        <v>2546.8200000000002</v>
      </c>
      <c r="D136" s="216">
        <f t="shared" si="29"/>
        <v>15.4665</v>
      </c>
      <c r="E136" s="31"/>
      <c r="F136" s="37">
        <f t="shared" si="23"/>
        <v>4.0213000000000001</v>
      </c>
      <c r="G136" s="22">
        <f t="shared" si="24"/>
        <v>8.6611999999999991</v>
      </c>
      <c r="H136" s="22">
        <f t="shared" si="25"/>
        <v>5.4132999999999996</v>
      </c>
      <c r="I136" s="22">
        <f t="shared" si="26"/>
        <v>7.7332999999999998</v>
      </c>
      <c r="J136" s="22">
        <f t="shared" si="27"/>
        <v>4.6399999999999997</v>
      </c>
      <c r="K136" s="38">
        <f t="shared" si="28"/>
        <v>3.0933000000000002</v>
      </c>
      <c r="L136" s="31"/>
      <c r="M136" s="44">
        <f t="shared" si="30"/>
        <v>133.96</v>
      </c>
      <c r="N136" s="20">
        <f t="shared" si="31"/>
        <v>267.93</v>
      </c>
      <c r="O136" s="45">
        <f t="shared" si="32"/>
        <v>401.89</v>
      </c>
      <c r="P136" s="105"/>
      <c r="Q136" s="145">
        <v>28</v>
      </c>
      <c r="R136" s="44">
        <f>ROUND(index!$O$33+(C136*12)*index!$O$34,2)</f>
        <v>1121.53</v>
      </c>
      <c r="S136" s="45">
        <f>ROUND(index!$O$37+(C136*12)*index!$O$38,2)</f>
        <v>836.47</v>
      </c>
    </row>
    <row r="137" spans="1:19" x14ac:dyDescent="0.25">
      <c r="A137" s="108">
        <v>29</v>
      </c>
      <c r="B137" s="164">
        <f t="shared" si="22"/>
        <v>2451.71</v>
      </c>
      <c r="C137" s="344">
        <f>ROUND(B137*index!$O$8,2)</f>
        <v>2550.7600000000002</v>
      </c>
      <c r="D137" s="216">
        <f t="shared" si="29"/>
        <v>15.490399999999999</v>
      </c>
      <c r="E137" s="31"/>
      <c r="F137" s="37">
        <f t="shared" si="23"/>
        <v>4.0274999999999999</v>
      </c>
      <c r="G137" s="22">
        <f t="shared" si="24"/>
        <v>8.6745999999999999</v>
      </c>
      <c r="H137" s="22">
        <f t="shared" si="25"/>
        <v>5.4215999999999998</v>
      </c>
      <c r="I137" s="22">
        <f t="shared" si="26"/>
        <v>7.7451999999999996</v>
      </c>
      <c r="J137" s="22">
        <f t="shared" si="27"/>
        <v>4.6471</v>
      </c>
      <c r="K137" s="38">
        <f t="shared" si="28"/>
        <v>3.0981000000000001</v>
      </c>
      <c r="L137" s="31"/>
      <c r="M137" s="44">
        <f t="shared" si="30"/>
        <v>134.16999999999999</v>
      </c>
      <c r="N137" s="20">
        <f t="shared" si="31"/>
        <v>268.33999999999997</v>
      </c>
      <c r="O137" s="45">
        <f t="shared" si="32"/>
        <v>402.51</v>
      </c>
      <c r="P137" s="105"/>
      <c r="Q137" s="145">
        <v>29</v>
      </c>
      <c r="R137" s="44">
        <f>ROUND(index!$O$33+(C137*12)*index!$O$34,2)</f>
        <v>1122.71</v>
      </c>
      <c r="S137" s="45">
        <f>ROUND(index!$O$37+(C137*12)*index!$O$38,2)</f>
        <v>836.72</v>
      </c>
    </row>
    <row r="138" spans="1:19" x14ac:dyDescent="0.25">
      <c r="A138" s="108">
        <v>30</v>
      </c>
      <c r="B138" s="164">
        <f t="shared" si="22"/>
        <v>2455.23</v>
      </c>
      <c r="C138" s="344">
        <f>ROUND(B138*index!$O$8,2)</f>
        <v>2554.42</v>
      </c>
      <c r="D138" s="216">
        <f t="shared" si="29"/>
        <v>15.512700000000001</v>
      </c>
      <c r="E138" s="31"/>
      <c r="F138" s="37">
        <f t="shared" si="23"/>
        <v>4.0332999999999997</v>
      </c>
      <c r="G138" s="22">
        <f t="shared" si="24"/>
        <v>8.6870999999999992</v>
      </c>
      <c r="H138" s="22">
        <f t="shared" si="25"/>
        <v>5.4294000000000002</v>
      </c>
      <c r="I138" s="22">
        <f t="shared" si="26"/>
        <v>7.7564000000000002</v>
      </c>
      <c r="J138" s="22">
        <f t="shared" si="27"/>
        <v>4.6538000000000004</v>
      </c>
      <c r="K138" s="38">
        <f t="shared" si="28"/>
        <v>3.1025</v>
      </c>
      <c r="L138" s="31"/>
      <c r="M138" s="44">
        <f t="shared" si="30"/>
        <v>134.36000000000001</v>
      </c>
      <c r="N138" s="20">
        <f t="shared" si="31"/>
        <v>268.72000000000003</v>
      </c>
      <c r="O138" s="45">
        <f t="shared" si="32"/>
        <v>403.09</v>
      </c>
      <c r="P138" s="105"/>
      <c r="Q138" s="145">
        <v>30</v>
      </c>
      <c r="R138" s="44">
        <f>ROUND(index!$O$33+(C138*12)*index!$O$34,2)</f>
        <v>1123.81</v>
      </c>
      <c r="S138" s="45">
        <f>ROUND(index!$O$37+(C138*12)*index!$O$38,2)</f>
        <v>836.95</v>
      </c>
    </row>
    <row r="139" spans="1:19" x14ac:dyDescent="0.25">
      <c r="A139" s="108">
        <v>31</v>
      </c>
      <c r="B139" s="164">
        <f t="shared" si="22"/>
        <v>2465.73</v>
      </c>
      <c r="C139" s="344">
        <f>ROUND(B139*index!$O$8,2)</f>
        <v>2565.35</v>
      </c>
      <c r="D139" s="216">
        <f t="shared" si="29"/>
        <v>15.579000000000001</v>
      </c>
      <c r="E139" s="31"/>
      <c r="F139" s="37">
        <f t="shared" si="23"/>
        <v>4.0505000000000004</v>
      </c>
      <c r="G139" s="22">
        <f t="shared" si="24"/>
        <v>8.7241999999999997</v>
      </c>
      <c r="H139" s="22">
        <f t="shared" si="25"/>
        <v>5.4527000000000001</v>
      </c>
      <c r="I139" s="22">
        <f t="shared" si="26"/>
        <v>7.7895000000000003</v>
      </c>
      <c r="J139" s="22">
        <f t="shared" si="27"/>
        <v>4.6737000000000002</v>
      </c>
      <c r="K139" s="38">
        <f t="shared" si="28"/>
        <v>3.1158000000000001</v>
      </c>
      <c r="L139" s="31"/>
      <c r="M139" s="44">
        <f t="shared" si="30"/>
        <v>134.94</v>
      </c>
      <c r="N139" s="20">
        <f t="shared" si="31"/>
        <v>269.87</v>
      </c>
      <c r="O139" s="45">
        <f t="shared" si="32"/>
        <v>404.81</v>
      </c>
      <c r="P139" s="105"/>
      <c r="Q139" s="145">
        <v>31</v>
      </c>
      <c r="R139" s="44">
        <f>ROUND(index!$O$33+(C139*12)*index!$O$34,2)</f>
        <v>1127.0899999999999</v>
      </c>
      <c r="S139" s="45">
        <f>ROUND(index!$O$37+(C139*12)*index!$O$38,2)</f>
        <v>837.65</v>
      </c>
    </row>
    <row r="140" spans="1:19" x14ac:dyDescent="0.25">
      <c r="A140" s="109">
        <v>32</v>
      </c>
      <c r="B140" s="164">
        <f t="shared" si="22"/>
        <v>2468.7399999999998</v>
      </c>
      <c r="C140" s="344">
        <f>ROUND(B140*index!$O$8,2)</f>
        <v>2568.48</v>
      </c>
      <c r="D140" s="216">
        <f t="shared" si="29"/>
        <v>15.598100000000001</v>
      </c>
      <c r="E140" s="31"/>
      <c r="F140" s="37">
        <f t="shared" si="23"/>
        <v>4.0555000000000003</v>
      </c>
      <c r="G140" s="22">
        <f t="shared" si="24"/>
        <v>8.7348999999999997</v>
      </c>
      <c r="H140" s="22">
        <f t="shared" si="25"/>
        <v>5.4592999999999998</v>
      </c>
      <c r="I140" s="22">
        <f t="shared" si="26"/>
        <v>7.7991000000000001</v>
      </c>
      <c r="J140" s="22">
        <f t="shared" si="27"/>
        <v>4.6794000000000002</v>
      </c>
      <c r="K140" s="38">
        <f t="shared" si="28"/>
        <v>3.1196000000000002</v>
      </c>
      <c r="L140" s="31"/>
      <c r="M140" s="44">
        <f t="shared" si="30"/>
        <v>135.1</v>
      </c>
      <c r="N140" s="20">
        <f t="shared" si="31"/>
        <v>270.2</v>
      </c>
      <c r="O140" s="45">
        <f t="shared" si="32"/>
        <v>405.31</v>
      </c>
      <c r="P140" s="105"/>
      <c r="Q140" s="146">
        <v>32</v>
      </c>
      <c r="R140" s="44">
        <f>ROUND(index!$O$33+(C140*12)*index!$O$34,2)</f>
        <v>1128.02</v>
      </c>
      <c r="S140" s="45">
        <f>ROUND(index!$O$37+(C140*12)*index!$O$38,2)</f>
        <v>837.85</v>
      </c>
    </row>
    <row r="141" spans="1:19" x14ac:dyDescent="0.25">
      <c r="A141" s="109">
        <v>33</v>
      </c>
      <c r="B141" s="164">
        <f t="shared" si="22"/>
        <v>2471.5300000000002</v>
      </c>
      <c r="C141" s="344">
        <f>ROUND(B141*index!$O$8,2)</f>
        <v>2571.38</v>
      </c>
      <c r="D141" s="216">
        <f t="shared" si="29"/>
        <v>15.6157</v>
      </c>
      <c r="E141" s="31"/>
      <c r="F141" s="37">
        <f t="shared" si="23"/>
        <v>4.0601000000000003</v>
      </c>
      <c r="G141" s="22">
        <f t="shared" si="24"/>
        <v>8.7447999999999997</v>
      </c>
      <c r="H141" s="22">
        <f t="shared" si="25"/>
        <v>5.4654999999999996</v>
      </c>
      <c r="I141" s="22">
        <f t="shared" si="26"/>
        <v>7.8079000000000001</v>
      </c>
      <c r="J141" s="22">
        <f t="shared" si="27"/>
        <v>4.6847000000000003</v>
      </c>
      <c r="K141" s="38">
        <f t="shared" si="28"/>
        <v>3.1231</v>
      </c>
      <c r="L141" s="31"/>
      <c r="M141" s="44">
        <f t="shared" si="30"/>
        <v>135.25</v>
      </c>
      <c r="N141" s="20">
        <f t="shared" si="31"/>
        <v>270.51</v>
      </c>
      <c r="O141" s="45">
        <f t="shared" si="32"/>
        <v>405.76</v>
      </c>
      <c r="P141" s="105"/>
      <c r="Q141" s="146">
        <v>33</v>
      </c>
      <c r="R141" s="44">
        <f>ROUND(index!$O$33+(C141*12)*index!$O$34,2)</f>
        <v>1128.8900000000001</v>
      </c>
      <c r="S141" s="45">
        <f>ROUND(index!$O$37+(C141*12)*index!$O$38,2)</f>
        <v>838.03</v>
      </c>
    </row>
    <row r="142" spans="1:19" x14ac:dyDescent="0.25">
      <c r="A142" s="109">
        <v>34</v>
      </c>
      <c r="B142" s="164">
        <f t="shared" si="22"/>
        <v>2474.12</v>
      </c>
      <c r="C142" s="344">
        <f>ROUND(B142*index!$O$8,2)</f>
        <v>2574.0700000000002</v>
      </c>
      <c r="D142" s="216">
        <f t="shared" si="29"/>
        <v>15.632</v>
      </c>
      <c r="E142" s="31"/>
      <c r="F142" s="37">
        <f t="shared" si="23"/>
        <v>4.0643000000000002</v>
      </c>
      <c r="G142" s="22">
        <f t="shared" si="24"/>
        <v>8.7538999999999998</v>
      </c>
      <c r="H142" s="22">
        <f t="shared" si="25"/>
        <v>5.4711999999999996</v>
      </c>
      <c r="I142" s="22">
        <f t="shared" si="26"/>
        <v>7.8159999999999998</v>
      </c>
      <c r="J142" s="22">
        <f t="shared" si="27"/>
        <v>4.6896000000000004</v>
      </c>
      <c r="K142" s="38">
        <f t="shared" si="28"/>
        <v>3.1263999999999998</v>
      </c>
      <c r="L142" s="31"/>
      <c r="M142" s="44">
        <f t="shared" si="30"/>
        <v>135.4</v>
      </c>
      <c r="N142" s="20">
        <f t="shared" si="31"/>
        <v>270.79000000000002</v>
      </c>
      <c r="O142" s="45">
        <f t="shared" si="32"/>
        <v>406.19</v>
      </c>
      <c r="P142" s="105"/>
      <c r="Q142" s="146">
        <v>34</v>
      </c>
      <c r="R142" s="44">
        <f>ROUND(index!$O$33+(C142*12)*index!$O$34,2)</f>
        <v>1129.7</v>
      </c>
      <c r="S142" s="45">
        <f>ROUND(index!$O$37+(C142*12)*index!$O$38,2)</f>
        <v>838.2</v>
      </c>
    </row>
    <row r="143" spans="1:19" ht="13.8" thickBot="1" x14ac:dyDescent="0.3">
      <c r="A143" s="110">
        <v>35</v>
      </c>
      <c r="B143" s="313">
        <f t="shared" si="22"/>
        <v>2476.52</v>
      </c>
      <c r="C143" s="345">
        <f>ROUND(B143*index!$O$8,2)</f>
        <v>2576.5700000000002</v>
      </c>
      <c r="D143" s="217">
        <f t="shared" si="29"/>
        <v>15.6472</v>
      </c>
      <c r="E143" s="31"/>
      <c r="F143" s="335">
        <f t="shared" si="23"/>
        <v>4.0682999999999998</v>
      </c>
      <c r="G143" s="336">
        <f t="shared" si="24"/>
        <v>8.7623999999999995</v>
      </c>
      <c r="H143" s="336">
        <f t="shared" si="25"/>
        <v>5.4764999999999997</v>
      </c>
      <c r="I143" s="336">
        <f t="shared" si="26"/>
        <v>7.8235999999999999</v>
      </c>
      <c r="J143" s="336">
        <f t="shared" si="27"/>
        <v>4.6942000000000004</v>
      </c>
      <c r="K143" s="337">
        <f t="shared" si="28"/>
        <v>3.1294</v>
      </c>
      <c r="L143" s="31"/>
      <c r="M143" s="46">
        <f t="shared" si="30"/>
        <v>135.53</v>
      </c>
      <c r="N143" s="47">
        <f t="shared" si="31"/>
        <v>271.06</v>
      </c>
      <c r="O143" s="48">
        <f t="shared" si="32"/>
        <v>406.58</v>
      </c>
      <c r="P143" s="105"/>
      <c r="Q143" s="147">
        <v>35</v>
      </c>
      <c r="R143" s="46">
        <f>ROUND(index!$O$33+(C143*12)*index!$O$34,2)</f>
        <v>1130.45</v>
      </c>
      <c r="S143" s="48">
        <f>ROUND(index!$O$37+(C143*12)*index!$O$38,2)</f>
        <v>838.36</v>
      </c>
    </row>
    <row r="150" spans="1:19" x14ac:dyDescent="0.25">
      <c r="C150" s="329"/>
      <c r="D150" s="170"/>
    </row>
    <row r="151" spans="1:19" ht="16.2" thickBot="1" x14ac:dyDescent="0.35">
      <c r="B151" s="346"/>
      <c r="C151" s="170"/>
      <c r="D151" s="170"/>
    </row>
    <row r="152" spans="1:19" ht="16.2" thickBot="1" x14ac:dyDescent="0.35">
      <c r="A152" s="32"/>
      <c r="B152" s="351" t="s">
        <v>186</v>
      </c>
      <c r="C152" s="347" t="s">
        <v>159</v>
      </c>
      <c r="D152" s="350"/>
      <c r="E152" s="32"/>
      <c r="F152" s="128" t="s">
        <v>232</v>
      </c>
      <c r="G152" s="353"/>
      <c r="H152" s="353"/>
      <c r="I152" s="353"/>
      <c r="J152" s="353"/>
      <c r="K152" s="354"/>
      <c r="L152" s="32"/>
      <c r="M152" s="128" t="s">
        <v>250</v>
      </c>
      <c r="N152" s="353"/>
      <c r="O152" s="354"/>
      <c r="P152" s="32"/>
      <c r="Q152" s="32"/>
      <c r="R152" s="355" t="s">
        <v>473</v>
      </c>
      <c r="S152" s="355" t="s">
        <v>473</v>
      </c>
    </row>
    <row r="153" spans="1:19" x14ac:dyDescent="0.25">
      <c r="M153" s="180" t="s">
        <v>247</v>
      </c>
      <c r="N153" s="181" t="s">
        <v>248</v>
      </c>
      <c r="O153" s="182" t="s">
        <v>249</v>
      </c>
      <c r="R153" s="176"/>
      <c r="S153" s="176"/>
    </row>
    <row r="154" spans="1:19" ht="16.2" thickBot="1" x14ac:dyDescent="0.35">
      <c r="B154" s="121" t="s">
        <v>467</v>
      </c>
      <c r="C154" s="121" t="s">
        <v>467</v>
      </c>
      <c r="D154" s="121" t="s">
        <v>467</v>
      </c>
      <c r="M154" s="27">
        <v>5.2600000000000001E-2</v>
      </c>
      <c r="N154" s="28">
        <v>0.1052</v>
      </c>
      <c r="O154" s="29">
        <v>0.1578</v>
      </c>
      <c r="R154" s="348"/>
      <c r="S154" s="348"/>
    </row>
    <row r="155" spans="1:19" x14ac:dyDescent="0.25">
      <c r="A155" s="6"/>
      <c r="B155" s="1" t="s">
        <v>243</v>
      </c>
      <c r="C155" s="358" t="s">
        <v>472</v>
      </c>
      <c r="D155" s="358" t="s">
        <v>472</v>
      </c>
      <c r="E155" s="6"/>
      <c r="K155" s="176"/>
      <c r="L155" s="6"/>
      <c r="M155" s="176"/>
      <c r="N155" s="176"/>
      <c r="O155" s="176"/>
      <c r="P155" s="6"/>
      <c r="Q155" s="6"/>
      <c r="R155" s="359" t="s">
        <v>252</v>
      </c>
      <c r="S155" s="359" t="s">
        <v>253</v>
      </c>
    </row>
    <row r="156" spans="1:19" ht="13.8" thickBot="1" x14ac:dyDescent="0.3">
      <c r="A156" s="13"/>
      <c r="B156" s="177" t="s">
        <v>242</v>
      </c>
      <c r="C156" s="177" t="s">
        <v>242</v>
      </c>
      <c r="D156" s="177" t="s">
        <v>251</v>
      </c>
      <c r="E156" s="13"/>
      <c r="F156" s="177" t="s">
        <v>251</v>
      </c>
      <c r="G156" s="177" t="s">
        <v>251</v>
      </c>
      <c r="H156" s="177" t="s">
        <v>251</v>
      </c>
      <c r="I156" s="177" t="s">
        <v>251</v>
      </c>
      <c r="J156" s="177" t="s">
        <v>251</v>
      </c>
      <c r="K156" s="177" t="s">
        <v>251</v>
      </c>
      <c r="L156" s="13"/>
      <c r="M156" s="177" t="s">
        <v>242</v>
      </c>
      <c r="N156" s="177" t="s">
        <v>242</v>
      </c>
      <c r="O156" s="177" t="s">
        <v>242</v>
      </c>
      <c r="P156" s="13"/>
      <c r="Q156" s="13"/>
      <c r="R156" s="194" t="s">
        <v>244</v>
      </c>
      <c r="S156" s="194" t="s">
        <v>244</v>
      </c>
    </row>
    <row r="157" spans="1:19" ht="13.8" thickBot="1" x14ac:dyDescent="0.3">
      <c r="A157" s="34" t="s">
        <v>27</v>
      </c>
      <c r="B157" s="330" t="str">
        <f>$C$152</f>
        <v>cat 7</v>
      </c>
      <c r="C157" s="330" t="str">
        <f>$C$152</f>
        <v>cat 7</v>
      </c>
      <c r="D157" s="330" t="str">
        <f>$C$152</f>
        <v>cat 7</v>
      </c>
      <c r="E157" s="115"/>
      <c r="F157" s="114">
        <v>0.26</v>
      </c>
      <c r="G157" s="114">
        <v>0.56000000000000005</v>
      </c>
      <c r="H157" s="114">
        <v>0.35</v>
      </c>
      <c r="I157" s="114">
        <v>0.5</v>
      </c>
      <c r="J157" s="114">
        <v>0.3</v>
      </c>
      <c r="K157" s="114">
        <v>0.2</v>
      </c>
      <c r="L157" s="115"/>
      <c r="M157" s="211">
        <v>5.2600000000000001E-2</v>
      </c>
      <c r="N157" s="211">
        <v>0.1052</v>
      </c>
      <c r="O157" s="211">
        <v>0.1578</v>
      </c>
      <c r="P157" s="115"/>
      <c r="Q157" s="114" t="s">
        <v>27</v>
      </c>
      <c r="R157" s="330" t="str">
        <f>$C$152</f>
        <v>cat 7</v>
      </c>
      <c r="S157" s="330" t="str">
        <f>$C$152</f>
        <v>cat 7</v>
      </c>
    </row>
    <row r="158" spans="1:19" x14ac:dyDescent="0.25">
      <c r="A158" s="331">
        <v>0</v>
      </c>
      <c r="B158" s="164">
        <f t="shared" ref="B158:B193" si="33">VLOOKUP(C$152,ificbasisdoel,$A158+2,FALSE)</f>
        <v>1982.09</v>
      </c>
      <c r="C158" s="343">
        <f>ROUND(B158*index!$O$8,2)</f>
        <v>2062.17</v>
      </c>
      <c r="D158" s="215">
        <f>ROUND(C158*12/1976,4)</f>
        <v>12.523300000000001</v>
      </c>
      <c r="E158" s="31"/>
      <c r="F158" s="332">
        <f t="shared" ref="F158:F193" si="34">ROUND(D158*$F$8,4)</f>
        <v>3.2561</v>
      </c>
      <c r="G158" s="333">
        <f t="shared" ref="G158:G193" si="35">ROUND(D158*$G$8,4)</f>
        <v>7.0129999999999999</v>
      </c>
      <c r="H158" s="333">
        <f t="shared" ref="H158:H193" si="36">ROUND(D158*$H$8,4)</f>
        <v>4.3832000000000004</v>
      </c>
      <c r="I158" s="333">
        <f t="shared" ref="I158:I193" si="37">ROUND(D158*$I$8,4)</f>
        <v>6.2617000000000003</v>
      </c>
      <c r="J158" s="333">
        <f t="shared" ref="J158:J193" si="38">ROUND(D158*$J$8,4)</f>
        <v>3.7570000000000001</v>
      </c>
      <c r="K158" s="334">
        <f t="shared" ref="K158:K193" si="39">ROUND(D158*$K$8,4)</f>
        <v>2.5047000000000001</v>
      </c>
      <c r="L158" s="31"/>
      <c r="M158" s="338">
        <f>ROUND(C158*$M$8,2)</f>
        <v>108.47</v>
      </c>
      <c r="N158" s="339">
        <f>ROUND(C158*$N$8,2)</f>
        <v>216.94</v>
      </c>
      <c r="O158" s="340">
        <f>ROUND(C158*$O$8,2)</f>
        <v>325.41000000000003</v>
      </c>
      <c r="P158" s="105"/>
      <c r="Q158" s="341">
        <v>0</v>
      </c>
      <c r="R158" s="338">
        <f>ROUND(index!$O$33+(C158*12)*index!$O$34,2)</f>
        <v>976.13</v>
      </c>
      <c r="S158" s="340">
        <f>ROUND(index!$O$37+(C158*12)*index!$O$38,2)</f>
        <v>805.64</v>
      </c>
    </row>
    <row r="159" spans="1:19" x14ac:dyDescent="0.25">
      <c r="A159" s="108">
        <v>1</v>
      </c>
      <c r="B159" s="164">
        <f t="shared" si="33"/>
        <v>2029.62</v>
      </c>
      <c r="C159" s="344">
        <f>ROUND(B159*index!$O$8,2)</f>
        <v>2111.62</v>
      </c>
      <c r="D159" s="216">
        <f t="shared" ref="D159:D193" si="40">ROUND(C159*12/1976,4)</f>
        <v>12.823600000000001</v>
      </c>
      <c r="E159" s="31"/>
      <c r="F159" s="37">
        <f t="shared" si="34"/>
        <v>3.3340999999999998</v>
      </c>
      <c r="G159" s="22">
        <f t="shared" si="35"/>
        <v>7.1811999999999996</v>
      </c>
      <c r="H159" s="22">
        <f t="shared" si="36"/>
        <v>4.4882999999999997</v>
      </c>
      <c r="I159" s="22">
        <f t="shared" si="37"/>
        <v>6.4118000000000004</v>
      </c>
      <c r="J159" s="22">
        <f t="shared" si="38"/>
        <v>3.8471000000000002</v>
      </c>
      <c r="K159" s="38">
        <f t="shared" si="39"/>
        <v>2.5647000000000002</v>
      </c>
      <c r="L159" s="31"/>
      <c r="M159" s="44">
        <f t="shared" ref="M159:M193" si="41">ROUND(C159*$M$8,2)</f>
        <v>111.07</v>
      </c>
      <c r="N159" s="20">
        <f t="shared" ref="N159:N193" si="42">ROUND(C159*$N$8,2)</f>
        <v>222.14</v>
      </c>
      <c r="O159" s="45">
        <f t="shared" ref="O159:O193" si="43">ROUND(C159*$O$8,2)</f>
        <v>333.21</v>
      </c>
      <c r="P159" s="105"/>
      <c r="Q159" s="145">
        <v>1</v>
      </c>
      <c r="R159" s="44">
        <f>ROUND(index!$O$33+(C159*12)*index!$O$34,2)</f>
        <v>990.97</v>
      </c>
      <c r="S159" s="45">
        <f>ROUND(index!$O$37+(C159*12)*index!$O$38,2)</f>
        <v>808.79</v>
      </c>
    </row>
    <row r="160" spans="1:19" x14ac:dyDescent="0.25">
      <c r="A160" s="108">
        <v>2</v>
      </c>
      <c r="B160" s="164">
        <f t="shared" si="33"/>
        <v>2067.59</v>
      </c>
      <c r="C160" s="344">
        <f>ROUND(B160*index!$O$8,2)</f>
        <v>2151.12</v>
      </c>
      <c r="D160" s="216">
        <f t="shared" si="40"/>
        <v>13.063499999999999</v>
      </c>
      <c r="E160" s="31"/>
      <c r="F160" s="37">
        <f t="shared" si="34"/>
        <v>3.3965000000000001</v>
      </c>
      <c r="G160" s="22">
        <f t="shared" si="35"/>
        <v>7.3155999999999999</v>
      </c>
      <c r="H160" s="22">
        <f t="shared" si="36"/>
        <v>4.5721999999999996</v>
      </c>
      <c r="I160" s="22">
        <f t="shared" si="37"/>
        <v>6.5317999999999996</v>
      </c>
      <c r="J160" s="22">
        <f t="shared" si="38"/>
        <v>3.9190999999999998</v>
      </c>
      <c r="K160" s="38">
        <f t="shared" si="39"/>
        <v>2.6126999999999998</v>
      </c>
      <c r="L160" s="31"/>
      <c r="M160" s="44">
        <f t="shared" si="41"/>
        <v>113.15</v>
      </c>
      <c r="N160" s="20">
        <f t="shared" si="42"/>
        <v>226.3</v>
      </c>
      <c r="O160" s="45">
        <f t="shared" si="43"/>
        <v>339.45</v>
      </c>
      <c r="P160" s="105"/>
      <c r="Q160" s="145">
        <v>2</v>
      </c>
      <c r="R160" s="44">
        <f>ROUND(index!$O$33+(C160*12)*index!$O$34,2)</f>
        <v>1002.82</v>
      </c>
      <c r="S160" s="45">
        <f>ROUND(index!$O$37+(C160*12)*index!$O$38,2)</f>
        <v>811.3</v>
      </c>
    </row>
    <row r="161" spans="1:19" x14ac:dyDescent="0.25">
      <c r="A161" s="108">
        <v>3</v>
      </c>
      <c r="B161" s="164">
        <f t="shared" si="33"/>
        <v>2103.38</v>
      </c>
      <c r="C161" s="344">
        <f>ROUND(B161*index!$O$8,2)</f>
        <v>2188.36</v>
      </c>
      <c r="D161" s="216">
        <f t="shared" si="40"/>
        <v>13.2896</v>
      </c>
      <c r="E161" s="31"/>
      <c r="F161" s="37">
        <f t="shared" si="34"/>
        <v>3.4552999999999998</v>
      </c>
      <c r="G161" s="22">
        <f t="shared" si="35"/>
        <v>7.4421999999999997</v>
      </c>
      <c r="H161" s="22">
        <f t="shared" si="36"/>
        <v>4.6513999999999998</v>
      </c>
      <c r="I161" s="22">
        <f t="shared" si="37"/>
        <v>6.6448</v>
      </c>
      <c r="J161" s="22">
        <f t="shared" si="38"/>
        <v>3.9868999999999999</v>
      </c>
      <c r="K161" s="38">
        <f t="shared" si="39"/>
        <v>2.6579000000000002</v>
      </c>
      <c r="L161" s="31"/>
      <c r="M161" s="44">
        <f t="shared" si="41"/>
        <v>115.11</v>
      </c>
      <c r="N161" s="20">
        <f t="shared" si="42"/>
        <v>230.22</v>
      </c>
      <c r="O161" s="45">
        <f t="shared" si="43"/>
        <v>345.32</v>
      </c>
      <c r="P161" s="105"/>
      <c r="Q161" s="145">
        <v>3</v>
      </c>
      <c r="R161" s="44">
        <f>ROUND(index!$O$33+(C161*12)*index!$O$34,2)</f>
        <v>1013.99</v>
      </c>
      <c r="S161" s="45">
        <f>ROUND(index!$O$37+(C161*12)*index!$O$38,2)</f>
        <v>813.67</v>
      </c>
    </row>
    <row r="162" spans="1:19" x14ac:dyDescent="0.25">
      <c r="A162" s="108">
        <v>4</v>
      </c>
      <c r="B162" s="164">
        <f t="shared" si="33"/>
        <v>2137.0500000000002</v>
      </c>
      <c r="C162" s="344">
        <f>ROUND(B162*index!$O$8,2)</f>
        <v>2223.39</v>
      </c>
      <c r="D162" s="216">
        <f t="shared" si="40"/>
        <v>13.5024</v>
      </c>
      <c r="E162" s="31"/>
      <c r="F162" s="37">
        <f t="shared" si="34"/>
        <v>3.5106000000000002</v>
      </c>
      <c r="G162" s="22">
        <f t="shared" si="35"/>
        <v>7.5613000000000001</v>
      </c>
      <c r="H162" s="22">
        <f t="shared" si="36"/>
        <v>4.7257999999999996</v>
      </c>
      <c r="I162" s="22">
        <f t="shared" si="37"/>
        <v>6.7511999999999999</v>
      </c>
      <c r="J162" s="22">
        <f t="shared" si="38"/>
        <v>4.0507</v>
      </c>
      <c r="K162" s="38">
        <f t="shared" si="39"/>
        <v>2.7004999999999999</v>
      </c>
      <c r="L162" s="31"/>
      <c r="M162" s="44">
        <f t="shared" si="41"/>
        <v>116.95</v>
      </c>
      <c r="N162" s="20">
        <f t="shared" si="42"/>
        <v>233.9</v>
      </c>
      <c r="O162" s="45">
        <f t="shared" si="43"/>
        <v>350.85</v>
      </c>
      <c r="P162" s="105"/>
      <c r="Q162" s="145">
        <v>4</v>
      </c>
      <c r="R162" s="44">
        <f>ROUND(index!$O$33+(C162*12)*index!$O$34,2)</f>
        <v>1024.5</v>
      </c>
      <c r="S162" s="45">
        <f>ROUND(index!$O$37+(C162*12)*index!$O$38,2)</f>
        <v>815.9</v>
      </c>
    </row>
    <row r="163" spans="1:19" x14ac:dyDescent="0.25">
      <c r="A163" s="108">
        <v>5</v>
      </c>
      <c r="B163" s="164">
        <f t="shared" si="33"/>
        <v>2168.71</v>
      </c>
      <c r="C163" s="344">
        <f>ROUND(B163*index!$O$8,2)</f>
        <v>2256.33</v>
      </c>
      <c r="D163" s="216">
        <f t="shared" si="40"/>
        <v>13.702400000000001</v>
      </c>
      <c r="E163" s="31"/>
      <c r="F163" s="37">
        <f t="shared" si="34"/>
        <v>3.5626000000000002</v>
      </c>
      <c r="G163" s="22">
        <f t="shared" si="35"/>
        <v>7.6733000000000002</v>
      </c>
      <c r="H163" s="22">
        <f t="shared" si="36"/>
        <v>4.7957999999999998</v>
      </c>
      <c r="I163" s="22">
        <f t="shared" si="37"/>
        <v>6.8512000000000004</v>
      </c>
      <c r="J163" s="22">
        <f t="shared" si="38"/>
        <v>4.1106999999999996</v>
      </c>
      <c r="K163" s="38">
        <f t="shared" si="39"/>
        <v>2.7404999999999999</v>
      </c>
      <c r="L163" s="31"/>
      <c r="M163" s="44">
        <f t="shared" si="41"/>
        <v>118.68</v>
      </c>
      <c r="N163" s="20">
        <f t="shared" si="42"/>
        <v>237.37</v>
      </c>
      <c r="O163" s="45">
        <f t="shared" si="43"/>
        <v>356.05</v>
      </c>
      <c r="P163" s="105"/>
      <c r="Q163" s="145">
        <v>5</v>
      </c>
      <c r="R163" s="44">
        <f>ROUND(index!$O$33+(C163*12)*index!$O$34,2)</f>
        <v>1034.3800000000001</v>
      </c>
      <c r="S163" s="45">
        <f>ROUND(index!$O$37+(C163*12)*index!$O$38,2)</f>
        <v>817.99</v>
      </c>
    </row>
    <row r="164" spans="1:19" x14ac:dyDescent="0.25">
      <c r="A164" s="108">
        <v>6</v>
      </c>
      <c r="B164" s="164">
        <f t="shared" si="33"/>
        <v>2205.71</v>
      </c>
      <c r="C164" s="344">
        <f>ROUND(B164*index!$O$8,2)</f>
        <v>2294.8200000000002</v>
      </c>
      <c r="D164" s="216">
        <f t="shared" si="40"/>
        <v>13.936199999999999</v>
      </c>
      <c r="E164" s="31"/>
      <c r="F164" s="37">
        <f t="shared" si="34"/>
        <v>3.6234000000000002</v>
      </c>
      <c r="G164" s="22">
        <f t="shared" si="35"/>
        <v>7.8042999999999996</v>
      </c>
      <c r="H164" s="22">
        <f t="shared" si="36"/>
        <v>4.8776999999999999</v>
      </c>
      <c r="I164" s="22">
        <f t="shared" si="37"/>
        <v>6.9680999999999997</v>
      </c>
      <c r="J164" s="22">
        <f t="shared" si="38"/>
        <v>4.1809000000000003</v>
      </c>
      <c r="K164" s="38">
        <f t="shared" si="39"/>
        <v>2.7871999999999999</v>
      </c>
      <c r="L164" s="31"/>
      <c r="M164" s="44">
        <f t="shared" si="41"/>
        <v>120.71</v>
      </c>
      <c r="N164" s="20">
        <f t="shared" si="42"/>
        <v>241.42</v>
      </c>
      <c r="O164" s="45">
        <f t="shared" si="43"/>
        <v>362.12</v>
      </c>
      <c r="P164" s="105"/>
      <c r="Q164" s="145">
        <v>6</v>
      </c>
      <c r="R164" s="44">
        <f>ROUND(index!$O$33+(C164*12)*index!$O$34,2)</f>
        <v>1045.93</v>
      </c>
      <c r="S164" s="45">
        <f>ROUND(index!$O$37+(C164*12)*index!$O$38,2)</f>
        <v>820.44</v>
      </c>
    </row>
    <row r="165" spans="1:19" x14ac:dyDescent="0.25">
      <c r="A165" s="108">
        <v>7</v>
      </c>
      <c r="B165" s="164">
        <f t="shared" si="33"/>
        <v>2233.5700000000002</v>
      </c>
      <c r="C165" s="344">
        <f>ROUND(B165*index!$O$8,2)</f>
        <v>2323.81</v>
      </c>
      <c r="D165" s="216">
        <f t="shared" si="40"/>
        <v>14.1122</v>
      </c>
      <c r="E165" s="31"/>
      <c r="F165" s="37">
        <f t="shared" si="34"/>
        <v>3.6692</v>
      </c>
      <c r="G165" s="22">
        <f t="shared" si="35"/>
        <v>7.9028</v>
      </c>
      <c r="H165" s="22">
        <f t="shared" si="36"/>
        <v>4.9393000000000002</v>
      </c>
      <c r="I165" s="22">
        <f t="shared" si="37"/>
        <v>7.0560999999999998</v>
      </c>
      <c r="J165" s="22">
        <f t="shared" si="38"/>
        <v>4.2336999999999998</v>
      </c>
      <c r="K165" s="38">
        <f t="shared" si="39"/>
        <v>2.8224</v>
      </c>
      <c r="L165" s="31"/>
      <c r="M165" s="44">
        <f t="shared" si="41"/>
        <v>122.23</v>
      </c>
      <c r="N165" s="20">
        <f t="shared" si="42"/>
        <v>244.46</v>
      </c>
      <c r="O165" s="45">
        <f t="shared" si="43"/>
        <v>366.7</v>
      </c>
      <c r="P165" s="105"/>
      <c r="Q165" s="145">
        <v>7</v>
      </c>
      <c r="R165" s="44">
        <f>ROUND(index!$O$33+(C165*12)*index!$O$34,2)</f>
        <v>1054.6199999999999</v>
      </c>
      <c r="S165" s="45">
        <f>ROUND(index!$O$37+(C165*12)*index!$O$38,2)</f>
        <v>822.28</v>
      </c>
    </row>
    <row r="166" spans="1:19" x14ac:dyDescent="0.25">
      <c r="A166" s="108">
        <v>8</v>
      </c>
      <c r="B166" s="164">
        <f t="shared" si="33"/>
        <v>2259.67</v>
      </c>
      <c r="C166" s="344">
        <f>ROUND(B166*index!$O$8,2)</f>
        <v>2350.96</v>
      </c>
      <c r="D166" s="216">
        <f t="shared" si="40"/>
        <v>14.277100000000001</v>
      </c>
      <c r="E166" s="31"/>
      <c r="F166" s="37">
        <f t="shared" si="34"/>
        <v>3.7120000000000002</v>
      </c>
      <c r="G166" s="22">
        <f t="shared" si="35"/>
        <v>7.9951999999999996</v>
      </c>
      <c r="H166" s="22">
        <f t="shared" si="36"/>
        <v>4.9969999999999999</v>
      </c>
      <c r="I166" s="22">
        <f t="shared" si="37"/>
        <v>7.1386000000000003</v>
      </c>
      <c r="J166" s="22">
        <f t="shared" si="38"/>
        <v>4.2831000000000001</v>
      </c>
      <c r="K166" s="38">
        <f t="shared" si="39"/>
        <v>2.8553999999999999</v>
      </c>
      <c r="L166" s="31"/>
      <c r="M166" s="44">
        <f t="shared" si="41"/>
        <v>123.66</v>
      </c>
      <c r="N166" s="20">
        <f t="shared" si="42"/>
        <v>247.32</v>
      </c>
      <c r="O166" s="45">
        <f t="shared" si="43"/>
        <v>370.98</v>
      </c>
      <c r="P166" s="105"/>
      <c r="Q166" s="145">
        <v>8</v>
      </c>
      <c r="R166" s="44">
        <f>ROUND(index!$O$33+(C166*12)*index!$O$34,2)</f>
        <v>1062.77</v>
      </c>
      <c r="S166" s="45">
        <f>ROUND(index!$O$37+(C166*12)*index!$O$38,2)</f>
        <v>824.01</v>
      </c>
    </row>
    <row r="167" spans="1:19" x14ac:dyDescent="0.25">
      <c r="A167" s="108">
        <v>9</v>
      </c>
      <c r="B167" s="164">
        <f t="shared" si="33"/>
        <v>2284.1</v>
      </c>
      <c r="C167" s="344">
        <f>ROUND(B167*index!$O$8,2)</f>
        <v>2376.38</v>
      </c>
      <c r="D167" s="216">
        <f t="shared" si="40"/>
        <v>14.4315</v>
      </c>
      <c r="E167" s="31"/>
      <c r="F167" s="37">
        <f t="shared" si="34"/>
        <v>3.7522000000000002</v>
      </c>
      <c r="G167" s="22">
        <f t="shared" si="35"/>
        <v>8.0815999999999999</v>
      </c>
      <c r="H167" s="22">
        <f t="shared" si="36"/>
        <v>5.0510000000000002</v>
      </c>
      <c r="I167" s="22">
        <f t="shared" si="37"/>
        <v>7.2157999999999998</v>
      </c>
      <c r="J167" s="22">
        <f t="shared" si="38"/>
        <v>4.3295000000000003</v>
      </c>
      <c r="K167" s="38">
        <f t="shared" si="39"/>
        <v>2.8862999999999999</v>
      </c>
      <c r="L167" s="31"/>
      <c r="M167" s="44">
        <f t="shared" si="41"/>
        <v>125</v>
      </c>
      <c r="N167" s="20">
        <f t="shared" si="42"/>
        <v>250</v>
      </c>
      <c r="O167" s="45">
        <f t="shared" si="43"/>
        <v>374.99</v>
      </c>
      <c r="P167" s="105"/>
      <c r="Q167" s="145">
        <v>9</v>
      </c>
      <c r="R167" s="44">
        <f>ROUND(index!$O$33+(C167*12)*index!$O$34,2)</f>
        <v>1070.3900000000001</v>
      </c>
      <c r="S167" s="45">
        <f>ROUND(index!$O$37+(C167*12)*index!$O$38,2)</f>
        <v>825.63</v>
      </c>
    </row>
    <row r="168" spans="1:19" x14ac:dyDescent="0.25">
      <c r="A168" s="108">
        <v>10</v>
      </c>
      <c r="B168" s="164">
        <f t="shared" si="33"/>
        <v>2306.94</v>
      </c>
      <c r="C168" s="344">
        <f>ROUND(B168*index!$O$8,2)</f>
        <v>2400.14</v>
      </c>
      <c r="D168" s="216">
        <f t="shared" si="40"/>
        <v>14.575699999999999</v>
      </c>
      <c r="E168" s="31"/>
      <c r="F168" s="37">
        <f t="shared" si="34"/>
        <v>3.7896999999999998</v>
      </c>
      <c r="G168" s="22">
        <f t="shared" si="35"/>
        <v>8.1623999999999999</v>
      </c>
      <c r="H168" s="22">
        <f t="shared" si="36"/>
        <v>5.1014999999999997</v>
      </c>
      <c r="I168" s="22">
        <f t="shared" si="37"/>
        <v>7.2878999999999996</v>
      </c>
      <c r="J168" s="22">
        <f t="shared" si="38"/>
        <v>4.3727</v>
      </c>
      <c r="K168" s="38">
        <f t="shared" si="39"/>
        <v>2.9150999999999998</v>
      </c>
      <c r="L168" s="31"/>
      <c r="M168" s="44">
        <f t="shared" si="41"/>
        <v>126.25</v>
      </c>
      <c r="N168" s="20">
        <f t="shared" si="42"/>
        <v>252.49</v>
      </c>
      <c r="O168" s="45">
        <f t="shared" si="43"/>
        <v>378.74</v>
      </c>
      <c r="P168" s="105"/>
      <c r="Q168" s="145">
        <v>10</v>
      </c>
      <c r="R168" s="44">
        <f>ROUND(index!$O$33+(C168*12)*index!$O$34,2)</f>
        <v>1077.52</v>
      </c>
      <c r="S168" s="45">
        <f>ROUND(index!$O$37+(C168*12)*index!$O$38,2)</f>
        <v>827.14</v>
      </c>
    </row>
    <row r="169" spans="1:19" x14ac:dyDescent="0.25">
      <c r="A169" s="108">
        <v>11</v>
      </c>
      <c r="B169" s="164">
        <f t="shared" si="33"/>
        <v>2335.5700000000002</v>
      </c>
      <c r="C169" s="344">
        <f>ROUND(B169*index!$O$8,2)</f>
        <v>2429.9299999999998</v>
      </c>
      <c r="D169" s="216">
        <f t="shared" si="40"/>
        <v>14.7567</v>
      </c>
      <c r="E169" s="31"/>
      <c r="F169" s="37">
        <f t="shared" si="34"/>
        <v>3.8367</v>
      </c>
      <c r="G169" s="22">
        <f t="shared" si="35"/>
        <v>8.2637999999999998</v>
      </c>
      <c r="H169" s="22">
        <f t="shared" si="36"/>
        <v>5.1647999999999996</v>
      </c>
      <c r="I169" s="22">
        <f t="shared" si="37"/>
        <v>7.3784000000000001</v>
      </c>
      <c r="J169" s="22">
        <f t="shared" si="38"/>
        <v>4.4269999999999996</v>
      </c>
      <c r="K169" s="38">
        <f t="shared" si="39"/>
        <v>2.9512999999999998</v>
      </c>
      <c r="L169" s="31"/>
      <c r="M169" s="44">
        <f t="shared" si="41"/>
        <v>127.81</v>
      </c>
      <c r="N169" s="20">
        <f t="shared" si="42"/>
        <v>255.63</v>
      </c>
      <c r="O169" s="45">
        <f t="shared" si="43"/>
        <v>383.44</v>
      </c>
      <c r="P169" s="105"/>
      <c r="Q169" s="145">
        <v>11</v>
      </c>
      <c r="R169" s="44">
        <f>ROUND(index!$O$33+(C169*12)*index!$O$34,2)</f>
        <v>1086.46</v>
      </c>
      <c r="S169" s="45">
        <f>ROUND(index!$O$37+(C169*12)*index!$O$38,2)</f>
        <v>829.03</v>
      </c>
    </row>
    <row r="170" spans="1:19" x14ac:dyDescent="0.25">
      <c r="A170" s="108">
        <v>12</v>
      </c>
      <c r="B170" s="164">
        <f t="shared" si="33"/>
        <v>2355.5</v>
      </c>
      <c r="C170" s="344">
        <f>ROUND(B170*index!$O$8,2)</f>
        <v>2450.66</v>
      </c>
      <c r="D170" s="216">
        <f t="shared" si="40"/>
        <v>14.8826</v>
      </c>
      <c r="E170" s="31"/>
      <c r="F170" s="37">
        <f t="shared" si="34"/>
        <v>3.8694999999999999</v>
      </c>
      <c r="G170" s="22">
        <f t="shared" si="35"/>
        <v>8.3343000000000007</v>
      </c>
      <c r="H170" s="22">
        <f t="shared" si="36"/>
        <v>5.2088999999999999</v>
      </c>
      <c r="I170" s="22">
        <f t="shared" si="37"/>
        <v>7.4413</v>
      </c>
      <c r="J170" s="22">
        <f t="shared" si="38"/>
        <v>4.4648000000000003</v>
      </c>
      <c r="K170" s="38">
        <f t="shared" si="39"/>
        <v>2.9765000000000001</v>
      </c>
      <c r="L170" s="31"/>
      <c r="M170" s="44">
        <f t="shared" si="41"/>
        <v>128.9</v>
      </c>
      <c r="N170" s="20">
        <f t="shared" si="42"/>
        <v>257.81</v>
      </c>
      <c r="O170" s="45">
        <f t="shared" si="43"/>
        <v>386.71</v>
      </c>
      <c r="P170" s="105"/>
      <c r="Q170" s="145">
        <v>12</v>
      </c>
      <c r="R170" s="44">
        <f>ROUND(index!$O$33+(C170*12)*index!$O$34,2)</f>
        <v>1092.68</v>
      </c>
      <c r="S170" s="45">
        <f>ROUND(index!$O$37+(C170*12)*index!$O$38,2)</f>
        <v>830.35</v>
      </c>
    </row>
    <row r="171" spans="1:19" x14ac:dyDescent="0.25">
      <c r="A171" s="108">
        <v>13</v>
      </c>
      <c r="B171" s="164">
        <f t="shared" si="33"/>
        <v>2374.08</v>
      </c>
      <c r="C171" s="344">
        <f>ROUND(B171*index!$O$8,2)</f>
        <v>2469.9899999999998</v>
      </c>
      <c r="D171" s="216">
        <f t="shared" si="40"/>
        <v>14.9999</v>
      </c>
      <c r="E171" s="31"/>
      <c r="F171" s="37">
        <f t="shared" si="34"/>
        <v>3.9</v>
      </c>
      <c r="G171" s="22">
        <f t="shared" si="35"/>
        <v>8.3999000000000006</v>
      </c>
      <c r="H171" s="22">
        <f t="shared" si="36"/>
        <v>5.25</v>
      </c>
      <c r="I171" s="22">
        <f t="shared" si="37"/>
        <v>7.5</v>
      </c>
      <c r="J171" s="22">
        <f t="shared" si="38"/>
        <v>4.5</v>
      </c>
      <c r="K171" s="38">
        <f t="shared" si="39"/>
        <v>3</v>
      </c>
      <c r="L171" s="31"/>
      <c r="M171" s="44">
        <f t="shared" si="41"/>
        <v>129.91999999999999</v>
      </c>
      <c r="N171" s="20">
        <f t="shared" si="42"/>
        <v>259.83999999999997</v>
      </c>
      <c r="O171" s="45">
        <f t="shared" si="43"/>
        <v>389.76</v>
      </c>
      <c r="P171" s="105"/>
      <c r="Q171" s="145">
        <v>13</v>
      </c>
      <c r="R171" s="44">
        <f>ROUND(index!$O$33+(C171*12)*index!$O$34,2)</f>
        <v>1098.48</v>
      </c>
      <c r="S171" s="45">
        <f>ROUND(index!$O$37+(C171*12)*index!$O$38,2)</f>
        <v>831.58</v>
      </c>
    </row>
    <row r="172" spans="1:19" x14ac:dyDescent="0.25">
      <c r="A172" s="108">
        <v>14</v>
      </c>
      <c r="B172" s="164">
        <f t="shared" si="33"/>
        <v>2391.41</v>
      </c>
      <c r="C172" s="344">
        <f>ROUND(B172*index!$O$8,2)</f>
        <v>2488.02</v>
      </c>
      <c r="D172" s="216">
        <f t="shared" si="40"/>
        <v>15.109400000000001</v>
      </c>
      <c r="E172" s="31"/>
      <c r="F172" s="37">
        <f t="shared" si="34"/>
        <v>3.9283999999999999</v>
      </c>
      <c r="G172" s="22">
        <f t="shared" si="35"/>
        <v>8.4612999999999996</v>
      </c>
      <c r="H172" s="22">
        <f t="shared" si="36"/>
        <v>5.2882999999999996</v>
      </c>
      <c r="I172" s="22">
        <f t="shared" si="37"/>
        <v>7.5547000000000004</v>
      </c>
      <c r="J172" s="22">
        <f t="shared" si="38"/>
        <v>4.5327999999999999</v>
      </c>
      <c r="K172" s="38">
        <f t="shared" si="39"/>
        <v>3.0219</v>
      </c>
      <c r="L172" s="31"/>
      <c r="M172" s="44">
        <f t="shared" si="41"/>
        <v>130.87</v>
      </c>
      <c r="N172" s="20">
        <f t="shared" si="42"/>
        <v>261.74</v>
      </c>
      <c r="O172" s="45">
        <f t="shared" si="43"/>
        <v>392.61</v>
      </c>
      <c r="P172" s="105"/>
      <c r="Q172" s="145">
        <v>14</v>
      </c>
      <c r="R172" s="44">
        <f>ROUND(index!$O$33+(C172*12)*index!$O$34,2)</f>
        <v>1103.8900000000001</v>
      </c>
      <c r="S172" s="45">
        <f>ROUND(index!$O$37+(C172*12)*index!$O$38,2)</f>
        <v>832.73</v>
      </c>
    </row>
    <row r="173" spans="1:19" x14ac:dyDescent="0.25">
      <c r="A173" s="108">
        <v>15</v>
      </c>
      <c r="B173" s="164">
        <f t="shared" si="33"/>
        <v>2407.56</v>
      </c>
      <c r="C173" s="344">
        <f>ROUND(B173*index!$O$8,2)</f>
        <v>2504.83</v>
      </c>
      <c r="D173" s="216">
        <f t="shared" si="40"/>
        <v>15.211499999999999</v>
      </c>
      <c r="E173" s="31"/>
      <c r="F173" s="37">
        <f t="shared" si="34"/>
        <v>3.9550000000000001</v>
      </c>
      <c r="G173" s="22">
        <f t="shared" si="35"/>
        <v>8.5183999999999997</v>
      </c>
      <c r="H173" s="22">
        <f t="shared" si="36"/>
        <v>5.3239999999999998</v>
      </c>
      <c r="I173" s="22">
        <f t="shared" si="37"/>
        <v>7.6058000000000003</v>
      </c>
      <c r="J173" s="22">
        <f t="shared" si="38"/>
        <v>4.5635000000000003</v>
      </c>
      <c r="K173" s="38">
        <f t="shared" si="39"/>
        <v>3.0423</v>
      </c>
      <c r="L173" s="31"/>
      <c r="M173" s="44">
        <f t="shared" si="41"/>
        <v>131.75</v>
      </c>
      <c r="N173" s="20">
        <f t="shared" si="42"/>
        <v>263.51</v>
      </c>
      <c r="O173" s="45">
        <f t="shared" si="43"/>
        <v>395.26</v>
      </c>
      <c r="P173" s="105"/>
      <c r="Q173" s="145">
        <v>15</v>
      </c>
      <c r="R173" s="44">
        <f>ROUND(index!$O$33+(C173*12)*index!$O$34,2)</f>
        <v>1108.93</v>
      </c>
      <c r="S173" s="45">
        <f>ROUND(index!$O$37+(C173*12)*index!$O$38,2)</f>
        <v>833.8</v>
      </c>
    </row>
    <row r="174" spans="1:19" x14ac:dyDescent="0.25">
      <c r="A174" s="108">
        <v>16</v>
      </c>
      <c r="B174" s="164">
        <f t="shared" si="33"/>
        <v>2425.9699999999998</v>
      </c>
      <c r="C174" s="344">
        <f>ROUND(B174*index!$O$8,2)</f>
        <v>2523.98</v>
      </c>
      <c r="D174" s="216">
        <f t="shared" si="40"/>
        <v>15.3278</v>
      </c>
      <c r="E174" s="31"/>
      <c r="F174" s="37">
        <f t="shared" si="34"/>
        <v>3.9851999999999999</v>
      </c>
      <c r="G174" s="22">
        <f t="shared" si="35"/>
        <v>8.5836000000000006</v>
      </c>
      <c r="H174" s="22">
        <f t="shared" si="36"/>
        <v>5.3647</v>
      </c>
      <c r="I174" s="22">
        <f t="shared" si="37"/>
        <v>7.6638999999999999</v>
      </c>
      <c r="J174" s="22">
        <f t="shared" si="38"/>
        <v>4.5983000000000001</v>
      </c>
      <c r="K174" s="38">
        <f t="shared" si="39"/>
        <v>3.0655999999999999</v>
      </c>
      <c r="L174" s="31"/>
      <c r="M174" s="44">
        <f t="shared" si="41"/>
        <v>132.76</v>
      </c>
      <c r="N174" s="20">
        <f t="shared" si="42"/>
        <v>265.52</v>
      </c>
      <c r="O174" s="45">
        <f t="shared" si="43"/>
        <v>398.28</v>
      </c>
      <c r="P174" s="105"/>
      <c r="Q174" s="145">
        <v>16</v>
      </c>
      <c r="R174" s="44">
        <f>ROUND(index!$O$33+(C174*12)*index!$O$34,2)</f>
        <v>1114.67</v>
      </c>
      <c r="S174" s="45">
        <f>ROUND(index!$O$37+(C174*12)*index!$O$38,2)</f>
        <v>835.02</v>
      </c>
    </row>
    <row r="175" spans="1:19" x14ac:dyDescent="0.25">
      <c r="A175" s="108">
        <v>17</v>
      </c>
      <c r="B175" s="164">
        <f t="shared" si="33"/>
        <v>2436.3000000000002</v>
      </c>
      <c r="C175" s="344">
        <f>ROUND(B175*index!$O$8,2)</f>
        <v>2534.73</v>
      </c>
      <c r="D175" s="216">
        <f t="shared" si="40"/>
        <v>15.3931</v>
      </c>
      <c r="E175" s="31"/>
      <c r="F175" s="37">
        <f t="shared" si="34"/>
        <v>4.0022000000000002</v>
      </c>
      <c r="G175" s="22">
        <f t="shared" si="35"/>
        <v>8.6201000000000008</v>
      </c>
      <c r="H175" s="22">
        <f t="shared" si="36"/>
        <v>5.3875999999999999</v>
      </c>
      <c r="I175" s="22">
        <f t="shared" si="37"/>
        <v>7.6966000000000001</v>
      </c>
      <c r="J175" s="22">
        <f t="shared" si="38"/>
        <v>4.6178999999999997</v>
      </c>
      <c r="K175" s="38">
        <f t="shared" si="39"/>
        <v>3.0785999999999998</v>
      </c>
      <c r="L175" s="31"/>
      <c r="M175" s="44">
        <f t="shared" si="41"/>
        <v>133.33000000000001</v>
      </c>
      <c r="N175" s="20">
        <f t="shared" si="42"/>
        <v>266.64999999999998</v>
      </c>
      <c r="O175" s="45">
        <f t="shared" si="43"/>
        <v>399.98</v>
      </c>
      <c r="P175" s="105"/>
      <c r="Q175" s="145">
        <v>17</v>
      </c>
      <c r="R175" s="44">
        <f>ROUND(index!$O$33+(C175*12)*index!$O$34,2)</f>
        <v>1117.9000000000001</v>
      </c>
      <c r="S175" s="45">
        <f>ROUND(index!$O$37+(C175*12)*index!$O$38,2)</f>
        <v>835.7</v>
      </c>
    </row>
    <row r="176" spans="1:19" x14ac:dyDescent="0.25">
      <c r="A176" s="108">
        <v>18</v>
      </c>
      <c r="B176" s="164">
        <f t="shared" si="33"/>
        <v>2445.89</v>
      </c>
      <c r="C176" s="344">
        <f>ROUND(B176*index!$O$8,2)</f>
        <v>2544.6999999999998</v>
      </c>
      <c r="D176" s="216">
        <f t="shared" si="40"/>
        <v>15.4536</v>
      </c>
      <c r="E176" s="31"/>
      <c r="F176" s="37">
        <f t="shared" si="34"/>
        <v>4.0179</v>
      </c>
      <c r="G176" s="22">
        <f t="shared" si="35"/>
        <v>8.6539999999999999</v>
      </c>
      <c r="H176" s="22">
        <f t="shared" si="36"/>
        <v>5.4088000000000003</v>
      </c>
      <c r="I176" s="22">
        <f t="shared" si="37"/>
        <v>7.7267999999999999</v>
      </c>
      <c r="J176" s="22">
        <f t="shared" si="38"/>
        <v>4.6360999999999999</v>
      </c>
      <c r="K176" s="38">
        <f t="shared" si="39"/>
        <v>3.0907</v>
      </c>
      <c r="L176" s="31"/>
      <c r="M176" s="44">
        <f t="shared" si="41"/>
        <v>133.85</v>
      </c>
      <c r="N176" s="20">
        <f t="shared" si="42"/>
        <v>267.7</v>
      </c>
      <c r="O176" s="45">
        <f t="shared" si="43"/>
        <v>401.55</v>
      </c>
      <c r="P176" s="105"/>
      <c r="Q176" s="145">
        <v>18</v>
      </c>
      <c r="R176" s="44">
        <f>ROUND(index!$O$33+(C176*12)*index!$O$34,2)</f>
        <v>1120.8900000000001</v>
      </c>
      <c r="S176" s="45">
        <f>ROUND(index!$O$37+(C176*12)*index!$O$38,2)</f>
        <v>836.33</v>
      </c>
    </row>
    <row r="177" spans="1:19" x14ac:dyDescent="0.25">
      <c r="A177" s="108">
        <v>19</v>
      </c>
      <c r="B177" s="164">
        <f t="shared" si="33"/>
        <v>2454.8000000000002</v>
      </c>
      <c r="C177" s="344">
        <f>ROUND(B177*index!$O$8,2)</f>
        <v>2553.9699999999998</v>
      </c>
      <c r="D177" s="216">
        <f t="shared" si="40"/>
        <v>15.5099</v>
      </c>
      <c r="E177" s="31"/>
      <c r="F177" s="37">
        <f t="shared" si="34"/>
        <v>4.0326000000000004</v>
      </c>
      <c r="G177" s="22">
        <f t="shared" si="35"/>
        <v>8.6854999999999993</v>
      </c>
      <c r="H177" s="22">
        <f t="shared" si="36"/>
        <v>5.4284999999999997</v>
      </c>
      <c r="I177" s="22">
        <f t="shared" si="37"/>
        <v>7.7549999999999999</v>
      </c>
      <c r="J177" s="22">
        <f t="shared" si="38"/>
        <v>4.6529999999999996</v>
      </c>
      <c r="K177" s="38">
        <f t="shared" si="39"/>
        <v>3.1019999999999999</v>
      </c>
      <c r="L177" s="31"/>
      <c r="M177" s="44">
        <f t="shared" si="41"/>
        <v>134.34</v>
      </c>
      <c r="N177" s="20">
        <f t="shared" si="42"/>
        <v>268.68</v>
      </c>
      <c r="O177" s="45">
        <f t="shared" si="43"/>
        <v>403.02</v>
      </c>
      <c r="P177" s="105"/>
      <c r="Q177" s="145">
        <v>19</v>
      </c>
      <c r="R177" s="44">
        <f>ROUND(index!$O$33+(C177*12)*index!$O$34,2)</f>
        <v>1123.67</v>
      </c>
      <c r="S177" s="45">
        <f>ROUND(index!$O$37+(C177*12)*index!$O$38,2)</f>
        <v>836.92</v>
      </c>
    </row>
    <row r="178" spans="1:19" x14ac:dyDescent="0.25">
      <c r="A178" s="108">
        <v>20</v>
      </c>
      <c r="B178" s="164">
        <f t="shared" si="33"/>
        <v>2463.0700000000002</v>
      </c>
      <c r="C178" s="344">
        <f>ROUND(B178*index!$O$8,2)</f>
        <v>2562.58</v>
      </c>
      <c r="D178" s="216">
        <f t="shared" si="40"/>
        <v>15.562200000000001</v>
      </c>
      <c r="E178" s="31"/>
      <c r="F178" s="37">
        <f t="shared" si="34"/>
        <v>4.0461999999999998</v>
      </c>
      <c r="G178" s="22">
        <f t="shared" si="35"/>
        <v>8.7148000000000003</v>
      </c>
      <c r="H178" s="22">
        <f t="shared" si="36"/>
        <v>5.4467999999999996</v>
      </c>
      <c r="I178" s="22">
        <f t="shared" si="37"/>
        <v>7.7811000000000003</v>
      </c>
      <c r="J178" s="22">
        <f t="shared" si="38"/>
        <v>4.6687000000000003</v>
      </c>
      <c r="K178" s="38">
        <f t="shared" si="39"/>
        <v>3.1124000000000001</v>
      </c>
      <c r="L178" s="31"/>
      <c r="M178" s="44">
        <f t="shared" si="41"/>
        <v>134.79</v>
      </c>
      <c r="N178" s="20">
        <f t="shared" si="42"/>
        <v>269.58</v>
      </c>
      <c r="O178" s="45">
        <f t="shared" si="43"/>
        <v>404.38</v>
      </c>
      <c r="P178" s="105"/>
      <c r="Q178" s="145">
        <v>20</v>
      </c>
      <c r="R178" s="44">
        <f>ROUND(index!$O$33+(C178*12)*index!$O$34,2)</f>
        <v>1126.25</v>
      </c>
      <c r="S178" s="45">
        <f>ROUND(index!$O$37+(C178*12)*index!$O$38,2)</f>
        <v>837.47</v>
      </c>
    </row>
    <row r="179" spans="1:19" x14ac:dyDescent="0.25">
      <c r="A179" s="108">
        <v>21</v>
      </c>
      <c r="B179" s="164">
        <f t="shared" si="33"/>
        <v>2478.04</v>
      </c>
      <c r="C179" s="344">
        <f>ROUND(B179*index!$O$8,2)</f>
        <v>2578.15</v>
      </c>
      <c r="D179" s="216">
        <f t="shared" si="40"/>
        <v>15.6568</v>
      </c>
      <c r="E179" s="31"/>
      <c r="F179" s="37">
        <f t="shared" si="34"/>
        <v>4.0708000000000002</v>
      </c>
      <c r="G179" s="22">
        <f t="shared" si="35"/>
        <v>8.7677999999999994</v>
      </c>
      <c r="H179" s="22">
        <f t="shared" si="36"/>
        <v>5.4798999999999998</v>
      </c>
      <c r="I179" s="22">
        <f t="shared" si="37"/>
        <v>7.8284000000000002</v>
      </c>
      <c r="J179" s="22">
        <f t="shared" si="38"/>
        <v>4.6970000000000001</v>
      </c>
      <c r="K179" s="38">
        <f t="shared" si="39"/>
        <v>3.1314000000000002</v>
      </c>
      <c r="L179" s="31"/>
      <c r="M179" s="44">
        <f t="shared" si="41"/>
        <v>135.61000000000001</v>
      </c>
      <c r="N179" s="20">
        <f t="shared" si="42"/>
        <v>271.22000000000003</v>
      </c>
      <c r="O179" s="45">
        <f t="shared" si="43"/>
        <v>406.83</v>
      </c>
      <c r="P179" s="105"/>
      <c r="Q179" s="145">
        <v>21</v>
      </c>
      <c r="R179" s="44">
        <f>ROUND(index!$O$33+(C179*12)*index!$O$34,2)</f>
        <v>1130.93</v>
      </c>
      <c r="S179" s="45">
        <f>ROUND(index!$O$37+(C179*12)*index!$O$38,2)</f>
        <v>838.46</v>
      </c>
    </row>
    <row r="180" spans="1:19" x14ac:dyDescent="0.25">
      <c r="A180" s="108">
        <v>22</v>
      </c>
      <c r="B180" s="164">
        <f t="shared" si="33"/>
        <v>2485.17</v>
      </c>
      <c r="C180" s="344">
        <f>ROUND(B180*index!$O$8,2)</f>
        <v>2585.5700000000002</v>
      </c>
      <c r="D180" s="216">
        <f t="shared" si="40"/>
        <v>15.7018</v>
      </c>
      <c r="E180" s="31"/>
      <c r="F180" s="37">
        <f t="shared" si="34"/>
        <v>4.0824999999999996</v>
      </c>
      <c r="G180" s="22">
        <f t="shared" si="35"/>
        <v>8.7929999999999993</v>
      </c>
      <c r="H180" s="22">
        <f t="shared" si="36"/>
        <v>5.4955999999999996</v>
      </c>
      <c r="I180" s="22">
        <f t="shared" si="37"/>
        <v>7.8509000000000002</v>
      </c>
      <c r="J180" s="22">
        <f t="shared" si="38"/>
        <v>4.7104999999999997</v>
      </c>
      <c r="K180" s="38">
        <f t="shared" si="39"/>
        <v>3.1404000000000001</v>
      </c>
      <c r="L180" s="31"/>
      <c r="M180" s="44">
        <f t="shared" si="41"/>
        <v>136</v>
      </c>
      <c r="N180" s="20">
        <f t="shared" si="42"/>
        <v>272</v>
      </c>
      <c r="O180" s="45">
        <f t="shared" si="43"/>
        <v>408</v>
      </c>
      <c r="P180" s="105"/>
      <c r="Q180" s="145">
        <v>22</v>
      </c>
      <c r="R180" s="44">
        <f>ROUND(index!$O$33+(C180*12)*index!$O$34,2)</f>
        <v>1133.1500000000001</v>
      </c>
      <c r="S180" s="45">
        <f>ROUND(index!$O$37+(C180*12)*index!$O$38,2)</f>
        <v>838.93</v>
      </c>
    </row>
    <row r="181" spans="1:19" x14ac:dyDescent="0.25">
      <c r="A181" s="108">
        <v>23</v>
      </c>
      <c r="B181" s="164">
        <f t="shared" si="33"/>
        <v>2491.7800000000002</v>
      </c>
      <c r="C181" s="344">
        <f>ROUND(B181*index!$O$8,2)</f>
        <v>2592.4499999999998</v>
      </c>
      <c r="D181" s="216">
        <f t="shared" si="40"/>
        <v>15.743600000000001</v>
      </c>
      <c r="E181" s="31"/>
      <c r="F181" s="37">
        <f t="shared" si="34"/>
        <v>4.0933000000000002</v>
      </c>
      <c r="G181" s="22">
        <f t="shared" si="35"/>
        <v>8.8163999999999998</v>
      </c>
      <c r="H181" s="22">
        <f t="shared" si="36"/>
        <v>5.5103</v>
      </c>
      <c r="I181" s="22">
        <f t="shared" si="37"/>
        <v>7.8718000000000004</v>
      </c>
      <c r="J181" s="22">
        <f t="shared" si="38"/>
        <v>4.7230999999999996</v>
      </c>
      <c r="K181" s="38">
        <f t="shared" si="39"/>
        <v>3.1486999999999998</v>
      </c>
      <c r="L181" s="31"/>
      <c r="M181" s="44">
        <f t="shared" si="41"/>
        <v>136.36000000000001</v>
      </c>
      <c r="N181" s="20">
        <f t="shared" si="42"/>
        <v>272.73</v>
      </c>
      <c r="O181" s="45">
        <f t="shared" si="43"/>
        <v>409.09</v>
      </c>
      <c r="P181" s="105"/>
      <c r="Q181" s="145">
        <v>23</v>
      </c>
      <c r="R181" s="44">
        <f>ROUND(index!$O$33+(C181*12)*index!$O$34,2)</f>
        <v>1135.22</v>
      </c>
      <c r="S181" s="45">
        <f>ROUND(index!$O$37+(C181*12)*index!$O$38,2)</f>
        <v>839.37</v>
      </c>
    </row>
    <row r="182" spans="1:19" x14ac:dyDescent="0.25">
      <c r="A182" s="108">
        <v>24</v>
      </c>
      <c r="B182" s="164">
        <f t="shared" si="33"/>
        <v>2497.91</v>
      </c>
      <c r="C182" s="344">
        <f>ROUND(B182*index!$O$8,2)</f>
        <v>2598.83</v>
      </c>
      <c r="D182" s="216">
        <f t="shared" si="40"/>
        <v>15.782400000000001</v>
      </c>
      <c r="E182" s="31"/>
      <c r="F182" s="37">
        <f t="shared" si="34"/>
        <v>4.1033999999999997</v>
      </c>
      <c r="G182" s="22">
        <f t="shared" si="35"/>
        <v>8.8381000000000007</v>
      </c>
      <c r="H182" s="22">
        <f t="shared" si="36"/>
        <v>5.5237999999999996</v>
      </c>
      <c r="I182" s="22">
        <f t="shared" si="37"/>
        <v>7.8912000000000004</v>
      </c>
      <c r="J182" s="22">
        <f t="shared" si="38"/>
        <v>4.7347000000000001</v>
      </c>
      <c r="K182" s="38">
        <f t="shared" si="39"/>
        <v>3.1564999999999999</v>
      </c>
      <c r="L182" s="31"/>
      <c r="M182" s="44">
        <f t="shared" si="41"/>
        <v>136.69999999999999</v>
      </c>
      <c r="N182" s="20">
        <f t="shared" si="42"/>
        <v>273.39999999999998</v>
      </c>
      <c r="O182" s="45">
        <f t="shared" si="43"/>
        <v>410.1</v>
      </c>
      <c r="P182" s="105"/>
      <c r="Q182" s="145">
        <v>24</v>
      </c>
      <c r="R182" s="44">
        <f>ROUND(index!$O$33+(C182*12)*index!$O$34,2)</f>
        <v>1137.1300000000001</v>
      </c>
      <c r="S182" s="45">
        <f>ROUND(index!$O$37+(C182*12)*index!$O$38,2)</f>
        <v>839.78</v>
      </c>
    </row>
    <row r="183" spans="1:19" x14ac:dyDescent="0.25">
      <c r="A183" s="108">
        <v>25</v>
      </c>
      <c r="B183" s="164">
        <f t="shared" si="33"/>
        <v>2503.59</v>
      </c>
      <c r="C183" s="344">
        <f>ROUND(B183*index!$O$8,2)</f>
        <v>2604.7399999999998</v>
      </c>
      <c r="D183" s="216">
        <f t="shared" si="40"/>
        <v>15.818300000000001</v>
      </c>
      <c r="E183" s="31"/>
      <c r="F183" s="37">
        <f t="shared" si="34"/>
        <v>4.1128</v>
      </c>
      <c r="G183" s="22">
        <f t="shared" si="35"/>
        <v>8.8582000000000001</v>
      </c>
      <c r="H183" s="22">
        <f t="shared" si="36"/>
        <v>5.5364000000000004</v>
      </c>
      <c r="I183" s="22">
        <f t="shared" si="37"/>
        <v>7.9092000000000002</v>
      </c>
      <c r="J183" s="22">
        <f t="shared" si="38"/>
        <v>4.7454999999999998</v>
      </c>
      <c r="K183" s="38">
        <f t="shared" si="39"/>
        <v>3.1637</v>
      </c>
      <c r="L183" s="31"/>
      <c r="M183" s="44">
        <f t="shared" si="41"/>
        <v>137.01</v>
      </c>
      <c r="N183" s="20">
        <f t="shared" si="42"/>
        <v>274.02</v>
      </c>
      <c r="O183" s="45">
        <f t="shared" si="43"/>
        <v>411.03</v>
      </c>
      <c r="P183" s="105"/>
      <c r="Q183" s="145">
        <v>25</v>
      </c>
      <c r="R183" s="44">
        <f>ROUND(index!$O$33+(C183*12)*index!$O$34,2)</f>
        <v>1138.9000000000001</v>
      </c>
      <c r="S183" s="45">
        <f>ROUND(index!$O$37+(C183*12)*index!$O$38,2)</f>
        <v>840.15</v>
      </c>
    </row>
    <row r="184" spans="1:19" x14ac:dyDescent="0.25">
      <c r="A184" s="108">
        <v>26</v>
      </c>
      <c r="B184" s="164">
        <f t="shared" si="33"/>
        <v>2516.15</v>
      </c>
      <c r="C184" s="344">
        <f>ROUND(B184*index!$O$8,2)</f>
        <v>2617.8000000000002</v>
      </c>
      <c r="D184" s="216">
        <f t="shared" si="40"/>
        <v>15.897600000000001</v>
      </c>
      <c r="E184" s="31"/>
      <c r="F184" s="37">
        <f t="shared" si="34"/>
        <v>4.1334</v>
      </c>
      <c r="G184" s="22">
        <f t="shared" si="35"/>
        <v>8.9026999999999994</v>
      </c>
      <c r="H184" s="22">
        <f t="shared" si="36"/>
        <v>5.5641999999999996</v>
      </c>
      <c r="I184" s="22">
        <f t="shared" si="37"/>
        <v>7.9488000000000003</v>
      </c>
      <c r="J184" s="22">
        <f t="shared" si="38"/>
        <v>4.7693000000000003</v>
      </c>
      <c r="K184" s="38">
        <f t="shared" si="39"/>
        <v>3.1795</v>
      </c>
      <c r="L184" s="31"/>
      <c r="M184" s="44">
        <f t="shared" si="41"/>
        <v>137.69999999999999</v>
      </c>
      <c r="N184" s="20">
        <f t="shared" si="42"/>
        <v>275.39</v>
      </c>
      <c r="O184" s="45">
        <f t="shared" si="43"/>
        <v>413.09</v>
      </c>
      <c r="P184" s="105"/>
      <c r="Q184" s="145">
        <v>26</v>
      </c>
      <c r="R184" s="44">
        <f>ROUND(index!$O$33+(C184*12)*index!$O$34,2)</f>
        <v>1142.82</v>
      </c>
      <c r="S184" s="45">
        <f>ROUND(index!$O$37+(C184*12)*index!$O$38,2)</f>
        <v>840.98</v>
      </c>
    </row>
    <row r="185" spans="1:19" x14ac:dyDescent="0.25">
      <c r="A185" s="108">
        <v>27</v>
      </c>
      <c r="B185" s="164">
        <f t="shared" si="33"/>
        <v>2521.04</v>
      </c>
      <c r="C185" s="344">
        <f>ROUND(B185*index!$O$8,2)</f>
        <v>2622.89</v>
      </c>
      <c r="D185" s="216">
        <f t="shared" si="40"/>
        <v>15.9285</v>
      </c>
      <c r="E185" s="31"/>
      <c r="F185" s="37">
        <f t="shared" si="34"/>
        <v>4.1414</v>
      </c>
      <c r="G185" s="22">
        <f t="shared" si="35"/>
        <v>8.92</v>
      </c>
      <c r="H185" s="22">
        <f t="shared" si="36"/>
        <v>5.5750000000000002</v>
      </c>
      <c r="I185" s="22">
        <f t="shared" si="37"/>
        <v>7.9642999999999997</v>
      </c>
      <c r="J185" s="22">
        <f t="shared" si="38"/>
        <v>4.7786</v>
      </c>
      <c r="K185" s="38">
        <f t="shared" si="39"/>
        <v>3.1857000000000002</v>
      </c>
      <c r="L185" s="31"/>
      <c r="M185" s="44">
        <f t="shared" si="41"/>
        <v>137.96</v>
      </c>
      <c r="N185" s="20">
        <f t="shared" si="42"/>
        <v>275.93</v>
      </c>
      <c r="O185" s="45">
        <f t="shared" si="43"/>
        <v>413.89</v>
      </c>
      <c r="P185" s="105"/>
      <c r="Q185" s="145">
        <v>27</v>
      </c>
      <c r="R185" s="44">
        <f>ROUND(index!$O$33+(C185*12)*index!$O$34,2)</f>
        <v>1144.3499999999999</v>
      </c>
      <c r="S185" s="45">
        <f>ROUND(index!$O$37+(C185*12)*index!$O$38,2)</f>
        <v>841.31</v>
      </c>
    </row>
    <row r="186" spans="1:19" x14ac:dyDescent="0.25">
      <c r="A186" s="108">
        <v>28</v>
      </c>
      <c r="B186" s="164">
        <f t="shared" si="33"/>
        <v>2525.5700000000002</v>
      </c>
      <c r="C186" s="344">
        <f>ROUND(B186*index!$O$8,2)</f>
        <v>2627.6</v>
      </c>
      <c r="D186" s="216">
        <f t="shared" si="40"/>
        <v>15.957100000000001</v>
      </c>
      <c r="E186" s="31"/>
      <c r="F186" s="37">
        <f t="shared" si="34"/>
        <v>4.1487999999999996</v>
      </c>
      <c r="G186" s="22">
        <f t="shared" si="35"/>
        <v>8.9359999999999999</v>
      </c>
      <c r="H186" s="22">
        <f t="shared" si="36"/>
        <v>5.585</v>
      </c>
      <c r="I186" s="22">
        <f t="shared" si="37"/>
        <v>7.9786000000000001</v>
      </c>
      <c r="J186" s="22">
        <f t="shared" si="38"/>
        <v>4.7870999999999997</v>
      </c>
      <c r="K186" s="38">
        <f t="shared" si="39"/>
        <v>3.1913999999999998</v>
      </c>
      <c r="L186" s="31"/>
      <c r="M186" s="44">
        <f t="shared" si="41"/>
        <v>138.21</v>
      </c>
      <c r="N186" s="20">
        <f t="shared" si="42"/>
        <v>276.42</v>
      </c>
      <c r="O186" s="45">
        <f t="shared" si="43"/>
        <v>414.64</v>
      </c>
      <c r="P186" s="105"/>
      <c r="Q186" s="145">
        <v>28</v>
      </c>
      <c r="R186" s="44">
        <f>ROUND(index!$O$33+(C186*12)*index!$O$34,2)</f>
        <v>1145.76</v>
      </c>
      <c r="S186" s="45">
        <f>ROUND(index!$O$37+(C186*12)*index!$O$38,2)</f>
        <v>841.61</v>
      </c>
    </row>
    <row r="187" spans="1:19" x14ac:dyDescent="0.25">
      <c r="A187" s="108">
        <v>29</v>
      </c>
      <c r="B187" s="164">
        <f t="shared" si="33"/>
        <v>2529.7600000000002</v>
      </c>
      <c r="C187" s="344">
        <f>ROUND(B187*index!$O$8,2)</f>
        <v>2631.96</v>
      </c>
      <c r="D187" s="216">
        <f t="shared" si="40"/>
        <v>15.983599999999999</v>
      </c>
      <c r="E187" s="31"/>
      <c r="F187" s="37">
        <f t="shared" si="34"/>
        <v>4.1557000000000004</v>
      </c>
      <c r="G187" s="22">
        <f t="shared" si="35"/>
        <v>8.9507999999999992</v>
      </c>
      <c r="H187" s="22">
        <f t="shared" si="36"/>
        <v>5.5942999999999996</v>
      </c>
      <c r="I187" s="22">
        <f t="shared" si="37"/>
        <v>7.9917999999999996</v>
      </c>
      <c r="J187" s="22">
        <f t="shared" si="38"/>
        <v>4.7950999999999997</v>
      </c>
      <c r="K187" s="38">
        <f t="shared" si="39"/>
        <v>3.1966999999999999</v>
      </c>
      <c r="L187" s="31"/>
      <c r="M187" s="44">
        <f t="shared" si="41"/>
        <v>138.44</v>
      </c>
      <c r="N187" s="20">
        <f t="shared" si="42"/>
        <v>276.88</v>
      </c>
      <c r="O187" s="45">
        <f t="shared" si="43"/>
        <v>415.32</v>
      </c>
      <c r="P187" s="105"/>
      <c r="Q187" s="145">
        <v>29</v>
      </c>
      <c r="R187" s="44">
        <f>ROUND(index!$O$33+(C187*12)*index!$O$34,2)</f>
        <v>1147.07</v>
      </c>
      <c r="S187" s="45">
        <f>ROUND(index!$O$37+(C187*12)*index!$O$38,2)</f>
        <v>841.88</v>
      </c>
    </row>
    <row r="188" spans="1:19" x14ac:dyDescent="0.25">
      <c r="A188" s="108">
        <v>30</v>
      </c>
      <c r="B188" s="164">
        <f t="shared" si="33"/>
        <v>2533.65</v>
      </c>
      <c r="C188" s="344">
        <f>ROUND(B188*index!$O$8,2)</f>
        <v>2636.01</v>
      </c>
      <c r="D188" s="216">
        <f t="shared" si="40"/>
        <v>16.008199999999999</v>
      </c>
      <c r="E188" s="31"/>
      <c r="F188" s="37">
        <f t="shared" si="34"/>
        <v>4.1620999999999997</v>
      </c>
      <c r="G188" s="22">
        <f t="shared" si="35"/>
        <v>8.9646000000000008</v>
      </c>
      <c r="H188" s="22">
        <f t="shared" si="36"/>
        <v>5.6029</v>
      </c>
      <c r="I188" s="22">
        <f t="shared" si="37"/>
        <v>8.0040999999999993</v>
      </c>
      <c r="J188" s="22">
        <f t="shared" si="38"/>
        <v>4.8025000000000002</v>
      </c>
      <c r="K188" s="38">
        <f t="shared" si="39"/>
        <v>3.2016</v>
      </c>
      <c r="L188" s="31"/>
      <c r="M188" s="44">
        <f t="shared" si="41"/>
        <v>138.65</v>
      </c>
      <c r="N188" s="20">
        <f t="shared" si="42"/>
        <v>277.31</v>
      </c>
      <c r="O188" s="45">
        <f t="shared" si="43"/>
        <v>415.96</v>
      </c>
      <c r="P188" s="105"/>
      <c r="Q188" s="145">
        <v>30</v>
      </c>
      <c r="R188" s="44">
        <f>ROUND(index!$O$33+(C188*12)*index!$O$34,2)</f>
        <v>1148.28</v>
      </c>
      <c r="S188" s="45">
        <f>ROUND(index!$O$37+(C188*12)*index!$O$38,2)</f>
        <v>842.14</v>
      </c>
    </row>
    <row r="189" spans="1:19" x14ac:dyDescent="0.25">
      <c r="A189" s="108">
        <v>31</v>
      </c>
      <c r="B189" s="164">
        <f t="shared" si="33"/>
        <v>2544.4899999999998</v>
      </c>
      <c r="C189" s="344">
        <f>ROUND(B189*index!$O$8,2)</f>
        <v>2647.29</v>
      </c>
      <c r="D189" s="216">
        <f t="shared" si="40"/>
        <v>16.076699999999999</v>
      </c>
      <c r="E189" s="31"/>
      <c r="F189" s="37">
        <f t="shared" si="34"/>
        <v>4.1798999999999999</v>
      </c>
      <c r="G189" s="22">
        <f t="shared" si="35"/>
        <v>9.0030000000000001</v>
      </c>
      <c r="H189" s="22">
        <f t="shared" si="36"/>
        <v>5.6268000000000002</v>
      </c>
      <c r="I189" s="22">
        <f t="shared" si="37"/>
        <v>8.0383999999999993</v>
      </c>
      <c r="J189" s="22">
        <f t="shared" si="38"/>
        <v>4.8230000000000004</v>
      </c>
      <c r="K189" s="38">
        <f t="shared" si="39"/>
        <v>3.2153</v>
      </c>
      <c r="L189" s="31"/>
      <c r="M189" s="44">
        <f t="shared" si="41"/>
        <v>139.25</v>
      </c>
      <c r="N189" s="20">
        <f t="shared" si="42"/>
        <v>278.49</v>
      </c>
      <c r="O189" s="45">
        <f t="shared" si="43"/>
        <v>417.74</v>
      </c>
      <c r="P189" s="105"/>
      <c r="Q189" s="145">
        <v>31</v>
      </c>
      <c r="R189" s="44">
        <f>ROUND(index!$O$33+(C189*12)*index!$O$34,2)</f>
        <v>1151.67</v>
      </c>
      <c r="S189" s="45">
        <f>ROUND(index!$O$37+(C189*12)*index!$O$38,2)</f>
        <v>842.86</v>
      </c>
    </row>
    <row r="190" spans="1:19" x14ac:dyDescent="0.25">
      <c r="A190" s="109">
        <v>32</v>
      </c>
      <c r="B190" s="164">
        <f t="shared" si="33"/>
        <v>2547.83</v>
      </c>
      <c r="C190" s="344">
        <f>ROUND(B190*index!$O$8,2)</f>
        <v>2650.76</v>
      </c>
      <c r="D190" s="216">
        <f t="shared" si="40"/>
        <v>16.0977</v>
      </c>
      <c r="E190" s="31"/>
      <c r="F190" s="37">
        <f t="shared" si="34"/>
        <v>4.1853999999999996</v>
      </c>
      <c r="G190" s="22">
        <f t="shared" si="35"/>
        <v>9.0146999999999995</v>
      </c>
      <c r="H190" s="22">
        <f t="shared" si="36"/>
        <v>5.6341999999999999</v>
      </c>
      <c r="I190" s="22">
        <f t="shared" si="37"/>
        <v>8.0488999999999997</v>
      </c>
      <c r="J190" s="22">
        <f t="shared" si="38"/>
        <v>4.8292999999999999</v>
      </c>
      <c r="K190" s="38">
        <f t="shared" si="39"/>
        <v>3.2195</v>
      </c>
      <c r="L190" s="31"/>
      <c r="M190" s="44">
        <f t="shared" si="41"/>
        <v>139.43</v>
      </c>
      <c r="N190" s="20">
        <f t="shared" si="42"/>
        <v>278.86</v>
      </c>
      <c r="O190" s="45">
        <f t="shared" si="43"/>
        <v>418.29</v>
      </c>
      <c r="P190" s="105"/>
      <c r="Q190" s="146">
        <v>32</v>
      </c>
      <c r="R190" s="44">
        <f>ROUND(index!$O$33+(C190*12)*index!$O$34,2)</f>
        <v>1152.71</v>
      </c>
      <c r="S190" s="45">
        <f>ROUND(index!$O$37+(C190*12)*index!$O$38,2)</f>
        <v>843.08</v>
      </c>
    </row>
    <row r="191" spans="1:19" x14ac:dyDescent="0.25">
      <c r="A191" s="109">
        <v>33</v>
      </c>
      <c r="B191" s="164">
        <f t="shared" si="33"/>
        <v>2550.92</v>
      </c>
      <c r="C191" s="344">
        <f>ROUND(B191*index!$O$8,2)</f>
        <v>2653.98</v>
      </c>
      <c r="D191" s="216">
        <f t="shared" si="40"/>
        <v>16.1173</v>
      </c>
      <c r="E191" s="31"/>
      <c r="F191" s="37">
        <f t="shared" si="34"/>
        <v>4.1905000000000001</v>
      </c>
      <c r="G191" s="22">
        <f t="shared" si="35"/>
        <v>9.0257000000000005</v>
      </c>
      <c r="H191" s="22">
        <f t="shared" si="36"/>
        <v>5.6410999999999998</v>
      </c>
      <c r="I191" s="22">
        <f t="shared" si="37"/>
        <v>8.0587</v>
      </c>
      <c r="J191" s="22">
        <f t="shared" si="38"/>
        <v>4.8352000000000004</v>
      </c>
      <c r="K191" s="38">
        <f t="shared" si="39"/>
        <v>3.2235</v>
      </c>
      <c r="L191" s="31"/>
      <c r="M191" s="44">
        <f t="shared" si="41"/>
        <v>139.6</v>
      </c>
      <c r="N191" s="20">
        <f t="shared" si="42"/>
        <v>279.2</v>
      </c>
      <c r="O191" s="45">
        <f t="shared" si="43"/>
        <v>418.8</v>
      </c>
      <c r="P191" s="105"/>
      <c r="Q191" s="146">
        <v>33</v>
      </c>
      <c r="R191" s="44">
        <f>ROUND(index!$O$33+(C191*12)*index!$O$34,2)</f>
        <v>1153.67</v>
      </c>
      <c r="S191" s="45">
        <f>ROUND(index!$O$37+(C191*12)*index!$O$38,2)</f>
        <v>843.28</v>
      </c>
    </row>
    <row r="192" spans="1:19" x14ac:dyDescent="0.25">
      <c r="A192" s="109">
        <v>34</v>
      </c>
      <c r="B192" s="164">
        <f t="shared" si="33"/>
        <v>2553.7800000000002</v>
      </c>
      <c r="C192" s="344">
        <f>ROUND(B192*index!$O$8,2)</f>
        <v>2656.95</v>
      </c>
      <c r="D192" s="216">
        <f t="shared" si="40"/>
        <v>16.135300000000001</v>
      </c>
      <c r="E192" s="31"/>
      <c r="F192" s="37">
        <f t="shared" si="34"/>
        <v>4.1951999999999998</v>
      </c>
      <c r="G192" s="22">
        <f t="shared" si="35"/>
        <v>9.0358000000000001</v>
      </c>
      <c r="H192" s="22">
        <f t="shared" si="36"/>
        <v>5.6474000000000002</v>
      </c>
      <c r="I192" s="22">
        <f t="shared" si="37"/>
        <v>8.0677000000000003</v>
      </c>
      <c r="J192" s="22">
        <f t="shared" si="38"/>
        <v>4.8406000000000002</v>
      </c>
      <c r="K192" s="38">
        <f t="shared" si="39"/>
        <v>3.2271000000000001</v>
      </c>
      <c r="L192" s="31"/>
      <c r="M192" s="44">
        <f t="shared" si="41"/>
        <v>139.76</v>
      </c>
      <c r="N192" s="20">
        <f t="shared" si="42"/>
        <v>279.51</v>
      </c>
      <c r="O192" s="45">
        <f t="shared" si="43"/>
        <v>419.27</v>
      </c>
      <c r="P192" s="105"/>
      <c r="Q192" s="146">
        <v>34</v>
      </c>
      <c r="R192" s="44">
        <f>ROUND(index!$O$33+(C192*12)*index!$O$34,2)</f>
        <v>1154.57</v>
      </c>
      <c r="S192" s="45">
        <f>ROUND(index!$O$37+(C192*12)*index!$O$38,2)</f>
        <v>843.47</v>
      </c>
    </row>
    <row r="193" spans="1:19" ht="13.8" thickBot="1" x14ac:dyDescent="0.3">
      <c r="A193" s="110">
        <v>35</v>
      </c>
      <c r="B193" s="313">
        <f t="shared" si="33"/>
        <v>2556.4299999999998</v>
      </c>
      <c r="C193" s="345">
        <f>ROUND(B193*index!$O$8,2)</f>
        <v>2659.71</v>
      </c>
      <c r="D193" s="217">
        <f t="shared" si="40"/>
        <v>16.152100000000001</v>
      </c>
      <c r="E193" s="31"/>
      <c r="F193" s="335">
        <f t="shared" si="34"/>
        <v>4.1994999999999996</v>
      </c>
      <c r="G193" s="336">
        <f t="shared" si="35"/>
        <v>9.0451999999999995</v>
      </c>
      <c r="H193" s="336">
        <f t="shared" si="36"/>
        <v>5.6532</v>
      </c>
      <c r="I193" s="336">
        <f t="shared" si="37"/>
        <v>8.0761000000000003</v>
      </c>
      <c r="J193" s="336">
        <f t="shared" si="38"/>
        <v>4.8456000000000001</v>
      </c>
      <c r="K193" s="337">
        <f t="shared" si="39"/>
        <v>3.2303999999999999</v>
      </c>
      <c r="L193" s="31"/>
      <c r="M193" s="46">
        <f t="shared" si="41"/>
        <v>139.9</v>
      </c>
      <c r="N193" s="47">
        <f t="shared" si="42"/>
        <v>279.8</v>
      </c>
      <c r="O193" s="48">
        <f t="shared" si="43"/>
        <v>419.7</v>
      </c>
      <c r="P193" s="105"/>
      <c r="Q193" s="147">
        <v>35</v>
      </c>
      <c r="R193" s="46">
        <f>ROUND(index!$O$33+(C193*12)*index!$O$34,2)</f>
        <v>1155.3900000000001</v>
      </c>
      <c r="S193" s="48">
        <f>ROUND(index!$O$37+(C193*12)*index!$O$38,2)</f>
        <v>843.65</v>
      </c>
    </row>
    <row r="200" spans="1:19" x14ac:dyDescent="0.25">
      <c r="C200" s="329"/>
      <c r="D200" s="170"/>
    </row>
    <row r="201" spans="1:19" ht="16.2" thickBot="1" x14ac:dyDescent="0.35">
      <c r="B201" s="346"/>
      <c r="C201" s="170"/>
      <c r="D201" s="170"/>
    </row>
    <row r="202" spans="1:19" ht="16.2" thickBot="1" x14ac:dyDescent="0.35">
      <c r="A202" s="32"/>
      <c r="B202" s="351" t="s">
        <v>186</v>
      </c>
      <c r="C202" s="347" t="s">
        <v>160</v>
      </c>
      <c r="D202" s="350"/>
      <c r="E202" s="32"/>
      <c r="F202" s="128" t="s">
        <v>232</v>
      </c>
      <c r="G202" s="353"/>
      <c r="H202" s="353"/>
      <c r="I202" s="353"/>
      <c r="J202" s="353"/>
      <c r="K202" s="354"/>
      <c r="L202" s="32"/>
      <c r="M202" s="128" t="s">
        <v>250</v>
      </c>
      <c r="N202" s="353"/>
      <c r="O202" s="354"/>
      <c r="P202" s="32"/>
      <c r="Q202" s="32"/>
      <c r="R202" s="355" t="s">
        <v>473</v>
      </c>
      <c r="S202" s="355" t="s">
        <v>473</v>
      </c>
    </row>
    <row r="203" spans="1:19" x14ac:dyDescent="0.25">
      <c r="M203" s="180" t="s">
        <v>247</v>
      </c>
      <c r="N203" s="181" t="s">
        <v>248</v>
      </c>
      <c r="O203" s="182" t="s">
        <v>249</v>
      </c>
      <c r="R203" s="176"/>
      <c r="S203" s="176"/>
    </row>
    <row r="204" spans="1:19" ht="16.2" thickBot="1" x14ac:dyDescent="0.35">
      <c r="B204" s="121" t="s">
        <v>467</v>
      </c>
      <c r="C204" s="121" t="s">
        <v>467</v>
      </c>
      <c r="D204" s="121" t="s">
        <v>467</v>
      </c>
      <c r="M204" s="27">
        <v>5.2600000000000001E-2</v>
      </c>
      <c r="N204" s="28">
        <v>0.1052</v>
      </c>
      <c r="O204" s="29">
        <v>0.1578</v>
      </c>
      <c r="R204" s="348"/>
      <c r="S204" s="348"/>
    </row>
    <row r="205" spans="1:19" x14ac:dyDescent="0.25">
      <c r="A205" s="6"/>
      <c r="B205" s="1" t="s">
        <v>243</v>
      </c>
      <c r="C205" s="358" t="s">
        <v>472</v>
      </c>
      <c r="D205" s="358" t="s">
        <v>472</v>
      </c>
      <c r="E205" s="6"/>
      <c r="K205" s="176"/>
      <c r="L205" s="6"/>
      <c r="M205" s="176"/>
      <c r="N205" s="176"/>
      <c r="O205" s="176"/>
      <c r="P205" s="6"/>
      <c r="Q205" s="6"/>
      <c r="R205" s="359" t="s">
        <v>252</v>
      </c>
      <c r="S205" s="359" t="s">
        <v>253</v>
      </c>
    </row>
    <row r="206" spans="1:19" ht="13.8" thickBot="1" x14ac:dyDescent="0.3">
      <c r="A206" s="13"/>
      <c r="B206" s="177" t="s">
        <v>242</v>
      </c>
      <c r="C206" s="177" t="s">
        <v>242</v>
      </c>
      <c r="D206" s="177" t="s">
        <v>251</v>
      </c>
      <c r="E206" s="13"/>
      <c r="F206" s="177" t="s">
        <v>251</v>
      </c>
      <c r="G206" s="177" t="s">
        <v>251</v>
      </c>
      <c r="H206" s="177" t="s">
        <v>251</v>
      </c>
      <c r="I206" s="177" t="s">
        <v>251</v>
      </c>
      <c r="J206" s="177" t="s">
        <v>251</v>
      </c>
      <c r="K206" s="177" t="s">
        <v>251</v>
      </c>
      <c r="L206" s="13"/>
      <c r="M206" s="177" t="s">
        <v>242</v>
      </c>
      <c r="N206" s="177" t="s">
        <v>242</v>
      </c>
      <c r="O206" s="177" t="s">
        <v>242</v>
      </c>
      <c r="P206" s="13"/>
      <c r="Q206" s="13"/>
      <c r="R206" s="194" t="s">
        <v>244</v>
      </c>
      <c r="S206" s="194" t="s">
        <v>244</v>
      </c>
    </row>
    <row r="207" spans="1:19" ht="13.8" thickBot="1" x14ac:dyDescent="0.3">
      <c r="A207" s="34" t="s">
        <v>27</v>
      </c>
      <c r="B207" s="330" t="str">
        <f>$C$202</f>
        <v>cat 8</v>
      </c>
      <c r="C207" s="330" t="str">
        <f>$C$202</f>
        <v>cat 8</v>
      </c>
      <c r="D207" s="330" t="str">
        <f>$C$202</f>
        <v>cat 8</v>
      </c>
      <c r="E207" s="115"/>
      <c r="F207" s="114">
        <v>0.26</v>
      </c>
      <c r="G207" s="114">
        <v>0.56000000000000005</v>
      </c>
      <c r="H207" s="114">
        <v>0.35</v>
      </c>
      <c r="I207" s="114">
        <v>0.5</v>
      </c>
      <c r="J207" s="114">
        <v>0.3</v>
      </c>
      <c r="K207" s="114">
        <v>0.2</v>
      </c>
      <c r="L207" s="115"/>
      <c r="M207" s="211">
        <v>5.2600000000000001E-2</v>
      </c>
      <c r="N207" s="211">
        <v>0.1052</v>
      </c>
      <c r="O207" s="211">
        <v>0.1578</v>
      </c>
      <c r="P207" s="115"/>
      <c r="Q207" s="114" t="s">
        <v>27</v>
      </c>
      <c r="R207" s="330" t="str">
        <f>$C$202</f>
        <v>cat 8</v>
      </c>
      <c r="S207" s="330" t="str">
        <f>$C$202</f>
        <v>cat 8</v>
      </c>
    </row>
    <row r="208" spans="1:19" x14ac:dyDescent="0.25">
      <c r="A208" s="331">
        <v>0</v>
      </c>
      <c r="B208" s="365">
        <f t="shared" ref="B208:B243" si="44">VLOOKUP(C$202,ificbasisdoel,$A208+2,FALSE)</f>
        <v>2027.14</v>
      </c>
      <c r="C208" s="343">
        <f>ROUND(B208*index!$O$8,2)</f>
        <v>2109.04</v>
      </c>
      <c r="D208" s="215">
        <f>ROUND(C208*12/1976,4)</f>
        <v>12.8079</v>
      </c>
      <c r="E208" s="31"/>
      <c r="F208" s="332">
        <f t="shared" ref="F208:F243" si="45">ROUND(D208*$F$8,4)</f>
        <v>3.3300999999999998</v>
      </c>
      <c r="G208" s="333">
        <f t="shared" ref="G208:G243" si="46">ROUND(D208*$G$8,4)</f>
        <v>7.1723999999999997</v>
      </c>
      <c r="H208" s="333">
        <f t="shared" ref="H208:H243" si="47">ROUND(D208*$H$8,4)</f>
        <v>4.4828000000000001</v>
      </c>
      <c r="I208" s="333">
        <f t="shared" ref="I208:I243" si="48">ROUND(D208*$I$8,4)</f>
        <v>6.4039999999999999</v>
      </c>
      <c r="J208" s="333">
        <f t="shared" ref="J208:J243" si="49">ROUND(D208*$J$8,4)</f>
        <v>3.8424</v>
      </c>
      <c r="K208" s="334">
        <f t="shared" ref="K208:K243" si="50">ROUND(D208*$K$8,4)</f>
        <v>2.5615999999999999</v>
      </c>
      <c r="L208" s="31"/>
      <c r="M208" s="338">
        <f>ROUND(C208*$M$8,2)</f>
        <v>110.94</v>
      </c>
      <c r="N208" s="339">
        <f>ROUND(C208*$N$8,2)</f>
        <v>221.87</v>
      </c>
      <c r="O208" s="340">
        <f>ROUND(C208*$O$8,2)</f>
        <v>332.81</v>
      </c>
      <c r="P208" s="105"/>
      <c r="Q208" s="341">
        <v>0</v>
      </c>
      <c r="R208" s="338">
        <f>ROUND(index!$O$33+(C208*12)*index!$O$34,2)</f>
        <v>990.19</v>
      </c>
      <c r="S208" s="340">
        <f>ROUND(index!$O$37+(C208*12)*index!$O$38,2)</f>
        <v>808.62</v>
      </c>
    </row>
    <row r="209" spans="1:19" x14ac:dyDescent="0.25">
      <c r="A209" s="108">
        <v>1</v>
      </c>
      <c r="B209" s="316">
        <f t="shared" si="44"/>
        <v>2077</v>
      </c>
      <c r="C209" s="344">
        <f>ROUND(B209*index!$O$8,2)</f>
        <v>2160.91</v>
      </c>
      <c r="D209" s="216">
        <f t="shared" ref="D209:D243" si="51">ROUND(C209*12/1976,4)</f>
        <v>13.1229</v>
      </c>
      <c r="E209" s="31"/>
      <c r="F209" s="37">
        <f t="shared" si="45"/>
        <v>3.4119999999999999</v>
      </c>
      <c r="G209" s="22">
        <f t="shared" si="46"/>
        <v>7.3487999999999998</v>
      </c>
      <c r="H209" s="22">
        <f t="shared" si="47"/>
        <v>4.593</v>
      </c>
      <c r="I209" s="22">
        <f t="shared" si="48"/>
        <v>6.5614999999999997</v>
      </c>
      <c r="J209" s="22">
        <f t="shared" si="49"/>
        <v>3.9369000000000001</v>
      </c>
      <c r="K209" s="38">
        <f t="shared" si="50"/>
        <v>2.6246</v>
      </c>
      <c r="L209" s="31"/>
      <c r="M209" s="44">
        <f t="shared" ref="M209:M243" si="52">ROUND(C209*$M$8,2)</f>
        <v>113.66</v>
      </c>
      <c r="N209" s="20">
        <f t="shared" ref="N209:N243" si="53">ROUND(C209*$N$8,2)</f>
        <v>227.33</v>
      </c>
      <c r="O209" s="45">
        <f t="shared" ref="O209:O243" si="54">ROUND(C209*$O$8,2)</f>
        <v>340.99</v>
      </c>
      <c r="P209" s="105"/>
      <c r="Q209" s="145">
        <v>1</v>
      </c>
      <c r="R209" s="44">
        <f>ROUND(index!$O$33+(C209*12)*index!$O$34,2)</f>
        <v>1005.75</v>
      </c>
      <c r="S209" s="45">
        <f>ROUND(index!$O$37+(C209*12)*index!$O$38,2)</f>
        <v>811.92</v>
      </c>
    </row>
    <row r="210" spans="1:19" x14ac:dyDescent="0.25">
      <c r="A210" s="108">
        <v>2</v>
      </c>
      <c r="B210" s="316">
        <f t="shared" si="44"/>
        <v>2117.1999999999998</v>
      </c>
      <c r="C210" s="344">
        <f>ROUND(B210*index!$O$8,2)</f>
        <v>2202.73</v>
      </c>
      <c r="D210" s="216">
        <f t="shared" si="51"/>
        <v>13.376899999999999</v>
      </c>
      <c r="E210" s="31"/>
      <c r="F210" s="37">
        <f t="shared" si="45"/>
        <v>3.4780000000000002</v>
      </c>
      <c r="G210" s="22">
        <f t="shared" si="46"/>
        <v>7.4911000000000003</v>
      </c>
      <c r="H210" s="22">
        <f t="shared" si="47"/>
        <v>4.6818999999999997</v>
      </c>
      <c r="I210" s="22">
        <f t="shared" si="48"/>
        <v>6.6885000000000003</v>
      </c>
      <c r="J210" s="22">
        <f t="shared" si="49"/>
        <v>4.0130999999999997</v>
      </c>
      <c r="K210" s="38">
        <f t="shared" si="50"/>
        <v>2.6753999999999998</v>
      </c>
      <c r="L210" s="31"/>
      <c r="M210" s="44">
        <f t="shared" si="52"/>
        <v>115.86</v>
      </c>
      <c r="N210" s="20">
        <f t="shared" si="53"/>
        <v>231.73</v>
      </c>
      <c r="O210" s="45">
        <f t="shared" si="54"/>
        <v>347.59</v>
      </c>
      <c r="P210" s="105"/>
      <c r="Q210" s="145">
        <v>2</v>
      </c>
      <c r="R210" s="44">
        <f>ROUND(index!$O$33+(C210*12)*index!$O$34,2)</f>
        <v>1018.3</v>
      </c>
      <c r="S210" s="45">
        <f>ROUND(index!$O$37+(C210*12)*index!$O$38,2)</f>
        <v>814.58</v>
      </c>
    </row>
    <row r="211" spans="1:19" x14ac:dyDescent="0.25">
      <c r="A211" s="108">
        <v>3</v>
      </c>
      <c r="B211" s="316">
        <f t="shared" si="44"/>
        <v>2155.11</v>
      </c>
      <c r="C211" s="344">
        <f>ROUND(B211*index!$O$8,2)</f>
        <v>2242.1799999999998</v>
      </c>
      <c r="D211" s="216">
        <f t="shared" si="51"/>
        <v>13.6165</v>
      </c>
      <c r="E211" s="31"/>
      <c r="F211" s="37">
        <f t="shared" si="45"/>
        <v>3.5402999999999998</v>
      </c>
      <c r="G211" s="22">
        <f t="shared" si="46"/>
        <v>7.6252000000000004</v>
      </c>
      <c r="H211" s="22">
        <f t="shared" si="47"/>
        <v>4.7657999999999996</v>
      </c>
      <c r="I211" s="22">
        <f t="shared" si="48"/>
        <v>6.8083</v>
      </c>
      <c r="J211" s="22">
        <f t="shared" si="49"/>
        <v>4.085</v>
      </c>
      <c r="K211" s="38">
        <f t="shared" si="50"/>
        <v>2.7233000000000001</v>
      </c>
      <c r="L211" s="31"/>
      <c r="M211" s="44">
        <f t="shared" si="52"/>
        <v>117.94</v>
      </c>
      <c r="N211" s="20">
        <f t="shared" si="53"/>
        <v>235.88</v>
      </c>
      <c r="O211" s="45">
        <f t="shared" si="54"/>
        <v>353.82</v>
      </c>
      <c r="P211" s="105"/>
      <c r="Q211" s="145">
        <v>3</v>
      </c>
      <c r="R211" s="44">
        <f>ROUND(index!$O$33+(C211*12)*index!$O$34,2)</f>
        <v>1030.1300000000001</v>
      </c>
      <c r="S211" s="45">
        <f>ROUND(index!$O$37+(C211*12)*index!$O$38,2)</f>
        <v>817.09</v>
      </c>
    </row>
    <row r="212" spans="1:19" x14ac:dyDescent="0.25">
      <c r="A212" s="108">
        <v>4</v>
      </c>
      <c r="B212" s="316">
        <f t="shared" si="44"/>
        <v>2190.81</v>
      </c>
      <c r="C212" s="344">
        <f>ROUND(B212*index!$O$8,2)</f>
        <v>2279.3200000000002</v>
      </c>
      <c r="D212" s="216">
        <f t="shared" si="51"/>
        <v>13.842000000000001</v>
      </c>
      <c r="E212" s="31"/>
      <c r="F212" s="37">
        <f t="shared" si="45"/>
        <v>3.5989</v>
      </c>
      <c r="G212" s="22">
        <f t="shared" si="46"/>
        <v>7.7515000000000001</v>
      </c>
      <c r="H212" s="22">
        <f t="shared" si="47"/>
        <v>4.8446999999999996</v>
      </c>
      <c r="I212" s="22">
        <f t="shared" si="48"/>
        <v>6.9210000000000003</v>
      </c>
      <c r="J212" s="22">
        <f t="shared" si="49"/>
        <v>4.1525999999999996</v>
      </c>
      <c r="K212" s="38">
        <f t="shared" si="50"/>
        <v>2.7684000000000002</v>
      </c>
      <c r="L212" s="31"/>
      <c r="M212" s="44">
        <f t="shared" si="52"/>
        <v>119.89</v>
      </c>
      <c r="N212" s="20">
        <f t="shared" si="53"/>
        <v>239.78</v>
      </c>
      <c r="O212" s="45">
        <f t="shared" si="54"/>
        <v>359.68</v>
      </c>
      <c r="P212" s="105"/>
      <c r="Q212" s="145">
        <v>4</v>
      </c>
      <c r="R212" s="44">
        <f>ROUND(index!$O$33+(C212*12)*index!$O$34,2)</f>
        <v>1041.28</v>
      </c>
      <c r="S212" s="45">
        <f>ROUND(index!$O$37+(C212*12)*index!$O$38,2)</f>
        <v>819.45</v>
      </c>
    </row>
    <row r="213" spans="1:19" x14ac:dyDescent="0.25">
      <c r="A213" s="108">
        <v>5</v>
      </c>
      <c r="B213" s="316">
        <f t="shared" si="44"/>
        <v>2224.38</v>
      </c>
      <c r="C213" s="344">
        <f>ROUND(B213*index!$O$8,2)</f>
        <v>2314.2399999999998</v>
      </c>
      <c r="D213" s="216">
        <f t="shared" si="51"/>
        <v>14.0541</v>
      </c>
      <c r="E213" s="31"/>
      <c r="F213" s="37">
        <f t="shared" si="45"/>
        <v>3.6541000000000001</v>
      </c>
      <c r="G213" s="22">
        <f t="shared" si="46"/>
        <v>7.8703000000000003</v>
      </c>
      <c r="H213" s="22">
        <f t="shared" si="47"/>
        <v>4.9188999999999998</v>
      </c>
      <c r="I213" s="22">
        <f t="shared" si="48"/>
        <v>7.0270999999999999</v>
      </c>
      <c r="J213" s="22">
        <f t="shared" si="49"/>
        <v>4.2161999999999997</v>
      </c>
      <c r="K213" s="38">
        <f t="shared" si="50"/>
        <v>2.8108</v>
      </c>
      <c r="L213" s="31"/>
      <c r="M213" s="44">
        <f t="shared" si="52"/>
        <v>121.73</v>
      </c>
      <c r="N213" s="20">
        <f t="shared" si="53"/>
        <v>243.46</v>
      </c>
      <c r="O213" s="45">
        <f t="shared" si="54"/>
        <v>365.19</v>
      </c>
      <c r="P213" s="105"/>
      <c r="Q213" s="145">
        <v>5</v>
      </c>
      <c r="R213" s="44">
        <f>ROUND(index!$O$33+(C213*12)*index!$O$34,2)</f>
        <v>1051.75</v>
      </c>
      <c r="S213" s="45">
        <f>ROUND(index!$O$37+(C213*12)*index!$O$38,2)</f>
        <v>821.68</v>
      </c>
    </row>
    <row r="214" spans="1:19" x14ac:dyDescent="0.25">
      <c r="A214" s="108">
        <v>6</v>
      </c>
      <c r="B214" s="316">
        <f t="shared" si="44"/>
        <v>2263.1999999999998</v>
      </c>
      <c r="C214" s="344">
        <f>ROUND(B214*index!$O$8,2)</f>
        <v>2354.63</v>
      </c>
      <c r="D214" s="216">
        <f t="shared" si="51"/>
        <v>14.2994</v>
      </c>
      <c r="E214" s="31"/>
      <c r="F214" s="37">
        <f t="shared" si="45"/>
        <v>3.7178</v>
      </c>
      <c r="G214" s="22">
        <f t="shared" si="46"/>
        <v>8.0076999999999998</v>
      </c>
      <c r="H214" s="22">
        <f t="shared" si="47"/>
        <v>5.0048000000000004</v>
      </c>
      <c r="I214" s="22">
        <f t="shared" si="48"/>
        <v>7.1497000000000002</v>
      </c>
      <c r="J214" s="22">
        <f t="shared" si="49"/>
        <v>4.2897999999999996</v>
      </c>
      <c r="K214" s="38">
        <f t="shared" si="50"/>
        <v>2.8599000000000001</v>
      </c>
      <c r="L214" s="31"/>
      <c r="M214" s="44">
        <f t="shared" si="52"/>
        <v>123.85</v>
      </c>
      <c r="N214" s="20">
        <f t="shared" si="53"/>
        <v>247.71</v>
      </c>
      <c r="O214" s="45">
        <f t="shared" si="54"/>
        <v>371.56</v>
      </c>
      <c r="P214" s="105"/>
      <c r="Q214" s="145">
        <v>6</v>
      </c>
      <c r="R214" s="44">
        <f>ROUND(index!$O$33+(C214*12)*index!$O$34,2)</f>
        <v>1063.8699999999999</v>
      </c>
      <c r="S214" s="45">
        <f>ROUND(index!$O$37+(C214*12)*index!$O$38,2)</f>
        <v>824.24</v>
      </c>
    </row>
    <row r="215" spans="1:19" x14ac:dyDescent="0.25">
      <c r="A215" s="108">
        <v>7</v>
      </c>
      <c r="B215" s="316">
        <f t="shared" si="44"/>
        <v>2292.7800000000002</v>
      </c>
      <c r="C215" s="344">
        <f>ROUND(B215*index!$O$8,2)</f>
        <v>2385.41</v>
      </c>
      <c r="D215" s="216">
        <f t="shared" si="51"/>
        <v>14.4863</v>
      </c>
      <c r="E215" s="31"/>
      <c r="F215" s="37">
        <f t="shared" si="45"/>
        <v>3.7664</v>
      </c>
      <c r="G215" s="22">
        <f t="shared" si="46"/>
        <v>8.1122999999999994</v>
      </c>
      <c r="H215" s="22">
        <f t="shared" si="47"/>
        <v>5.0701999999999998</v>
      </c>
      <c r="I215" s="22">
        <f t="shared" si="48"/>
        <v>7.2431999999999999</v>
      </c>
      <c r="J215" s="22">
        <f t="shared" si="49"/>
        <v>4.3459000000000003</v>
      </c>
      <c r="K215" s="38">
        <f t="shared" si="50"/>
        <v>2.8973</v>
      </c>
      <c r="L215" s="31"/>
      <c r="M215" s="44">
        <f t="shared" si="52"/>
        <v>125.47</v>
      </c>
      <c r="N215" s="20">
        <f t="shared" si="53"/>
        <v>250.95</v>
      </c>
      <c r="O215" s="45">
        <f t="shared" si="54"/>
        <v>376.42</v>
      </c>
      <c r="P215" s="105"/>
      <c r="Q215" s="145">
        <v>7</v>
      </c>
      <c r="R215" s="44">
        <f>ROUND(index!$O$33+(C215*12)*index!$O$34,2)</f>
        <v>1073.0999999999999</v>
      </c>
      <c r="S215" s="45">
        <f>ROUND(index!$O$37+(C215*12)*index!$O$38,2)</f>
        <v>826.2</v>
      </c>
    </row>
    <row r="216" spans="1:19" x14ac:dyDescent="0.25">
      <c r="A216" s="108">
        <v>8</v>
      </c>
      <c r="B216" s="316">
        <f t="shared" si="44"/>
        <v>2320.5</v>
      </c>
      <c r="C216" s="344">
        <f>ROUND(B216*index!$O$8,2)</f>
        <v>2414.25</v>
      </c>
      <c r="D216" s="216">
        <f t="shared" si="51"/>
        <v>14.6614</v>
      </c>
      <c r="E216" s="31"/>
      <c r="F216" s="37">
        <f t="shared" si="45"/>
        <v>3.8119999999999998</v>
      </c>
      <c r="G216" s="22">
        <f t="shared" si="46"/>
        <v>8.2103999999999999</v>
      </c>
      <c r="H216" s="22">
        <f t="shared" si="47"/>
        <v>5.1315</v>
      </c>
      <c r="I216" s="22">
        <f t="shared" si="48"/>
        <v>7.3307000000000002</v>
      </c>
      <c r="J216" s="22">
        <f t="shared" si="49"/>
        <v>4.3983999999999996</v>
      </c>
      <c r="K216" s="38">
        <f t="shared" si="50"/>
        <v>2.9323000000000001</v>
      </c>
      <c r="L216" s="31"/>
      <c r="M216" s="44">
        <f t="shared" si="52"/>
        <v>126.99</v>
      </c>
      <c r="N216" s="20">
        <f t="shared" si="53"/>
        <v>253.98</v>
      </c>
      <c r="O216" s="45">
        <f t="shared" si="54"/>
        <v>380.97</v>
      </c>
      <c r="P216" s="105"/>
      <c r="Q216" s="145">
        <v>8</v>
      </c>
      <c r="R216" s="44">
        <f>ROUND(index!$O$33+(C216*12)*index!$O$34,2)</f>
        <v>1081.76</v>
      </c>
      <c r="S216" s="45">
        <f>ROUND(index!$O$37+(C216*12)*index!$O$38,2)</f>
        <v>828.04</v>
      </c>
    </row>
    <row r="217" spans="1:19" x14ac:dyDescent="0.25">
      <c r="A217" s="108">
        <v>9</v>
      </c>
      <c r="B217" s="316">
        <f t="shared" si="44"/>
        <v>2346.46</v>
      </c>
      <c r="C217" s="344">
        <f>ROUND(B217*index!$O$8,2)</f>
        <v>2441.2600000000002</v>
      </c>
      <c r="D217" s="216">
        <f t="shared" si="51"/>
        <v>14.8255</v>
      </c>
      <c r="E217" s="31"/>
      <c r="F217" s="37">
        <f t="shared" si="45"/>
        <v>3.8546</v>
      </c>
      <c r="G217" s="22">
        <f t="shared" si="46"/>
        <v>8.3023000000000007</v>
      </c>
      <c r="H217" s="22">
        <f t="shared" si="47"/>
        <v>5.1889000000000003</v>
      </c>
      <c r="I217" s="22">
        <f t="shared" si="48"/>
        <v>7.4127999999999998</v>
      </c>
      <c r="J217" s="22">
        <f t="shared" si="49"/>
        <v>4.4477000000000002</v>
      </c>
      <c r="K217" s="38">
        <f t="shared" si="50"/>
        <v>2.9651000000000001</v>
      </c>
      <c r="L217" s="31"/>
      <c r="M217" s="44">
        <f t="shared" si="52"/>
        <v>128.41</v>
      </c>
      <c r="N217" s="20">
        <f t="shared" si="53"/>
        <v>256.82</v>
      </c>
      <c r="O217" s="45">
        <f t="shared" si="54"/>
        <v>385.23</v>
      </c>
      <c r="P217" s="105"/>
      <c r="Q217" s="145">
        <v>9</v>
      </c>
      <c r="R217" s="44">
        <f>ROUND(index!$O$33+(C217*12)*index!$O$34,2)</f>
        <v>1089.8599999999999</v>
      </c>
      <c r="S217" s="45">
        <f>ROUND(index!$O$37+(C217*12)*index!$O$38,2)</f>
        <v>829.75</v>
      </c>
    </row>
    <row r="218" spans="1:19" x14ac:dyDescent="0.25">
      <c r="A218" s="108">
        <v>10</v>
      </c>
      <c r="B218" s="316">
        <f t="shared" si="44"/>
        <v>2370.73</v>
      </c>
      <c r="C218" s="344">
        <f>ROUND(B218*index!$O$8,2)</f>
        <v>2466.5100000000002</v>
      </c>
      <c r="D218" s="216">
        <f t="shared" si="51"/>
        <v>14.9788</v>
      </c>
      <c r="E218" s="31"/>
      <c r="F218" s="37">
        <f t="shared" si="45"/>
        <v>3.8944999999999999</v>
      </c>
      <c r="G218" s="22">
        <f t="shared" si="46"/>
        <v>8.3880999999999997</v>
      </c>
      <c r="H218" s="22">
        <f t="shared" si="47"/>
        <v>5.2426000000000004</v>
      </c>
      <c r="I218" s="22">
        <f t="shared" si="48"/>
        <v>7.4893999999999998</v>
      </c>
      <c r="J218" s="22">
        <f t="shared" si="49"/>
        <v>4.4935999999999998</v>
      </c>
      <c r="K218" s="38">
        <f t="shared" si="50"/>
        <v>2.9958</v>
      </c>
      <c r="L218" s="31"/>
      <c r="M218" s="44">
        <f t="shared" si="52"/>
        <v>129.74</v>
      </c>
      <c r="N218" s="20">
        <f t="shared" si="53"/>
        <v>259.48</v>
      </c>
      <c r="O218" s="45">
        <f t="shared" si="54"/>
        <v>389.22</v>
      </c>
      <c r="P218" s="105"/>
      <c r="Q218" s="145">
        <v>10</v>
      </c>
      <c r="R218" s="44">
        <f>ROUND(index!$O$33+(C218*12)*index!$O$34,2)</f>
        <v>1097.43</v>
      </c>
      <c r="S218" s="45">
        <f>ROUND(index!$O$37+(C218*12)*index!$O$38,2)</f>
        <v>831.36</v>
      </c>
    </row>
    <row r="219" spans="1:19" x14ac:dyDescent="0.25">
      <c r="A219" s="108">
        <v>11</v>
      </c>
      <c r="B219" s="316">
        <f t="shared" si="44"/>
        <v>2400.7199999999998</v>
      </c>
      <c r="C219" s="344">
        <f>ROUND(B219*index!$O$8,2)</f>
        <v>2497.71</v>
      </c>
      <c r="D219" s="216">
        <f t="shared" si="51"/>
        <v>15.1683</v>
      </c>
      <c r="E219" s="31"/>
      <c r="F219" s="37">
        <f t="shared" si="45"/>
        <v>3.9438</v>
      </c>
      <c r="G219" s="22">
        <f t="shared" si="46"/>
        <v>8.4941999999999993</v>
      </c>
      <c r="H219" s="22">
        <f t="shared" si="47"/>
        <v>5.3089000000000004</v>
      </c>
      <c r="I219" s="22">
        <f t="shared" si="48"/>
        <v>7.5842000000000001</v>
      </c>
      <c r="J219" s="22">
        <f t="shared" si="49"/>
        <v>4.5505000000000004</v>
      </c>
      <c r="K219" s="38">
        <f t="shared" si="50"/>
        <v>3.0337000000000001</v>
      </c>
      <c r="L219" s="31"/>
      <c r="M219" s="44">
        <f t="shared" si="52"/>
        <v>131.38</v>
      </c>
      <c r="N219" s="20">
        <f t="shared" si="53"/>
        <v>262.76</v>
      </c>
      <c r="O219" s="45">
        <f t="shared" si="54"/>
        <v>394.14</v>
      </c>
      <c r="P219" s="105"/>
      <c r="Q219" s="145">
        <v>11</v>
      </c>
      <c r="R219" s="44">
        <f>ROUND(index!$O$33+(C219*12)*index!$O$34,2)</f>
        <v>1106.79</v>
      </c>
      <c r="S219" s="45">
        <f>ROUND(index!$O$37+(C219*12)*index!$O$38,2)</f>
        <v>833.34</v>
      </c>
    </row>
    <row r="220" spans="1:19" x14ac:dyDescent="0.25">
      <c r="A220" s="108">
        <v>12</v>
      </c>
      <c r="B220" s="316">
        <f t="shared" si="44"/>
        <v>2421.91</v>
      </c>
      <c r="C220" s="344">
        <f>ROUND(B220*index!$O$8,2)</f>
        <v>2519.7600000000002</v>
      </c>
      <c r="D220" s="216">
        <f t="shared" si="51"/>
        <v>15.302199999999999</v>
      </c>
      <c r="E220" s="31"/>
      <c r="F220" s="37">
        <f t="shared" si="45"/>
        <v>3.9786000000000001</v>
      </c>
      <c r="G220" s="22">
        <f t="shared" si="46"/>
        <v>8.5692000000000004</v>
      </c>
      <c r="H220" s="22">
        <f t="shared" si="47"/>
        <v>5.3558000000000003</v>
      </c>
      <c r="I220" s="22">
        <f t="shared" si="48"/>
        <v>7.6510999999999996</v>
      </c>
      <c r="J220" s="22">
        <f t="shared" si="49"/>
        <v>4.5907</v>
      </c>
      <c r="K220" s="38">
        <f t="shared" si="50"/>
        <v>3.0604</v>
      </c>
      <c r="L220" s="31"/>
      <c r="M220" s="44">
        <f t="shared" si="52"/>
        <v>132.54</v>
      </c>
      <c r="N220" s="20">
        <f t="shared" si="53"/>
        <v>265.08</v>
      </c>
      <c r="O220" s="45">
        <f t="shared" si="54"/>
        <v>397.62</v>
      </c>
      <c r="P220" s="105"/>
      <c r="Q220" s="145">
        <v>12</v>
      </c>
      <c r="R220" s="44">
        <f>ROUND(index!$O$33+(C220*12)*index!$O$34,2)</f>
        <v>1113.4100000000001</v>
      </c>
      <c r="S220" s="45">
        <f>ROUND(index!$O$37+(C220*12)*index!$O$38,2)</f>
        <v>834.75</v>
      </c>
    </row>
    <row r="221" spans="1:19" x14ac:dyDescent="0.25">
      <c r="A221" s="108">
        <v>13</v>
      </c>
      <c r="B221" s="316">
        <f t="shared" si="44"/>
        <v>2441.6799999999998</v>
      </c>
      <c r="C221" s="344">
        <f>ROUND(B221*index!$O$8,2)</f>
        <v>2540.3200000000002</v>
      </c>
      <c r="D221" s="216">
        <f t="shared" si="51"/>
        <v>15.427</v>
      </c>
      <c r="E221" s="31"/>
      <c r="F221" s="37">
        <f t="shared" si="45"/>
        <v>4.0110000000000001</v>
      </c>
      <c r="G221" s="22">
        <f t="shared" si="46"/>
        <v>8.6390999999999991</v>
      </c>
      <c r="H221" s="22">
        <f t="shared" si="47"/>
        <v>5.3994999999999997</v>
      </c>
      <c r="I221" s="22">
        <f t="shared" si="48"/>
        <v>7.7134999999999998</v>
      </c>
      <c r="J221" s="22">
        <f t="shared" si="49"/>
        <v>4.6280999999999999</v>
      </c>
      <c r="K221" s="38">
        <f t="shared" si="50"/>
        <v>3.0853999999999999</v>
      </c>
      <c r="L221" s="31"/>
      <c r="M221" s="44">
        <f t="shared" si="52"/>
        <v>133.62</v>
      </c>
      <c r="N221" s="20">
        <f t="shared" si="53"/>
        <v>267.24</v>
      </c>
      <c r="O221" s="45">
        <f t="shared" si="54"/>
        <v>400.86</v>
      </c>
      <c r="P221" s="105"/>
      <c r="Q221" s="145">
        <v>13</v>
      </c>
      <c r="R221" s="44">
        <f>ROUND(index!$O$33+(C221*12)*index!$O$34,2)</f>
        <v>1119.58</v>
      </c>
      <c r="S221" s="45">
        <f>ROUND(index!$O$37+(C221*12)*index!$O$38,2)</f>
        <v>836.05</v>
      </c>
    </row>
    <row r="222" spans="1:19" x14ac:dyDescent="0.25">
      <c r="A222" s="108">
        <v>14</v>
      </c>
      <c r="B222" s="316">
        <f t="shared" si="44"/>
        <v>2460.13</v>
      </c>
      <c r="C222" s="344">
        <f>ROUND(B222*index!$O$8,2)</f>
        <v>2559.52</v>
      </c>
      <c r="D222" s="216">
        <f t="shared" si="51"/>
        <v>15.5436</v>
      </c>
      <c r="E222" s="31"/>
      <c r="F222" s="37">
        <f t="shared" si="45"/>
        <v>4.0412999999999997</v>
      </c>
      <c r="G222" s="22">
        <f t="shared" si="46"/>
        <v>8.7043999999999997</v>
      </c>
      <c r="H222" s="22">
        <f t="shared" si="47"/>
        <v>5.4402999999999997</v>
      </c>
      <c r="I222" s="22">
        <f t="shared" si="48"/>
        <v>7.7717999999999998</v>
      </c>
      <c r="J222" s="22">
        <f t="shared" si="49"/>
        <v>4.6631</v>
      </c>
      <c r="K222" s="38">
        <f t="shared" si="50"/>
        <v>3.1086999999999998</v>
      </c>
      <c r="L222" s="31"/>
      <c r="M222" s="44">
        <f t="shared" si="52"/>
        <v>134.63</v>
      </c>
      <c r="N222" s="20">
        <f t="shared" si="53"/>
        <v>269.26</v>
      </c>
      <c r="O222" s="45">
        <f t="shared" si="54"/>
        <v>403.89</v>
      </c>
      <c r="P222" s="105"/>
      <c r="Q222" s="145">
        <v>14</v>
      </c>
      <c r="R222" s="44">
        <f>ROUND(index!$O$33+(C222*12)*index!$O$34,2)</f>
        <v>1125.3399999999999</v>
      </c>
      <c r="S222" s="45">
        <f>ROUND(index!$O$37+(C222*12)*index!$O$38,2)</f>
        <v>837.28</v>
      </c>
    </row>
    <row r="223" spans="1:19" x14ac:dyDescent="0.25">
      <c r="A223" s="108">
        <v>15</v>
      </c>
      <c r="B223" s="316">
        <f t="shared" si="44"/>
        <v>2477.3200000000002</v>
      </c>
      <c r="C223" s="344">
        <f>ROUND(B223*index!$O$8,2)</f>
        <v>2577.4</v>
      </c>
      <c r="D223" s="216">
        <f t="shared" si="51"/>
        <v>15.652200000000001</v>
      </c>
      <c r="E223" s="31"/>
      <c r="F223" s="37">
        <f t="shared" si="45"/>
        <v>4.0696000000000003</v>
      </c>
      <c r="G223" s="22">
        <f t="shared" si="46"/>
        <v>8.7652000000000001</v>
      </c>
      <c r="H223" s="22">
        <f t="shared" si="47"/>
        <v>5.4782999999999999</v>
      </c>
      <c r="I223" s="22">
        <f t="shared" si="48"/>
        <v>7.8261000000000003</v>
      </c>
      <c r="J223" s="22">
        <f t="shared" si="49"/>
        <v>4.6957000000000004</v>
      </c>
      <c r="K223" s="38">
        <f t="shared" si="50"/>
        <v>3.1303999999999998</v>
      </c>
      <c r="L223" s="31"/>
      <c r="M223" s="44">
        <f t="shared" si="52"/>
        <v>135.57</v>
      </c>
      <c r="N223" s="20">
        <f t="shared" si="53"/>
        <v>271.14</v>
      </c>
      <c r="O223" s="45">
        <f t="shared" si="54"/>
        <v>406.71</v>
      </c>
      <c r="P223" s="105"/>
      <c r="Q223" s="145">
        <v>15</v>
      </c>
      <c r="R223" s="44">
        <f>ROUND(index!$O$33+(C223*12)*index!$O$34,2)</f>
        <v>1130.7</v>
      </c>
      <c r="S223" s="45">
        <f>ROUND(index!$O$37+(C223*12)*index!$O$38,2)</f>
        <v>838.41</v>
      </c>
    </row>
    <row r="224" spans="1:19" x14ac:dyDescent="0.25">
      <c r="A224" s="108">
        <v>16</v>
      </c>
      <c r="B224" s="316">
        <f t="shared" si="44"/>
        <v>2500.62</v>
      </c>
      <c r="C224" s="344">
        <f>ROUND(B224*index!$O$8,2)</f>
        <v>2601.65</v>
      </c>
      <c r="D224" s="216">
        <f t="shared" si="51"/>
        <v>15.7995</v>
      </c>
      <c r="E224" s="31"/>
      <c r="F224" s="37">
        <f t="shared" si="45"/>
        <v>4.1078999999999999</v>
      </c>
      <c r="G224" s="22">
        <f t="shared" si="46"/>
        <v>8.8476999999999997</v>
      </c>
      <c r="H224" s="22">
        <f t="shared" si="47"/>
        <v>5.5297999999999998</v>
      </c>
      <c r="I224" s="22">
        <f t="shared" si="48"/>
        <v>7.8997999999999999</v>
      </c>
      <c r="J224" s="22">
        <f t="shared" si="49"/>
        <v>4.7398999999999996</v>
      </c>
      <c r="K224" s="38">
        <f t="shared" si="50"/>
        <v>3.1598999999999999</v>
      </c>
      <c r="L224" s="31"/>
      <c r="M224" s="44">
        <f t="shared" si="52"/>
        <v>136.85</v>
      </c>
      <c r="N224" s="20">
        <f t="shared" si="53"/>
        <v>273.69</v>
      </c>
      <c r="O224" s="45">
        <f t="shared" si="54"/>
        <v>410.54</v>
      </c>
      <c r="P224" s="105"/>
      <c r="Q224" s="145">
        <v>16</v>
      </c>
      <c r="R224" s="44">
        <f>ROUND(index!$O$33+(C224*12)*index!$O$34,2)</f>
        <v>1137.98</v>
      </c>
      <c r="S224" s="45">
        <f>ROUND(index!$O$37+(C224*12)*index!$O$38,2)</f>
        <v>839.95</v>
      </c>
    </row>
    <row r="225" spans="1:19" x14ac:dyDescent="0.25">
      <c r="A225" s="108">
        <v>17</v>
      </c>
      <c r="B225" s="316">
        <f t="shared" si="44"/>
        <v>2515.5300000000002</v>
      </c>
      <c r="C225" s="344">
        <f>ROUND(B225*index!$O$8,2)</f>
        <v>2617.16</v>
      </c>
      <c r="D225" s="216">
        <f t="shared" si="51"/>
        <v>15.893700000000001</v>
      </c>
      <c r="E225" s="31"/>
      <c r="F225" s="37">
        <f t="shared" si="45"/>
        <v>4.1323999999999996</v>
      </c>
      <c r="G225" s="22">
        <f t="shared" si="46"/>
        <v>8.9004999999999992</v>
      </c>
      <c r="H225" s="22">
        <f t="shared" si="47"/>
        <v>5.5628000000000002</v>
      </c>
      <c r="I225" s="22">
        <f t="shared" si="48"/>
        <v>7.9469000000000003</v>
      </c>
      <c r="J225" s="22">
        <f t="shared" si="49"/>
        <v>4.7680999999999996</v>
      </c>
      <c r="K225" s="38">
        <f t="shared" si="50"/>
        <v>3.1787000000000001</v>
      </c>
      <c r="L225" s="31"/>
      <c r="M225" s="44">
        <f t="shared" si="52"/>
        <v>137.66</v>
      </c>
      <c r="N225" s="20">
        <f t="shared" si="53"/>
        <v>275.33</v>
      </c>
      <c r="O225" s="45">
        <f t="shared" si="54"/>
        <v>412.99</v>
      </c>
      <c r="P225" s="105"/>
      <c r="Q225" s="145">
        <v>17</v>
      </c>
      <c r="R225" s="44">
        <f>ROUND(index!$O$33+(C225*12)*index!$O$34,2)</f>
        <v>1142.6300000000001</v>
      </c>
      <c r="S225" s="45">
        <f>ROUND(index!$O$37+(C225*12)*index!$O$38,2)</f>
        <v>840.94</v>
      </c>
    </row>
    <row r="226" spans="1:19" x14ac:dyDescent="0.25">
      <c r="A226" s="108">
        <v>18</v>
      </c>
      <c r="B226" s="316">
        <f t="shared" si="44"/>
        <v>2529.4</v>
      </c>
      <c r="C226" s="344">
        <f>ROUND(B226*index!$O$8,2)</f>
        <v>2631.59</v>
      </c>
      <c r="D226" s="216">
        <f t="shared" si="51"/>
        <v>15.981299999999999</v>
      </c>
      <c r="E226" s="31"/>
      <c r="F226" s="37">
        <f t="shared" si="45"/>
        <v>4.1551</v>
      </c>
      <c r="G226" s="22">
        <f t="shared" si="46"/>
        <v>8.9495000000000005</v>
      </c>
      <c r="H226" s="22">
        <f t="shared" si="47"/>
        <v>5.5934999999999997</v>
      </c>
      <c r="I226" s="22">
        <f t="shared" si="48"/>
        <v>7.9907000000000004</v>
      </c>
      <c r="J226" s="22">
        <f t="shared" si="49"/>
        <v>4.7944000000000004</v>
      </c>
      <c r="K226" s="38">
        <f t="shared" si="50"/>
        <v>3.1962999999999999</v>
      </c>
      <c r="L226" s="31"/>
      <c r="M226" s="44">
        <f t="shared" si="52"/>
        <v>138.41999999999999</v>
      </c>
      <c r="N226" s="20">
        <f t="shared" si="53"/>
        <v>276.83999999999997</v>
      </c>
      <c r="O226" s="45">
        <f t="shared" si="54"/>
        <v>415.26</v>
      </c>
      <c r="P226" s="105"/>
      <c r="Q226" s="145">
        <v>18</v>
      </c>
      <c r="R226" s="44">
        <f>ROUND(index!$O$33+(C226*12)*index!$O$34,2)</f>
        <v>1146.96</v>
      </c>
      <c r="S226" s="45">
        <f>ROUND(index!$O$37+(C226*12)*index!$O$38,2)</f>
        <v>841.86</v>
      </c>
    </row>
    <row r="227" spans="1:19" x14ac:dyDescent="0.25">
      <c r="A227" s="108">
        <v>19</v>
      </c>
      <c r="B227" s="316">
        <f t="shared" si="44"/>
        <v>2542.31</v>
      </c>
      <c r="C227" s="344">
        <f>ROUND(B227*index!$O$8,2)</f>
        <v>2645.02</v>
      </c>
      <c r="D227" s="216">
        <f t="shared" si="51"/>
        <v>16.062899999999999</v>
      </c>
      <c r="E227" s="31"/>
      <c r="F227" s="37">
        <f t="shared" si="45"/>
        <v>4.1764000000000001</v>
      </c>
      <c r="G227" s="22">
        <f t="shared" si="46"/>
        <v>8.9952000000000005</v>
      </c>
      <c r="H227" s="22">
        <f t="shared" si="47"/>
        <v>5.6219999999999999</v>
      </c>
      <c r="I227" s="22">
        <f t="shared" si="48"/>
        <v>8.0314999999999994</v>
      </c>
      <c r="J227" s="22">
        <f t="shared" si="49"/>
        <v>4.8189000000000002</v>
      </c>
      <c r="K227" s="38">
        <f t="shared" si="50"/>
        <v>3.2126000000000001</v>
      </c>
      <c r="L227" s="31"/>
      <c r="M227" s="44">
        <f t="shared" si="52"/>
        <v>139.13</v>
      </c>
      <c r="N227" s="20">
        <f t="shared" si="53"/>
        <v>278.26</v>
      </c>
      <c r="O227" s="45">
        <f t="shared" si="54"/>
        <v>417.38</v>
      </c>
      <c r="P227" s="105"/>
      <c r="Q227" s="145">
        <v>19</v>
      </c>
      <c r="R227" s="44">
        <f>ROUND(index!$O$33+(C227*12)*index!$O$34,2)</f>
        <v>1150.99</v>
      </c>
      <c r="S227" s="45">
        <f>ROUND(index!$O$37+(C227*12)*index!$O$38,2)</f>
        <v>842.71</v>
      </c>
    </row>
    <row r="228" spans="1:19" x14ac:dyDescent="0.25">
      <c r="A228" s="108">
        <v>20</v>
      </c>
      <c r="B228" s="316">
        <f t="shared" si="44"/>
        <v>2554.31</v>
      </c>
      <c r="C228" s="344">
        <f>ROUND(B228*index!$O$8,2)</f>
        <v>2657.5</v>
      </c>
      <c r="D228" s="216">
        <f t="shared" si="51"/>
        <v>16.1387</v>
      </c>
      <c r="E228" s="31"/>
      <c r="F228" s="37">
        <f t="shared" si="45"/>
        <v>4.1961000000000004</v>
      </c>
      <c r="G228" s="22">
        <f t="shared" si="46"/>
        <v>9.0376999999999992</v>
      </c>
      <c r="H228" s="22">
        <f t="shared" si="47"/>
        <v>5.6485000000000003</v>
      </c>
      <c r="I228" s="22">
        <f t="shared" si="48"/>
        <v>8.0693999999999999</v>
      </c>
      <c r="J228" s="22">
        <f t="shared" si="49"/>
        <v>4.8415999999999997</v>
      </c>
      <c r="K228" s="38">
        <f t="shared" si="50"/>
        <v>3.2277</v>
      </c>
      <c r="L228" s="31"/>
      <c r="M228" s="44">
        <f t="shared" si="52"/>
        <v>139.78</v>
      </c>
      <c r="N228" s="20">
        <f t="shared" si="53"/>
        <v>279.57</v>
      </c>
      <c r="O228" s="45">
        <f t="shared" si="54"/>
        <v>419.35</v>
      </c>
      <c r="P228" s="105"/>
      <c r="Q228" s="145">
        <v>20</v>
      </c>
      <c r="R228" s="44">
        <f>ROUND(index!$O$33+(C228*12)*index!$O$34,2)</f>
        <v>1154.73</v>
      </c>
      <c r="S228" s="45">
        <f>ROUND(index!$O$37+(C228*12)*index!$O$38,2)</f>
        <v>843.51</v>
      </c>
    </row>
    <row r="229" spans="1:19" x14ac:dyDescent="0.25">
      <c r="A229" s="108">
        <v>21</v>
      </c>
      <c r="B229" s="316">
        <f t="shared" si="44"/>
        <v>2572.75</v>
      </c>
      <c r="C229" s="344">
        <f>ROUND(B229*index!$O$8,2)</f>
        <v>2676.69</v>
      </c>
      <c r="D229" s="216">
        <f t="shared" si="51"/>
        <v>16.255199999999999</v>
      </c>
      <c r="E229" s="31"/>
      <c r="F229" s="37">
        <f t="shared" si="45"/>
        <v>4.2263999999999999</v>
      </c>
      <c r="G229" s="22">
        <f t="shared" si="46"/>
        <v>9.1029</v>
      </c>
      <c r="H229" s="22">
        <f t="shared" si="47"/>
        <v>5.6893000000000002</v>
      </c>
      <c r="I229" s="22">
        <f t="shared" si="48"/>
        <v>8.1275999999999993</v>
      </c>
      <c r="J229" s="22">
        <f t="shared" si="49"/>
        <v>4.8765999999999998</v>
      </c>
      <c r="K229" s="38">
        <f t="shared" si="50"/>
        <v>3.2509999999999999</v>
      </c>
      <c r="L229" s="31"/>
      <c r="M229" s="44">
        <f t="shared" si="52"/>
        <v>140.79</v>
      </c>
      <c r="N229" s="20">
        <f t="shared" si="53"/>
        <v>281.58999999999997</v>
      </c>
      <c r="O229" s="45">
        <f t="shared" si="54"/>
        <v>422.38</v>
      </c>
      <c r="P229" s="105"/>
      <c r="Q229" s="145">
        <v>21</v>
      </c>
      <c r="R229" s="44">
        <f>ROUND(index!$O$33+(C229*12)*index!$O$34,2)</f>
        <v>1160.49</v>
      </c>
      <c r="S229" s="45">
        <f>ROUND(index!$O$37+(C229*12)*index!$O$38,2)</f>
        <v>844.73</v>
      </c>
    </row>
    <row r="230" spans="1:19" x14ac:dyDescent="0.25">
      <c r="A230" s="108">
        <v>22</v>
      </c>
      <c r="B230" s="316">
        <f t="shared" si="44"/>
        <v>2583.11</v>
      </c>
      <c r="C230" s="344">
        <f>ROUND(B230*index!$O$8,2)</f>
        <v>2687.47</v>
      </c>
      <c r="D230" s="216">
        <f t="shared" si="51"/>
        <v>16.320699999999999</v>
      </c>
      <c r="E230" s="31"/>
      <c r="F230" s="37">
        <f t="shared" si="45"/>
        <v>4.2434000000000003</v>
      </c>
      <c r="G230" s="22">
        <f t="shared" si="46"/>
        <v>9.1395999999999997</v>
      </c>
      <c r="H230" s="22">
        <f t="shared" si="47"/>
        <v>5.7122000000000002</v>
      </c>
      <c r="I230" s="22">
        <f t="shared" si="48"/>
        <v>8.1603999999999992</v>
      </c>
      <c r="J230" s="22">
        <f t="shared" si="49"/>
        <v>4.8962000000000003</v>
      </c>
      <c r="K230" s="38">
        <f t="shared" si="50"/>
        <v>3.2641</v>
      </c>
      <c r="L230" s="31"/>
      <c r="M230" s="44">
        <f t="shared" si="52"/>
        <v>141.36000000000001</v>
      </c>
      <c r="N230" s="20">
        <f t="shared" si="53"/>
        <v>282.72000000000003</v>
      </c>
      <c r="O230" s="45">
        <f t="shared" si="54"/>
        <v>424.08</v>
      </c>
      <c r="P230" s="105"/>
      <c r="Q230" s="145">
        <v>22</v>
      </c>
      <c r="R230" s="44">
        <f>ROUND(index!$O$33+(C230*12)*index!$O$34,2)</f>
        <v>1163.72</v>
      </c>
      <c r="S230" s="45">
        <f>ROUND(index!$O$37+(C230*12)*index!$O$38,2)</f>
        <v>845.41</v>
      </c>
    </row>
    <row r="231" spans="1:19" x14ac:dyDescent="0.25">
      <c r="A231" s="108">
        <v>23</v>
      </c>
      <c r="B231" s="316">
        <f t="shared" si="44"/>
        <v>2592.7399999999998</v>
      </c>
      <c r="C231" s="344">
        <f>ROUND(B231*index!$O$8,2)</f>
        <v>2697.49</v>
      </c>
      <c r="D231" s="216">
        <f t="shared" si="51"/>
        <v>16.381499999999999</v>
      </c>
      <c r="E231" s="31"/>
      <c r="F231" s="37">
        <f t="shared" si="45"/>
        <v>4.2591999999999999</v>
      </c>
      <c r="G231" s="22">
        <f t="shared" si="46"/>
        <v>9.1736000000000004</v>
      </c>
      <c r="H231" s="22">
        <f t="shared" si="47"/>
        <v>5.7335000000000003</v>
      </c>
      <c r="I231" s="22">
        <f t="shared" si="48"/>
        <v>8.1907999999999994</v>
      </c>
      <c r="J231" s="22">
        <f t="shared" si="49"/>
        <v>4.9145000000000003</v>
      </c>
      <c r="K231" s="38">
        <f t="shared" si="50"/>
        <v>3.2763</v>
      </c>
      <c r="L231" s="31"/>
      <c r="M231" s="44">
        <f t="shared" si="52"/>
        <v>141.88999999999999</v>
      </c>
      <c r="N231" s="20">
        <f t="shared" si="53"/>
        <v>283.77999999999997</v>
      </c>
      <c r="O231" s="45">
        <f t="shared" si="54"/>
        <v>425.66</v>
      </c>
      <c r="P231" s="105"/>
      <c r="Q231" s="145">
        <v>23</v>
      </c>
      <c r="R231" s="44">
        <f>ROUND(index!$O$33+(C231*12)*index!$O$34,2)</f>
        <v>1166.73</v>
      </c>
      <c r="S231" s="45">
        <f>ROUND(index!$O$37+(C231*12)*index!$O$38,2)</f>
        <v>846.05</v>
      </c>
    </row>
    <row r="232" spans="1:19" x14ac:dyDescent="0.25">
      <c r="A232" s="108">
        <v>24</v>
      </c>
      <c r="B232" s="316">
        <f t="shared" si="44"/>
        <v>2601.67</v>
      </c>
      <c r="C232" s="344">
        <f>ROUND(B232*index!$O$8,2)</f>
        <v>2706.78</v>
      </c>
      <c r="D232" s="216">
        <f t="shared" si="51"/>
        <v>16.437899999999999</v>
      </c>
      <c r="E232" s="31"/>
      <c r="F232" s="37">
        <f t="shared" si="45"/>
        <v>4.2739000000000003</v>
      </c>
      <c r="G232" s="22">
        <f t="shared" si="46"/>
        <v>9.2051999999999996</v>
      </c>
      <c r="H232" s="22">
        <f t="shared" si="47"/>
        <v>5.7533000000000003</v>
      </c>
      <c r="I232" s="22">
        <f t="shared" si="48"/>
        <v>8.2189999999999994</v>
      </c>
      <c r="J232" s="22">
        <f t="shared" si="49"/>
        <v>4.9314</v>
      </c>
      <c r="K232" s="38">
        <f t="shared" si="50"/>
        <v>3.2875999999999999</v>
      </c>
      <c r="L232" s="31"/>
      <c r="M232" s="44">
        <f t="shared" si="52"/>
        <v>142.38</v>
      </c>
      <c r="N232" s="20">
        <f t="shared" si="53"/>
        <v>284.75</v>
      </c>
      <c r="O232" s="45">
        <f t="shared" si="54"/>
        <v>427.13</v>
      </c>
      <c r="P232" s="105"/>
      <c r="Q232" s="145">
        <v>24</v>
      </c>
      <c r="R232" s="44">
        <f>ROUND(index!$O$33+(C232*12)*index!$O$34,2)</f>
        <v>1169.51</v>
      </c>
      <c r="S232" s="45">
        <f>ROUND(index!$O$37+(C232*12)*index!$O$38,2)</f>
        <v>846.64</v>
      </c>
    </row>
    <row r="233" spans="1:19" x14ac:dyDescent="0.25">
      <c r="A233" s="108">
        <v>25</v>
      </c>
      <c r="B233" s="316">
        <f t="shared" si="44"/>
        <v>2609.96</v>
      </c>
      <c r="C233" s="344">
        <f>ROUND(B233*index!$O$8,2)</f>
        <v>2715.4</v>
      </c>
      <c r="D233" s="216">
        <f t="shared" si="51"/>
        <v>16.490300000000001</v>
      </c>
      <c r="E233" s="31"/>
      <c r="F233" s="37">
        <f t="shared" si="45"/>
        <v>4.2874999999999996</v>
      </c>
      <c r="G233" s="22">
        <f t="shared" si="46"/>
        <v>9.2346000000000004</v>
      </c>
      <c r="H233" s="22">
        <f t="shared" si="47"/>
        <v>5.7716000000000003</v>
      </c>
      <c r="I233" s="22">
        <f t="shared" si="48"/>
        <v>8.2452000000000005</v>
      </c>
      <c r="J233" s="22">
        <f t="shared" si="49"/>
        <v>4.9470999999999998</v>
      </c>
      <c r="K233" s="38">
        <f t="shared" si="50"/>
        <v>3.2980999999999998</v>
      </c>
      <c r="L233" s="31"/>
      <c r="M233" s="44">
        <f t="shared" si="52"/>
        <v>142.83000000000001</v>
      </c>
      <c r="N233" s="20">
        <f t="shared" si="53"/>
        <v>285.66000000000003</v>
      </c>
      <c r="O233" s="45">
        <f t="shared" si="54"/>
        <v>428.49</v>
      </c>
      <c r="P233" s="105"/>
      <c r="Q233" s="145">
        <v>25</v>
      </c>
      <c r="R233" s="44">
        <f>ROUND(index!$O$33+(C233*12)*index!$O$34,2)</f>
        <v>1172.0999999999999</v>
      </c>
      <c r="S233" s="45">
        <f>ROUND(index!$O$37+(C233*12)*index!$O$38,2)</f>
        <v>847.19</v>
      </c>
    </row>
    <row r="234" spans="1:19" x14ac:dyDescent="0.25">
      <c r="A234" s="108">
        <v>26</v>
      </c>
      <c r="B234" s="316">
        <f t="shared" si="44"/>
        <v>2624.95</v>
      </c>
      <c r="C234" s="344">
        <f>ROUND(B234*index!$O$8,2)</f>
        <v>2731</v>
      </c>
      <c r="D234" s="216">
        <f t="shared" si="51"/>
        <v>16.585000000000001</v>
      </c>
      <c r="E234" s="31"/>
      <c r="F234" s="37">
        <f t="shared" si="45"/>
        <v>4.3121</v>
      </c>
      <c r="G234" s="22">
        <f t="shared" si="46"/>
        <v>9.2875999999999994</v>
      </c>
      <c r="H234" s="22">
        <f t="shared" si="47"/>
        <v>5.8048000000000002</v>
      </c>
      <c r="I234" s="22">
        <f t="shared" si="48"/>
        <v>8.2925000000000004</v>
      </c>
      <c r="J234" s="22">
        <f t="shared" si="49"/>
        <v>4.9755000000000003</v>
      </c>
      <c r="K234" s="38">
        <f t="shared" si="50"/>
        <v>3.3170000000000002</v>
      </c>
      <c r="L234" s="31"/>
      <c r="M234" s="44">
        <f t="shared" si="52"/>
        <v>143.65</v>
      </c>
      <c r="N234" s="20">
        <f t="shared" si="53"/>
        <v>287.3</v>
      </c>
      <c r="O234" s="45">
        <f t="shared" si="54"/>
        <v>430.95</v>
      </c>
      <c r="P234" s="105"/>
      <c r="Q234" s="145">
        <v>26</v>
      </c>
      <c r="R234" s="44">
        <f>ROUND(index!$O$33+(C234*12)*index!$O$34,2)</f>
        <v>1176.78</v>
      </c>
      <c r="S234" s="45">
        <f>ROUND(index!$O$37+(C234*12)*index!$O$38,2)</f>
        <v>848.18</v>
      </c>
    </row>
    <row r="235" spans="1:19" x14ac:dyDescent="0.25">
      <c r="A235" s="108">
        <v>27</v>
      </c>
      <c r="B235" s="316">
        <f t="shared" si="44"/>
        <v>2632.09</v>
      </c>
      <c r="C235" s="344">
        <f>ROUND(B235*index!$O$8,2)</f>
        <v>2738.43</v>
      </c>
      <c r="D235" s="216">
        <f t="shared" si="51"/>
        <v>16.630099999999999</v>
      </c>
      <c r="E235" s="31"/>
      <c r="F235" s="37">
        <f t="shared" si="45"/>
        <v>4.3238000000000003</v>
      </c>
      <c r="G235" s="22">
        <f t="shared" si="46"/>
        <v>9.3129000000000008</v>
      </c>
      <c r="H235" s="22">
        <f t="shared" si="47"/>
        <v>5.8205</v>
      </c>
      <c r="I235" s="22">
        <f t="shared" si="48"/>
        <v>8.3150999999999993</v>
      </c>
      <c r="J235" s="22">
        <f t="shared" si="49"/>
        <v>4.9889999999999999</v>
      </c>
      <c r="K235" s="38">
        <f t="shared" si="50"/>
        <v>3.3260000000000001</v>
      </c>
      <c r="L235" s="31"/>
      <c r="M235" s="44">
        <f t="shared" si="52"/>
        <v>144.04</v>
      </c>
      <c r="N235" s="20">
        <f t="shared" si="53"/>
        <v>288.08</v>
      </c>
      <c r="O235" s="45">
        <f t="shared" si="54"/>
        <v>432.12</v>
      </c>
      <c r="P235" s="105"/>
      <c r="Q235" s="145">
        <v>27</v>
      </c>
      <c r="R235" s="44">
        <f>ROUND(index!$O$33+(C235*12)*index!$O$34,2)</f>
        <v>1179.01</v>
      </c>
      <c r="S235" s="45">
        <f>ROUND(index!$O$37+(C235*12)*index!$O$38,2)</f>
        <v>848.65</v>
      </c>
    </row>
    <row r="236" spans="1:19" x14ac:dyDescent="0.25">
      <c r="A236" s="108">
        <v>28</v>
      </c>
      <c r="B236" s="316">
        <f t="shared" si="44"/>
        <v>2638.72</v>
      </c>
      <c r="C236" s="344">
        <f>ROUND(B236*index!$O$8,2)</f>
        <v>2745.32</v>
      </c>
      <c r="D236" s="216">
        <f t="shared" si="51"/>
        <v>16.672000000000001</v>
      </c>
      <c r="E236" s="31"/>
      <c r="F236" s="37">
        <f t="shared" si="45"/>
        <v>4.3346999999999998</v>
      </c>
      <c r="G236" s="22">
        <f t="shared" si="46"/>
        <v>9.3362999999999996</v>
      </c>
      <c r="H236" s="22">
        <f t="shared" si="47"/>
        <v>5.8352000000000004</v>
      </c>
      <c r="I236" s="22">
        <f t="shared" si="48"/>
        <v>8.3360000000000003</v>
      </c>
      <c r="J236" s="22">
        <f t="shared" si="49"/>
        <v>5.0015999999999998</v>
      </c>
      <c r="K236" s="38">
        <f t="shared" si="50"/>
        <v>3.3344</v>
      </c>
      <c r="L236" s="31"/>
      <c r="M236" s="44">
        <f t="shared" si="52"/>
        <v>144.4</v>
      </c>
      <c r="N236" s="20">
        <f t="shared" si="53"/>
        <v>288.81</v>
      </c>
      <c r="O236" s="45">
        <f t="shared" si="54"/>
        <v>433.21</v>
      </c>
      <c r="P236" s="105"/>
      <c r="Q236" s="145">
        <v>28</v>
      </c>
      <c r="R236" s="44">
        <f>ROUND(index!$O$33+(C236*12)*index!$O$34,2)</f>
        <v>1181.08</v>
      </c>
      <c r="S236" s="45">
        <f>ROUND(index!$O$37+(C236*12)*index!$O$38,2)</f>
        <v>849.09</v>
      </c>
    </row>
    <row r="237" spans="1:19" x14ac:dyDescent="0.25">
      <c r="A237" s="108">
        <v>29</v>
      </c>
      <c r="B237" s="316">
        <f t="shared" si="44"/>
        <v>2644.86</v>
      </c>
      <c r="C237" s="344">
        <f>ROUND(B237*index!$O$8,2)</f>
        <v>2751.71</v>
      </c>
      <c r="D237" s="216">
        <f t="shared" si="51"/>
        <v>16.710799999999999</v>
      </c>
      <c r="E237" s="31"/>
      <c r="F237" s="37">
        <f t="shared" si="45"/>
        <v>4.3448000000000002</v>
      </c>
      <c r="G237" s="22">
        <f t="shared" si="46"/>
        <v>9.3580000000000005</v>
      </c>
      <c r="H237" s="22">
        <f t="shared" si="47"/>
        <v>5.8487999999999998</v>
      </c>
      <c r="I237" s="22">
        <f t="shared" si="48"/>
        <v>8.3553999999999995</v>
      </c>
      <c r="J237" s="22">
        <f t="shared" si="49"/>
        <v>5.0132000000000003</v>
      </c>
      <c r="K237" s="38">
        <f t="shared" si="50"/>
        <v>3.3422000000000001</v>
      </c>
      <c r="L237" s="31"/>
      <c r="M237" s="44">
        <f t="shared" si="52"/>
        <v>144.74</v>
      </c>
      <c r="N237" s="20">
        <f t="shared" si="53"/>
        <v>289.48</v>
      </c>
      <c r="O237" s="45">
        <f t="shared" si="54"/>
        <v>434.22</v>
      </c>
      <c r="P237" s="105"/>
      <c r="Q237" s="145">
        <v>29</v>
      </c>
      <c r="R237" s="44">
        <f>ROUND(index!$O$33+(C237*12)*index!$O$34,2)</f>
        <v>1182.99</v>
      </c>
      <c r="S237" s="45">
        <f>ROUND(index!$O$37+(C237*12)*index!$O$38,2)</f>
        <v>849.5</v>
      </c>
    </row>
    <row r="238" spans="1:19" x14ac:dyDescent="0.25">
      <c r="A238" s="108">
        <v>30</v>
      </c>
      <c r="B238" s="316">
        <f t="shared" si="44"/>
        <v>2650.55</v>
      </c>
      <c r="C238" s="344">
        <f>ROUND(B238*index!$O$8,2)</f>
        <v>2757.63</v>
      </c>
      <c r="D238" s="216">
        <f t="shared" si="51"/>
        <v>16.746700000000001</v>
      </c>
      <c r="E238" s="31"/>
      <c r="F238" s="37">
        <f t="shared" si="45"/>
        <v>4.3540999999999999</v>
      </c>
      <c r="G238" s="22">
        <f t="shared" si="46"/>
        <v>9.3781999999999996</v>
      </c>
      <c r="H238" s="22">
        <f t="shared" si="47"/>
        <v>5.8613</v>
      </c>
      <c r="I238" s="22">
        <f t="shared" si="48"/>
        <v>8.3734000000000002</v>
      </c>
      <c r="J238" s="22">
        <f t="shared" si="49"/>
        <v>5.024</v>
      </c>
      <c r="K238" s="38">
        <f t="shared" si="50"/>
        <v>3.3492999999999999</v>
      </c>
      <c r="L238" s="31"/>
      <c r="M238" s="44">
        <f t="shared" si="52"/>
        <v>145.05000000000001</v>
      </c>
      <c r="N238" s="20">
        <f t="shared" si="53"/>
        <v>290.10000000000002</v>
      </c>
      <c r="O238" s="45">
        <f t="shared" si="54"/>
        <v>435.15</v>
      </c>
      <c r="P238" s="105"/>
      <c r="Q238" s="145">
        <v>30</v>
      </c>
      <c r="R238" s="44">
        <f>ROUND(index!$O$33+(C238*12)*index!$O$34,2)</f>
        <v>1184.77</v>
      </c>
      <c r="S238" s="45">
        <f>ROUND(index!$O$37+(C238*12)*index!$O$38,2)</f>
        <v>849.88</v>
      </c>
    </row>
    <row r="239" spans="1:19" x14ac:dyDescent="0.25">
      <c r="A239" s="108">
        <v>31</v>
      </c>
      <c r="B239" s="316">
        <f t="shared" si="44"/>
        <v>2663.08</v>
      </c>
      <c r="C239" s="344">
        <f>ROUND(B239*index!$O$8,2)</f>
        <v>2770.67</v>
      </c>
      <c r="D239" s="216">
        <f t="shared" si="51"/>
        <v>16.825900000000001</v>
      </c>
      <c r="E239" s="31"/>
      <c r="F239" s="37">
        <f t="shared" si="45"/>
        <v>4.3746999999999998</v>
      </c>
      <c r="G239" s="22">
        <f t="shared" si="46"/>
        <v>9.4224999999999994</v>
      </c>
      <c r="H239" s="22">
        <f t="shared" si="47"/>
        <v>5.8891</v>
      </c>
      <c r="I239" s="22">
        <f t="shared" si="48"/>
        <v>8.4130000000000003</v>
      </c>
      <c r="J239" s="22">
        <f t="shared" si="49"/>
        <v>5.0477999999999996</v>
      </c>
      <c r="K239" s="38">
        <f t="shared" si="50"/>
        <v>3.3652000000000002</v>
      </c>
      <c r="L239" s="31"/>
      <c r="M239" s="44">
        <f t="shared" si="52"/>
        <v>145.74</v>
      </c>
      <c r="N239" s="20">
        <f t="shared" si="53"/>
        <v>291.47000000000003</v>
      </c>
      <c r="O239" s="45">
        <f t="shared" si="54"/>
        <v>437.21</v>
      </c>
      <c r="P239" s="105"/>
      <c r="Q239" s="145">
        <v>31</v>
      </c>
      <c r="R239" s="44">
        <f>ROUND(index!$O$33+(C239*12)*index!$O$34,2)</f>
        <v>1188.68</v>
      </c>
      <c r="S239" s="45">
        <f>ROUND(index!$O$37+(C239*12)*index!$O$38,2)</f>
        <v>850.7</v>
      </c>
    </row>
    <row r="240" spans="1:19" x14ac:dyDescent="0.25">
      <c r="A240" s="109">
        <v>32</v>
      </c>
      <c r="B240" s="316">
        <f t="shared" si="44"/>
        <v>2667.97</v>
      </c>
      <c r="C240" s="344">
        <f>ROUND(B240*index!$O$8,2)</f>
        <v>2775.76</v>
      </c>
      <c r="D240" s="216">
        <f t="shared" si="51"/>
        <v>16.8568</v>
      </c>
      <c r="E240" s="31"/>
      <c r="F240" s="37">
        <f t="shared" si="45"/>
        <v>4.3827999999999996</v>
      </c>
      <c r="G240" s="22">
        <f t="shared" si="46"/>
        <v>9.4398</v>
      </c>
      <c r="H240" s="22">
        <f t="shared" si="47"/>
        <v>5.8998999999999997</v>
      </c>
      <c r="I240" s="22">
        <f t="shared" si="48"/>
        <v>8.4283999999999999</v>
      </c>
      <c r="J240" s="22">
        <f t="shared" si="49"/>
        <v>5.0570000000000004</v>
      </c>
      <c r="K240" s="38">
        <f t="shared" si="50"/>
        <v>3.3714</v>
      </c>
      <c r="L240" s="31"/>
      <c r="M240" s="44">
        <f t="shared" si="52"/>
        <v>146</v>
      </c>
      <c r="N240" s="20">
        <f t="shared" si="53"/>
        <v>292.01</v>
      </c>
      <c r="O240" s="45">
        <f t="shared" si="54"/>
        <v>438.01</v>
      </c>
      <c r="P240" s="105"/>
      <c r="Q240" s="146">
        <v>32</v>
      </c>
      <c r="R240" s="44">
        <f>ROUND(index!$O$33+(C240*12)*index!$O$34,2)</f>
        <v>1190.21</v>
      </c>
      <c r="S240" s="45">
        <f>ROUND(index!$O$37+(C240*12)*index!$O$38,2)</f>
        <v>851.03</v>
      </c>
    </row>
    <row r="241" spans="1:19" x14ac:dyDescent="0.25">
      <c r="A241" s="109">
        <v>33</v>
      </c>
      <c r="B241" s="316">
        <f t="shared" si="44"/>
        <v>2672.5</v>
      </c>
      <c r="C241" s="344">
        <f>ROUND(B241*index!$O$8,2)</f>
        <v>2780.47</v>
      </c>
      <c r="D241" s="216">
        <f t="shared" si="51"/>
        <v>16.885400000000001</v>
      </c>
      <c r="E241" s="31"/>
      <c r="F241" s="37">
        <f t="shared" si="45"/>
        <v>4.3902000000000001</v>
      </c>
      <c r="G241" s="22">
        <f t="shared" si="46"/>
        <v>9.4558</v>
      </c>
      <c r="H241" s="22">
        <f t="shared" si="47"/>
        <v>5.9099000000000004</v>
      </c>
      <c r="I241" s="22">
        <f t="shared" si="48"/>
        <v>8.4427000000000003</v>
      </c>
      <c r="J241" s="22">
        <f t="shared" si="49"/>
        <v>5.0655999999999999</v>
      </c>
      <c r="K241" s="38">
        <f t="shared" si="50"/>
        <v>3.3771</v>
      </c>
      <c r="L241" s="31"/>
      <c r="M241" s="44">
        <f t="shared" si="52"/>
        <v>146.25</v>
      </c>
      <c r="N241" s="20">
        <f t="shared" si="53"/>
        <v>292.51</v>
      </c>
      <c r="O241" s="45">
        <f t="shared" si="54"/>
        <v>438.76</v>
      </c>
      <c r="P241" s="105"/>
      <c r="Q241" s="146">
        <v>33</v>
      </c>
      <c r="R241" s="44">
        <f>ROUND(index!$O$33+(C241*12)*index!$O$34,2)</f>
        <v>1191.6199999999999</v>
      </c>
      <c r="S241" s="45">
        <f>ROUND(index!$O$37+(C241*12)*index!$O$38,2)</f>
        <v>851.33</v>
      </c>
    </row>
    <row r="242" spans="1:19" x14ac:dyDescent="0.25">
      <c r="A242" s="109">
        <v>34</v>
      </c>
      <c r="B242" s="316">
        <f t="shared" si="44"/>
        <v>2676.71</v>
      </c>
      <c r="C242" s="344">
        <f>ROUND(B242*index!$O$8,2)</f>
        <v>2784.85</v>
      </c>
      <c r="D242" s="216">
        <f t="shared" si="51"/>
        <v>16.911999999999999</v>
      </c>
      <c r="E242" s="31"/>
      <c r="F242" s="37">
        <f t="shared" si="45"/>
        <v>4.3971</v>
      </c>
      <c r="G242" s="22">
        <f t="shared" si="46"/>
        <v>9.4707000000000008</v>
      </c>
      <c r="H242" s="22">
        <f t="shared" si="47"/>
        <v>5.9192</v>
      </c>
      <c r="I242" s="22">
        <f t="shared" si="48"/>
        <v>8.4559999999999995</v>
      </c>
      <c r="J242" s="22">
        <f t="shared" si="49"/>
        <v>5.0735999999999999</v>
      </c>
      <c r="K242" s="38">
        <f t="shared" si="50"/>
        <v>3.3824000000000001</v>
      </c>
      <c r="L242" s="31"/>
      <c r="M242" s="44">
        <f t="shared" si="52"/>
        <v>146.47999999999999</v>
      </c>
      <c r="N242" s="20">
        <f t="shared" si="53"/>
        <v>292.97000000000003</v>
      </c>
      <c r="O242" s="45">
        <f t="shared" si="54"/>
        <v>439.45</v>
      </c>
      <c r="P242" s="105"/>
      <c r="Q242" s="146">
        <v>34</v>
      </c>
      <c r="R242" s="44">
        <f>ROUND(index!$O$33+(C242*12)*index!$O$34,2)</f>
        <v>1192.94</v>
      </c>
      <c r="S242" s="45">
        <f>ROUND(index!$O$37+(C242*12)*index!$O$38,2)</f>
        <v>851.61</v>
      </c>
    </row>
    <row r="243" spans="1:19" ht="13.8" thickBot="1" x14ac:dyDescent="0.3">
      <c r="A243" s="110">
        <v>35</v>
      </c>
      <c r="B243" s="366">
        <f t="shared" si="44"/>
        <v>2680.6</v>
      </c>
      <c r="C243" s="345">
        <f>ROUND(B243*index!$O$8,2)</f>
        <v>2788.9</v>
      </c>
      <c r="D243" s="217">
        <f t="shared" si="51"/>
        <v>16.936599999999999</v>
      </c>
      <c r="E243" s="31"/>
      <c r="F243" s="335">
        <f t="shared" si="45"/>
        <v>4.4035000000000002</v>
      </c>
      <c r="G243" s="336">
        <f t="shared" si="46"/>
        <v>9.4845000000000006</v>
      </c>
      <c r="H243" s="336">
        <f t="shared" si="47"/>
        <v>5.9278000000000004</v>
      </c>
      <c r="I243" s="336">
        <f t="shared" si="48"/>
        <v>8.4682999999999993</v>
      </c>
      <c r="J243" s="336">
        <f t="shared" si="49"/>
        <v>5.0810000000000004</v>
      </c>
      <c r="K243" s="337">
        <f t="shared" si="50"/>
        <v>3.3873000000000002</v>
      </c>
      <c r="L243" s="31"/>
      <c r="M243" s="46">
        <f t="shared" si="52"/>
        <v>146.69999999999999</v>
      </c>
      <c r="N243" s="47">
        <f t="shared" si="53"/>
        <v>293.39</v>
      </c>
      <c r="O243" s="48">
        <f t="shared" si="54"/>
        <v>440.09</v>
      </c>
      <c r="P243" s="105"/>
      <c r="Q243" s="147">
        <v>35</v>
      </c>
      <c r="R243" s="46">
        <f>ROUND(index!$O$33+(C243*12)*index!$O$34,2)</f>
        <v>1194.1500000000001</v>
      </c>
      <c r="S243" s="48">
        <f>ROUND(index!$O$37+(C243*12)*index!$O$38,2)</f>
        <v>851.86</v>
      </c>
    </row>
    <row r="250" spans="1:19" x14ac:dyDescent="0.25">
      <c r="C250" s="329"/>
      <c r="D250" s="170"/>
    </row>
    <row r="251" spans="1:19" ht="16.2" thickBot="1" x14ac:dyDescent="0.35">
      <c r="B251" s="346"/>
      <c r="C251" s="170"/>
      <c r="D251" s="170"/>
    </row>
    <row r="252" spans="1:19" ht="16.2" thickBot="1" x14ac:dyDescent="0.35">
      <c r="A252" s="32"/>
      <c r="B252" s="351" t="s">
        <v>186</v>
      </c>
      <c r="C252" s="347" t="s">
        <v>161</v>
      </c>
      <c r="D252" s="350"/>
      <c r="E252" s="32"/>
      <c r="F252" s="128" t="s">
        <v>232</v>
      </c>
      <c r="G252" s="353"/>
      <c r="H252" s="353"/>
      <c r="I252" s="353"/>
      <c r="J252" s="353"/>
      <c r="K252" s="354"/>
      <c r="L252" s="32"/>
      <c r="M252" s="128" t="s">
        <v>250</v>
      </c>
      <c r="N252" s="353"/>
      <c r="O252" s="354"/>
      <c r="P252" s="32"/>
      <c r="Q252" s="32"/>
      <c r="R252" s="355" t="s">
        <v>473</v>
      </c>
      <c r="S252" s="355" t="s">
        <v>473</v>
      </c>
    </row>
    <row r="253" spans="1:19" x14ac:dyDescent="0.25">
      <c r="M253" s="180" t="s">
        <v>247</v>
      </c>
      <c r="N253" s="181" t="s">
        <v>248</v>
      </c>
      <c r="O253" s="182" t="s">
        <v>249</v>
      </c>
      <c r="R253" s="176"/>
      <c r="S253" s="176"/>
    </row>
    <row r="254" spans="1:19" ht="16.2" thickBot="1" x14ac:dyDescent="0.35">
      <c r="B254" s="121" t="s">
        <v>467</v>
      </c>
      <c r="C254" s="121" t="s">
        <v>467</v>
      </c>
      <c r="D254" s="121" t="s">
        <v>467</v>
      </c>
      <c r="M254" s="27">
        <v>5.2600000000000001E-2</v>
      </c>
      <c r="N254" s="28">
        <v>0.1052</v>
      </c>
      <c r="O254" s="29">
        <v>0.1578</v>
      </c>
      <c r="R254" s="348"/>
      <c r="S254" s="348"/>
    </row>
    <row r="255" spans="1:19" x14ac:dyDescent="0.25">
      <c r="A255" s="6"/>
      <c r="B255" s="1" t="s">
        <v>243</v>
      </c>
      <c r="C255" s="358" t="s">
        <v>472</v>
      </c>
      <c r="D255" s="358" t="s">
        <v>472</v>
      </c>
      <c r="E255" s="6"/>
      <c r="K255" s="176"/>
      <c r="L255" s="6"/>
      <c r="M255" s="176"/>
      <c r="N255" s="176"/>
      <c r="O255" s="176"/>
      <c r="P255" s="6"/>
      <c r="Q255" s="6"/>
      <c r="R255" s="359" t="s">
        <v>252</v>
      </c>
      <c r="S255" s="359" t="s">
        <v>253</v>
      </c>
    </row>
    <row r="256" spans="1:19" ht="13.8" thickBot="1" x14ac:dyDescent="0.3">
      <c r="A256" s="13"/>
      <c r="B256" s="177" t="s">
        <v>242</v>
      </c>
      <c r="C256" s="177" t="s">
        <v>242</v>
      </c>
      <c r="D256" s="177" t="s">
        <v>251</v>
      </c>
      <c r="E256" s="13"/>
      <c r="F256" s="177" t="s">
        <v>251</v>
      </c>
      <c r="G256" s="177" t="s">
        <v>251</v>
      </c>
      <c r="H256" s="177" t="s">
        <v>251</v>
      </c>
      <c r="I256" s="177" t="s">
        <v>251</v>
      </c>
      <c r="J256" s="177" t="s">
        <v>251</v>
      </c>
      <c r="K256" s="177" t="s">
        <v>251</v>
      </c>
      <c r="L256" s="13"/>
      <c r="M256" s="177" t="s">
        <v>242</v>
      </c>
      <c r="N256" s="177" t="s">
        <v>242</v>
      </c>
      <c r="O256" s="177" t="s">
        <v>242</v>
      </c>
      <c r="P256" s="13"/>
      <c r="Q256" s="13"/>
      <c r="R256" s="194" t="s">
        <v>244</v>
      </c>
      <c r="S256" s="194" t="s">
        <v>244</v>
      </c>
    </row>
    <row r="257" spans="1:19" ht="13.8" thickBot="1" x14ac:dyDescent="0.3">
      <c r="A257" s="34" t="s">
        <v>27</v>
      </c>
      <c r="B257" s="330" t="str">
        <f>$C$252</f>
        <v>cat 9</v>
      </c>
      <c r="C257" s="330" t="str">
        <f>$C$252</f>
        <v>cat 9</v>
      </c>
      <c r="D257" s="330" t="str">
        <f>$C$252</f>
        <v>cat 9</v>
      </c>
      <c r="E257" s="115"/>
      <c r="F257" s="114">
        <v>0.26</v>
      </c>
      <c r="G257" s="114">
        <v>0.56000000000000005</v>
      </c>
      <c r="H257" s="114">
        <v>0.35</v>
      </c>
      <c r="I257" s="114">
        <v>0.5</v>
      </c>
      <c r="J257" s="114">
        <v>0.3</v>
      </c>
      <c r="K257" s="114">
        <v>0.2</v>
      </c>
      <c r="L257" s="115"/>
      <c r="M257" s="211">
        <v>5.2600000000000001E-2</v>
      </c>
      <c r="N257" s="211">
        <v>0.1052</v>
      </c>
      <c r="O257" s="211">
        <v>0.1578</v>
      </c>
      <c r="P257" s="115"/>
      <c r="Q257" s="114" t="s">
        <v>27</v>
      </c>
      <c r="R257" s="330" t="str">
        <f>$C$252</f>
        <v>cat 9</v>
      </c>
      <c r="S257" s="330" t="str">
        <f>$C$252</f>
        <v>cat 9</v>
      </c>
    </row>
    <row r="258" spans="1:19" x14ac:dyDescent="0.25">
      <c r="A258" s="331">
        <v>0</v>
      </c>
      <c r="B258" s="365">
        <f t="shared" ref="B258:B293" si="55">VLOOKUP(C$252,ificbasisdoel,$A258+2,FALSE)</f>
        <v>2083.44</v>
      </c>
      <c r="C258" s="343">
        <f>ROUND(B258*index!$O$8,2)</f>
        <v>2167.61</v>
      </c>
      <c r="D258" s="215">
        <f>ROUND(C258*12/1976,4)</f>
        <v>13.163600000000001</v>
      </c>
      <c r="E258" s="31"/>
      <c r="F258" s="332">
        <f t="shared" ref="F258:F293" si="56">ROUND(D258*$F$8,4)</f>
        <v>3.4224999999999999</v>
      </c>
      <c r="G258" s="333">
        <f t="shared" ref="G258:G293" si="57">ROUND(D258*$G$8,4)</f>
        <v>7.3715999999999999</v>
      </c>
      <c r="H258" s="333">
        <f t="shared" ref="H258:H293" si="58">ROUND(D258*$H$8,4)</f>
        <v>4.6073000000000004</v>
      </c>
      <c r="I258" s="333">
        <f t="shared" ref="I258:I293" si="59">ROUND(D258*$I$8,4)</f>
        <v>6.5818000000000003</v>
      </c>
      <c r="J258" s="333">
        <f t="shared" ref="J258:J293" si="60">ROUND(D258*$J$8,4)</f>
        <v>3.9491000000000001</v>
      </c>
      <c r="K258" s="334">
        <f t="shared" ref="K258:K293" si="61">ROUND(D258*$K$8,4)</f>
        <v>2.6326999999999998</v>
      </c>
      <c r="L258" s="31"/>
      <c r="M258" s="338">
        <f>ROUND(C258*$M$8,2)</f>
        <v>114.02</v>
      </c>
      <c r="N258" s="339">
        <f>ROUND(C258*$N$8,2)</f>
        <v>228.03</v>
      </c>
      <c r="O258" s="340">
        <f>ROUND(C258*$O$8,2)</f>
        <v>342.05</v>
      </c>
      <c r="P258" s="105"/>
      <c r="Q258" s="341">
        <v>0</v>
      </c>
      <c r="R258" s="338">
        <f>ROUND(index!$O$33+(C258*12)*index!$O$34,2)</f>
        <v>1007.76</v>
      </c>
      <c r="S258" s="340">
        <f>ROUND(index!$O$37+(C258*12)*index!$O$38,2)</f>
        <v>812.35</v>
      </c>
    </row>
    <row r="259" spans="1:19" x14ac:dyDescent="0.25">
      <c r="A259" s="108">
        <v>1</v>
      </c>
      <c r="B259" s="316">
        <f t="shared" si="55"/>
        <v>2134.4899999999998</v>
      </c>
      <c r="C259" s="344">
        <f>ROUND(B259*index!$O$8,2)</f>
        <v>2220.7199999999998</v>
      </c>
      <c r="D259" s="216">
        <f t="shared" ref="D259:D293" si="62">ROUND(C259*12/1976,4)</f>
        <v>13.4862</v>
      </c>
      <c r="E259" s="31"/>
      <c r="F259" s="37">
        <f t="shared" si="56"/>
        <v>3.5064000000000002</v>
      </c>
      <c r="G259" s="22">
        <f t="shared" si="57"/>
        <v>7.5522999999999998</v>
      </c>
      <c r="H259" s="22">
        <f t="shared" si="58"/>
        <v>4.7202000000000002</v>
      </c>
      <c r="I259" s="22">
        <f t="shared" si="59"/>
        <v>6.7431000000000001</v>
      </c>
      <c r="J259" s="22">
        <f t="shared" si="60"/>
        <v>4.0458999999999996</v>
      </c>
      <c r="K259" s="38">
        <f t="shared" si="61"/>
        <v>2.6972</v>
      </c>
      <c r="L259" s="31"/>
      <c r="M259" s="44">
        <f t="shared" ref="M259:M293" si="63">ROUND(C259*$M$8,2)</f>
        <v>116.81</v>
      </c>
      <c r="N259" s="20">
        <f t="shared" ref="N259:N293" si="64">ROUND(C259*$N$8,2)</f>
        <v>233.62</v>
      </c>
      <c r="O259" s="45">
        <f t="shared" ref="O259:O293" si="65">ROUND(C259*$O$8,2)</f>
        <v>350.43</v>
      </c>
      <c r="P259" s="105"/>
      <c r="Q259" s="145">
        <v>1</v>
      </c>
      <c r="R259" s="44">
        <f>ROUND(index!$O$33+(C259*12)*index!$O$34,2)</f>
        <v>1023.7</v>
      </c>
      <c r="S259" s="45">
        <f>ROUND(index!$O$37+(C259*12)*index!$O$38,2)</f>
        <v>815.73</v>
      </c>
    </row>
    <row r="260" spans="1:19" x14ac:dyDescent="0.25">
      <c r="A260" s="108">
        <v>2</v>
      </c>
      <c r="B260" s="316">
        <f t="shared" si="55"/>
        <v>2175.81</v>
      </c>
      <c r="C260" s="344">
        <f>ROUND(B260*index!$O$8,2)</f>
        <v>2263.71</v>
      </c>
      <c r="D260" s="216">
        <f t="shared" si="62"/>
        <v>13.747199999999999</v>
      </c>
      <c r="E260" s="31"/>
      <c r="F260" s="37">
        <f t="shared" si="56"/>
        <v>3.5743</v>
      </c>
      <c r="G260" s="22">
        <f t="shared" si="57"/>
        <v>7.6984000000000004</v>
      </c>
      <c r="H260" s="22">
        <f t="shared" si="58"/>
        <v>4.8114999999999997</v>
      </c>
      <c r="I260" s="22">
        <f t="shared" si="59"/>
        <v>6.8735999999999997</v>
      </c>
      <c r="J260" s="22">
        <f t="shared" si="60"/>
        <v>4.1242000000000001</v>
      </c>
      <c r="K260" s="38">
        <f t="shared" si="61"/>
        <v>2.7494000000000001</v>
      </c>
      <c r="L260" s="31"/>
      <c r="M260" s="44">
        <f t="shared" si="63"/>
        <v>119.07</v>
      </c>
      <c r="N260" s="20">
        <f t="shared" si="64"/>
        <v>238.14</v>
      </c>
      <c r="O260" s="45">
        <f t="shared" si="65"/>
        <v>357.21</v>
      </c>
      <c r="P260" s="105"/>
      <c r="Q260" s="145">
        <v>2</v>
      </c>
      <c r="R260" s="44">
        <f>ROUND(index!$O$33+(C260*12)*index!$O$34,2)</f>
        <v>1036.5899999999999</v>
      </c>
      <c r="S260" s="45">
        <f>ROUND(index!$O$37+(C260*12)*index!$O$38,2)</f>
        <v>818.46</v>
      </c>
    </row>
    <row r="261" spans="1:19" x14ac:dyDescent="0.25">
      <c r="A261" s="108">
        <v>3</v>
      </c>
      <c r="B261" s="316">
        <f t="shared" si="55"/>
        <v>2214.77</v>
      </c>
      <c r="C261" s="344">
        <f>ROUND(B261*index!$O$8,2)</f>
        <v>2304.25</v>
      </c>
      <c r="D261" s="216">
        <f t="shared" si="62"/>
        <v>13.993399999999999</v>
      </c>
      <c r="E261" s="31"/>
      <c r="F261" s="37">
        <f t="shared" si="56"/>
        <v>3.6383000000000001</v>
      </c>
      <c r="G261" s="22">
        <f t="shared" si="57"/>
        <v>7.8362999999999996</v>
      </c>
      <c r="H261" s="22">
        <f t="shared" si="58"/>
        <v>4.8977000000000004</v>
      </c>
      <c r="I261" s="22">
        <f t="shared" si="59"/>
        <v>6.9966999999999997</v>
      </c>
      <c r="J261" s="22">
        <f t="shared" si="60"/>
        <v>4.1980000000000004</v>
      </c>
      <c r="K261" s="38">
        <f t="shared" si="61"/>
        <v>2.7987000000000002</v>
      </c>
      <c r="L261" s="31"/>
      <c r="M261" s="44">
        <f t="shared" si="63"/>
        <v>121.2</v>
      </c>
      <c r="N261" s="20">
        <f t="shared" si="64"/>
        <v>242.41</v>
      </c>
      <c r="O261" s="45">
        <f t="shared" si="65"/>
        <v>363.61</v>
      </c>
      <c r="P261" s="105"/>
      <c r="Q261" s="145">
        <v>3</v>
      </c>
      <c r="R261" s="44">
        <f>ROUND(index!$O$33+(C261*12)*index!$O$34,2)</f>
        <v>1048.76</v>
      </c>
      <c r="S261" s="45">
        <f>ROUND(index!$O$37+(C261*12)*index!$O$38,2)</f>
        <v>821.04</v>
      </c>
    </row>
    <row r="262" spans="1:19" x14ac:dyDescent="0.25">
      <c r="A262" s="108">
        <v>4</v>
      </c>
      <c r="B262" s="316">
        <f t="shared" si="55"/>
        <v>2251.46</v>
      </c>
      <c r="C262" s="344">
        <f>ROUND(B262*index!$O$8,2)</f>
        <v>2342.42</v>
      </c>
      <c r="D262" s="216">
        <f t="shared" si="62"/>
        <v>14.225199999999999</v>
      </c>
      <c r="E262" s="31"/>
      <c r="F262" s="37">
        <f t="shared" si="56"/>
        <v>3.6985999999999999</v>
      </c>
      <c r="G262" s="22">
        <f t="shared" si="57"/>
        <v>7.9661</v>
      </c>
      <c r="H262" s="22">
        <f t="shared" si="58"/>
        <v>4.9787999999999997</v>
      </c>
      <c r="I262" s="22">
        <f t="shared" si="59"/>
        <v>7.1125999999999996</v>
      </c>
      <c r="J262" s="22">
        <f t="shared" si="60"/>
        <v>4.2675999999999998</v>
      </c>
      <c r="K262" s="38">
        <f t="shared" si="61"/>
        <v>2.8450000000000002</v>
      </c>
      <c r="L262" s="31"/>
      <c r="M262" s="44">
        <f t="shared" si="63"/>
        <v>123.21</v>
      </c>
      <c r="N262" s="20">
        <f t="shared" si="64"/>
        <v>246.42</v>
      </c>
      <c r="O262" s="45">
        <f t="shared" si="65"/>
        <v>369.63</v>
      </c>
      <c r="P262" s="105"/>
      <c r="Q262" s="145">
        <v>4</v>
      </c>
      <c r="R262" s="44">
        <f>ROUND(index!$O$33+(C262*12)*index!$O$34,2)</f>
        <v>1060.21</v>
      </c>
      <c r="S262" s="45">
        <f>ROUND(index!$O$37+(C262*12)*index!$O$38,2)</f>
        <v>823.47</v>
      </c>
    </row>
    <row r="263" spans="1:19" x14ac:dyDescent="0.25">
      <c r="A263" s="108">
        <v>5</v>
      </c>
      <c r="B263" s="316">
        <f t="shared" si="55"/>
        <v>2285.9699999999998</v>
      </c>
      <c r="C263" s="344">
        <f>ROUND(B263*index!$O$8,2)</f>
        <v>2378.3200000000002</v>
      </c>
      <c r="D263" s="216">
        <f t="shared" si="62"/>
        <v>14.443199999999999</v>
      </c>
      <c r="E263" s="31"/>
      <c r="F263" s="37">
        <f t="shared" si="56"/>
        <v>3.7551999999999999</v>
      </c>
      <c r="G263" s="22">
        <f t="shared" si="57"/>
        <v>8.0882000000000005</v>
      </c>
      <c r="H263" s="22">
        <f t="shared" si="58"/>
        <v>5.0551000000000004</v>
      </c>
      <c r="I263" s="22">
        <f t="shared" si="59"/>
        <v>7.2215999999999996</v>
      </c>
      <c r="J263" s="22">
        <f t="shared" si="60"/>
        <v>4.3330000000000002</v>
      </c>
      <c r="K263" s="38">
        <f t="shared" si="61"/>
        <v>2.8885999999999998</v>
      </c>
      <c r="L263" s="31"/>
      <c r="M263" s="44">
        <f t="shared" si="63"/>
        <v>125.1</v>
      </c>
      <c r="N263" s="20">
        <f t="shared" si="64"/>
        <v>250.2</v>
      </c>
      <c r="O263" s="45">
        <f t="shared" si="65"/>
        <v>375.3</v>
      </c>
      <c r="P263" s="105"/>
      <c r="Q263" s="145">
        <v>5</v>
      </c>
      <c r="R263" s="44">
        <f>ROUND(index!$O$33+(C263*12)*index!$O$34,2)</f>
        <v>1070.98</v>
      </c>
      <c r="S263" s="45">
        <f>ROUND(index!$O$37+(C263*12)*index!$O$38,2)</f>
        <v>825.75</v>
      </c>
    </row>
    <row r="264" spans="1:19" x14ac:dyDescent="0.25">
      <c r="A264" s="108">
        <v>6</v>
      </c>
      <c r="B264" s="316">
        <f t="shared" si="55"/>
        <v>2325.66</v>
      </c>
      <c r="C264" s="344">
        <f>ROUND(B264*index!$O$8,2)</f>
        <v>2419.62</v>
      </c>
      <c r="D264" s="216">
        <f t="shared" si="62"/>
        <v>14.694000000000001</v>
      </c>
      <c r="E264" s="31"/>
      <c r="F264" s="37">
        <f t="shared" si="56"/>
        <v>3.8203999999999998</v>
      </c>
      <c r="G264" s="22">
        <f t="shared" si="57"/>
        <v>8.2286000000000001</v>
      </c>
      <c r="H264" s="22">
        <f t="shared" si="58"/>
        <v>5.1429</v>
      </c>
      <c r="I264" s="22">
        <f t="shared" si="59"/>
        <v>7.3470000000000004</v>
      </c>
      <c r="J264" s="22">
        <f t="shared" si="60"/>
        <v>4.4081999999999999</v>
      </c>
      <c r="K264" s="38">
        <f t="shared" si="61"/>
        <v>2.9388000000000001</v>
      </c>
      <c r="L264" s="31"/>
      <c r="M264" s="44">
        <f t="shared" si="63"/>
        <v>127.27</v>
      </c>
      <c r="N264" s="20">
        <f t="shared" si="64"/>
        <v>254.54</v>
      </c>
      <c r="O264" s="45">
        <f t="shared" si="65"/>
        <v>381.82</v>
      </c>
      <c r="P264" s="105"/>
      <c r="Q264" s="145">
        <v>6</v>
      </c>
      <c r="R264" s="44">
        <f>ROUND(index!$O$33+(C264*12)*index!$O$34,2)</f>
        <v>1083.3699999999999</v>
      </c>
      <c r="S264" s="45">
        <f>ROUND(index!$O$37+(C264*12)*index!$O$38,2)</f>
        <v>828.38</v>
      </c>
    </row>
    <row r="265" spans="1:19" x14ac:dyDescent="0.25">
      <c r="A265" s="108">
        <v>7</v>
      </c>
      <c r="B265" s="316">
        <f t="shared" si="55"/>
        <v>2356.06</v>
      </c>
      <c r="C265" s="344">
        <f>ROUND(B265*index!$O$8,2)</f>
        <v>2451.2399999999998</v>
      </c>
      <c r="D265" s="216">
        <f t="shared" si="62"/>
        <v>14.886100000000001</v>
      </c>
      <c r="E265" s="31"/>
      <c r="F265" s="37">
        <f t="shared" si="56"/>
        <v>3.8704000000000001</v>
      </c>
      <c r="G265" s="22">
        <f t="shared" si="57"/>
        <v>8.3361999999999998</v>
      </c>
      <c r="H265" s="22">
        <f t="shared" si="58"/>
        <v>5.2100999999999997</v>
      </c>
      <c r="I265" s="22">
        <f t="shared" si="59"/>
        <v>7.4431000000000003</v>
      </c>
      <c r="J265" s="22">
        <f t="shared" si="60"/>
        <v>4.4657999999999998</v>
      </c>
      <c r="K265" s="38">
        <f t="shared" si="61"/>
        <v>2.9771999999999998</v>
      </c>
      <c r="L265" s="31"/>
      <c r="M265" s="44">
        <f t="shared" si="63"/>
        <v>128.94</v>
      </c>
      <c r="N265" s="20">
        <f t="shared" si="64"/>
        <v>257.87</v>
      </c>
      <c r="O265" s="45">
        <f t="shared" si="65"/>
        <v>386.81</v>
      </c>
      <c r="P265" s="105"/>
      <c r="Q265" s="145">
        <v>7</v>
      </c>
      <c r="R265" s="44">
        <f>ROUND(index!$O$33+(C265*12)*index!$O$34,2)</f>
        <v>1092.8499999999999</v>
      </c>
      <c r="S265" s="45">
        <f>ROUND(index!$O$37+(C265*12)*index!$O$38,2)</f>
        <v>830.39</v>
      </c>
    </row>
    <row r="266" spans="1:19" x14ac:dyDescent="0.25">
      <c r="A266" s="108">
        <v>8</v>
      </c>
      <c r="B266" s="316">
        <f t="shared" si="55"/>
        <v>2384.56</v>
      </c>
      <c r="C266" s="344">
        <f>ROUND(B266*index!$O$8,2)</f>
        <v>2480.9</v>
      </c>
      <c r="D266" s="216">
        <f t="shared" si="62"/>
        <v>15.0662</v>
      </c>
      <c r="E266" s="31"/>
      <c r="F266" s="37">
        <f t="shared" si="56"/>
        <v>3.9171999999999998</v>
      </c>
      <c r="G266" s="22">
        <f t="shared" si="57"/>
        <v>8.4370999999999992</v>
      </c>
      <c r="H266" s="22">
        <f t="shared" si="58"/>
        <v>5.2732000000000001</v>
      </c>
      <c r="I266" s="22">
        <f t="shared" si="59"/>
        <v>7.5331000000000001</v>
      </c>
      <c r="J266" s="22">
        <f t="shared" si="60"/>
        <v>4.5198999999999998</v>
      </c>
      <c r="K266" s="38">
        <f t="shared" si="61"/>
        <v>3.0131999999999999</v>
      </c>
      <c r="L266" s="31"/>
      <c r="M266" s="44">
        <f t="shared" si="63"/>
        <v>130.5</v>
      </c>
      <c r="N266" s="20">
        <f t="shared" si="64"/>
        <v>260.99</v>
      </c>
      <c r="O266" s="45">
        <f t="shared" si="65"/>
        <v>391.49</v>
      </c>
      <c r="P266" s="105"/>
      <c r="Q266" s="145">
        <v>8</v>
      </c>
      <c r="R266" s="44">
        <f>ROUND(index!$O$33+(C266*12)*index!$O$34,2)</f>
        <v>1101.75</v>
      </c>
      <c r="S266" s="45">
        <f>ROUND(index!$O$37+(C266*12)*index!$O$38,2)</f>
        <v>832.28</v>
      </c>
    </row>
    <row r="267" spans="1:19" x14ac:dyDescent="0.25">
      <c r="A267" s="108">
        <v>9</v>
      </c>
      <c r="B267" s="316">
        <f t="shared" si="55"/>
        <v>2411.23</v>
      </c>
      <c r="C267" s="344">
        <f>ROUND(B267*index!$O$8,2)</f>
        <v>2508.64</v>
      </c>
      <c r="D267" s="216">
        <f t="shared" si="62"/>
        <v>15.2347</v>
      </c>
      <c r="E267" s="31"/>
      <c r="F267" s="37">
        <f t="shared" si="56"/>
        <v>3.9609999999999999</v>
      </c>
      <c r="G267" s="22">
        <f t="shared" si="57"/>
        <v>8.5313999999999997</v>
      </c>
      <c r="H267" s="22">
        <f t="shared" si="58"/>
        <v>5.3320999999999996</v>
      </c>
      <c r="I267" s="22">
        <f t="shared" si="59"/>
        <v>7.6173999999999999</v>
      </c>
      <c r="J267" s="22">
        <f t="shared" si="60"/>
        <v>4.5704000000000002</v>
      </c>
      <c r="K267" s="38">
        <f t="shared" si="61"/>
        <v>3.0468999999999999</v>
      </c>
      <c r="L267" s="31"/>
      <c r="M267" s="44">
        <f t="shared" si="63"/>
        <v>131.94999999999999</v>
      </c>
      <c r="N267" s="20">
        <f t="shared" si="64"/>
        <v>263.91000000000003</v>
      </c>
      <c r="O267" s="45">
        <f t="shared" si="65"/>
        <v>395.86</v>
      </c>
      <c r="P267" s="105"/>
      <c r="Q267" s="145">
        <v>9</v>
      </c>
      <c r="R267" s="44">
        <f>ROUND(index!$O$33+(C267*12)*index!$O$34,2)</f>
        <v>1110.07</v>
      </c>
      <c r="S267" s="45">
        <f>ROUND(index!$O$37+(C267*12)*index!$O$38,2)</f>
        <v>834.04</v>
      </c>
    </row>
    <row r="268" spans="1:19" x14ac:dyDescent="0.25">
      <c r="A268" s="108">
        <v>10</v>
      </c>
      <c r="B268" s="316">
        <f t="shared" si="55"/>
        <v>2436.1799999999998</v>
      </c>
      <c r="C268" s="344">
        <f>ROUND(B268*index!$O$8,2)</f>
        <v>2534.6</v>
      </c>
      <c r="D268" s="216">
        <f t="shared" si="62"/>
        <v>15.392300000000001</v>
      </c>
      <c r="E268" s="31"/>
      <c r="F268" s="37">
        <f t="shared" si="56"/>
        <v>4.0019999999999998</v>
      </c>
      <c r="G268" s="22">
        <f t="shared" si="57"/>
        <v>8.6196999999999999</v>
      </c>
      <c r="H268" s="22">
        <f t="shared" si="58"/>
        <v>5.3872999999999998</v>
      </c>
      <c r="I268" s="22">
        <f t="shared" si="59"/>
        <v>7.6962000000000002</v>
      </c>
      <c r="J268" s="22">
        <f t="shared" si="60"/>
        <v>4.6177000000000001</v>
      </c>
      <c r="K268" s="38">
        <f t="shared" si="61"/>
        <v>3.0785</v>
      </c>
      <c r="L268" s="31"/>
      <c r="M268" s="44">
        <f t="shared" si="63"/>
        <v>133.32</v>
      </c>
      <c r="N268" s="20">
        <f t="shared" si="64"/>
        <v>266.64</v>
      </c>
      <c r="O268" s="45">
        <f t="shared" si="65"/>
        <v>399.96</v>
      </c>
      <c r="P268" s="105"/>
      <c r="Q268" s="145">
        <v>10</v>
      </c>
      <c r="R268" s="44">
        <f>ROUND(index!$O$33+(C268*12)*index!$O$34,2)</f>
        <v>1117.8599999999999</v>
      </c>
      <c r="S268" s="45">
        <f>ROUND(index!$O$37+(C268*12)*index!$O$38,2)</f>
        <v>835.69</v>
      </c>
    </row>
    <row r="269" spans="1:19" x14ac:dyDescent="0.25">
      <c r="A269" s="108">
        <v>11</v>
      </c>
      <c r="B269" s="316">
        <f t="shared" si="55"/>
        <v>2466.79</v>
      </c>
      <c r="C269" s="344">
        <f>ROUND(B269*index!$O$8,2)</f>
        <v>2566.4499999999998</v>
      </c>
      <c r="D269" s="216">
        <f t="shared" si="62"/>
        <v>15.585699999999999</v>
      </c>
      <c r="E269" s="31"/>
      <c r="F269" s="37">
        <f t="shared" si="56"/>
        <v>4.0522999999999998</v>
      </c>
      <c r="G269" s="22">
        <f t="shared" si="57"/>
        <v>8.7279999999999998</v>
      </c>
      <c r="H269" s="22">
        <f t="shared" si="58"/>
        <v>5.4550000000000001</v>
      </c>
      <c r="I269" s="22">
        <f t="shared" si="59"/>
        <v>7.7929000000000004</v>
      </c>
      <c r="J269" s="22">
        <f t="shared" si="60"/>
        <v>4.6757</v>
      </c>
      <c r="K269" s="38">
        <f t="shared" si="61"/>
        <v>3.1171000000000002</v>
      </c>
      <c r="L269" s="31"/>
      <c r="M269" s="44">
        <f t="shared" si="63"/>
        <v>135</v>
      </c>
      <c r="N269" s="20">
        <f t="shared" si="64"/>
        <v>269.99</v>
      </c>
      <c r="O269" s="45">
        <f t="shared" si="65"/>
        <v>404.99</v>
      </c>
      <c r="P269" s="105"/>
      <c r="Q269" s="145">
        <v>11</v>
      </c>
      <c r="R269" s="44">
        <f>ROUND(index!$O$33+(C269*12)*index!$O$34,2)</f>
        <v>1127.42</v>
      </c>
      <c r="S269" s="45">
        <f>ROUND(index!$O$37+(C269*12)*index!$O$38,2)</f>
        <v>837.72</v>
      </c>
    </row>
    <row r="270" spans="1:19" x14ac:dyDescent="0.25">
      <c r="A270" s="108">
        <v>12</v>
      </c>
      <c r="B270" s="316">
        <f t="shared" si="55"/>
        <v>2488.5700000000002</v>
      </c>
      <c r="C270" s="344">
        <f>ROUND(B270*index!$O$8,2)</f>
        <v>2589.11</v>
      </c>
      <c r="D270" s="216">
        <f t="shared" si="62"/>
        <v>15.7233</v>
      </c>
      <c r="E270" s="31"/>
      <c r="F270" s="37">
        <f t="shared" si="56"/>
        <v>4.0880999999999998</v>
      </c>
      <c r="G270" s="22">
        <f t="shared" si="57"/>
        <v>8.8049999999999997</v>
      </c>
      <c r="H270" s="22">
        <f t="shared" si="58"/>
        <v>5.5031999999999996</v>
      </c>
      <c r="I270" s="22">
        <f t="shared" si="59"/>
        <v>7.8616999999999999</v>
      </c>
      <c r="J270" s="22">
        <f t="shared" si="60"/>
        <v>4.7169999999999996</v>
      </c>
      <c r="K270" s="38">
        <f t="shared" si="61"/>
        <v>3.1446999999999998</v>
      </c>
      <c r="L270" s="31"/>
      <c r="M270" s="44">
        <f t="shared" si="63"/>
        <v>136.19</v>
      </c>
      <c r="N270" s="20">
        <f t="shared" si="64"/>
        <v>272.37</v>
      </c>
      <c r="O270" s="45">
        <f t="shared" si="65"/>
        <v>408.56</v>
      </c>
      <c r="P270" s="105"/>
      <c r="Q270" s="145">
        <v>12</v>
      </c>
      <c r="R270" s="44">
        <f>ROUND(index!$O$33+(C270*12)*index!$O$34,2)</f>
        <v>1134.21</v>
      </c>
      <c r="S270" s="45">
        <f>ROUND(index!$O$37+(C270*12)*index!$O$38,2)</f>
        <v>839.16</v>
      </c>
    </row>
    <row r="271" spans="1:19" x14ac:dyDescent="0.25">
      <c r="A271" s="108">
        <v>13</v>
      </c>
      <c r="B271" s="316">
        <f t="shared" si="55"/>
        <v>2508.9</v>
      </c>
      <c r="C271" s="344">
        <f>ROUND(B271*index!$O$8,2)</f>
        <v>2610.2600000000002</v>
      </c>
      <c r="D271" s="216">
        <f t="shared" si="62"/>
        <v>15.851800000000001</v>
      </c>
      <c r="E271" s="31"/>
      <c r="F271" s="37">
        <f t="shared" si="56"/>
        <v>4.1215000000000002</v>
      </c>
      <c r="G271" s="22">
        <f t="shared" si="57"/>
        <v>8.8770000000000007</v>
      </c>
      <c r="H271" s="22">
        <f t="shared" si="58"/>
        <v>5.5480999999999998</v>
      </c>
      <c r="I271" s="22">
        <f t="shared" si="59"/>
        <v>7.9259000000000004</v>
      </c>
      <c r="J271" s="22">
        <f t="shared" si="60"/>
        <v>4.7554999999999996</v>
      </c>
      <c r="K271" s="38">
        <f t="shared" si="61"/>
        <v>3.1703999999999999</v>
      </c>
      <c r="L271" s="31"/>
      <c r="M271" s="44">
        <f t="shared" si="63"/>
        <v>137.30000000000001</v>
      </c>
      <c r="N271" s="20">
        <f t="shared" si="64"/>
        <v>274.60000000000002</v>
      </c>
      <c r="O271" s="45">
        <f t="shared" si="65"/>
        <v>411.9</v>
      </c>
      <c r="P271" s="105"/>
      <c r="Q271" s="145">
        <v>13</v>
      </c>
      <c r="R271" s="44">
        <f>ROUND(index!$O$33+(C271*12)*index!$O$34,2)</f>
        <v>1140.56</v>
      </c>
      <c r="S271" s="45">
        <f>ROUND(index!$O$37+(C271*12)*index!$O$38,2)</f>
        <v>840.5</v>
      </c>
    </row>
    <row r="272" spans="1:19" x14ac:dyDescent="0.25">
      <c r="A272" s="108">
        <v>14</v>
      </c>
      <c r="B272" s="316">
        <f t="shared" si="55"/>
        <v>2527.85</v>
      </c>
      <c r="C272" s="344">
        <f>ROUND(B272*index!$O$8,2)</f>
        <v>2629.98</v>
      </c>
      <c r="D272" s="216">
        <f t="shared" si="62"/>
        <v>15.971500000000001</v>
      </c>
      <c r="E272" s="31"/>
      <c r="F272" s="37">
        <f t="shared" si="56"/>
        <v>4.1525999999999996</v>
      </c>
      <c r="G272" s="22">
        <f t="shared" si="57"/>
        <v>8.9440000000000008</v>
      </c>
      <c r="H272" s="22">
        <f t="shared" si="58"/>
        <v>5.59</v>
      </c>
      <c r="I272" s="22">
        <f t="shared" si="59"/>
        <v>7.9858000000000002</v>
      </c>
      <c r="J272" s="22">
        <f t="shared" si="60"/>
        <v>4.7915000000000001</v>
      </c>
      <c r="K272" s="38">
        <f t="shared" si="61"/>
        <v>3.1943000000000001</v>
      </c>
      <c r="L272" s="31"/>
      <c r="M272" s="44">
        <f t="shared" si="63"/>
        <v>138.34</v>
      </c>
      <c r="N272" s="20">
        <f t="shared" si="64"/>
        <v>276.67</v>
      </c>
      <c r="O272" s="45">
        <f t="shared" si="65"/>
        <v>415.01</v>
      </c>
      <c r="P272" s="105"/>
      <c r="Q272" s="145">
        <v>14</v>
      </c>
      <c r="R272" s="44">
        <f>ROUND(index!$O$33+(C272*12)*index!$O$34,2)</f>
        <v>1146.47</v>
      </c>
      <c r="S272" s="45">
        <f>ROUND(index!$O$37+(C272*12)*index!$O$38,2)</f>
        <v>841.76</v>
      </c>
    </row>
    <row r="273" spans="1:19" x14ac:dyDescent="0.25">
      <c r="A273" s="108">
        <v>15</v>
      </c>
      <c r="B273" s="316">
        <f t="shared" si="55"/>
        <v>2545.52</v>
      </c>
      <c r="C273" s="344">
        <f>ROUND(B273*index!$O$8,2)</f>
        <v>2648.36</v>
      </c>
      <c r="D273" s="216">
        <f t="shared" si="62"/>
        <v>16.083200000000001</v>
      </c>
      <c r="E273" s="31"/>
      <c r="F273" s="37">
        <f t="shared" si="56"/>
        <v>4.1816000000000004</v>
      </c>
      <c r="G273" s="22">
        <f t="shared" si="57"/>
        <v>9.0066000000000006</v>
      </c>
      <c r="H273" s="22">
        <f t="shared" si="58"/>
        <v>5.6291000000000002</v>
      </c>
      <c r="I273" s="22">
        <f t="shared" si="59"/>
        <v>8.0416000000000007</v>
      </c>
      <c r="J273" s="22">
        <f t="shared" si="60"/>
        <v>4.8250000000000002</v>
      </c>
      <c r="K273" s="38">
        <f t="shared" si="61"/>
        <v>3.2166000000000001</v>
      </c>
      <c r="L273" s="31"/>
      <c r="M273" s="44">
        <f t="shared" si="63"/>
        <v>139.30000000000001</v>
      </c>
      <c r="N273" s="20">
        <f t="shared" si="64"/>
        <v>278.61</v>
      </c>
      <c r="O273" s="45">
        <f t="shared" si="65"/>
        <v>417.91</v>
      </c>
      <c r="P273" s="105"/>
      <c r="Q273" s="145">
        <v>15</v>
      </c>
      <c r="R273" s="44">
        <f>ROUND(index!$O$33+(C273*12)*index!$O$34,2)</f>
        <v>1151.99</v>
      </c>
      <c r="S273" s="45">
        <f>ROUND(index!$O$37+(C273*12)*index!$O$38,2)</f>
        <v>842.93</v>
      </c>
    </row>
    <row r="274" spans="1:19" x14ac:dyDescent="0.25">
      <c r="A274" s="108">
        <v>16</v>
      </c>
      <c r="B274" s="316">
        <f t="shared" si="55"/>
        <v>2566.14</v>
      </c>
      <c r="C274" s="344">
        <f>ROUND(B274*index!$O$8,2)</f>
        <v>2669.81</v>
      </c>
      <c r="D274" s="216">
        <f t="shared" si="62"/>
        <v>16.2134</v>
      </c>
      <c r="E274" s="31"/>
      <c r="F274" s="37">
        <f t="shared" si="56"/>
        <v>4.2154999999999996</v>
      </c>
      <c r="G274" s="22">
        <f t="shared" si="57"/>
        <v>9.0794999999999995</v>
      </c>
      <c r="H274" s="22">
        <f t="shared" si="58"/>
        <v>5.6746999999999996</v>
      </c>
      <c r="I274" s="22">
        <f t="shared" si="59"/>
        <v>8.1067</v>
      </c>
      <c r="J274" s="22">
        <f t="shared" si="60"/>
        <v>4.8639999999999999</v>
      </c>
      <c r="K274" s="38">
        <f t="shared" si="61"/>
        <v>3.2427000000000001</v>
      </c>
      <c r="L274" s="31"/>
      <c r="M274" s="44">
        <f t="shared" si="63"/>
        <v>140.43</v>
      </c>
      <c r="N274" s="20">
        <f t="shared" si="64"/>
        <v>280.86</v>
      </c>
      <c r="O274" s="45">
        <f t="shared" si="65"/>
        <v>421.3</v>
      </c>
      <c r="P274" s="105"/>
      <c r="Q274" s="145">
        <v>16</v>
      </c>
      <c r="R274" s="44">
        <f>ROUND(index!$O$33+(C274*12)*index!$O$34,2)</f>
        <v>1158.42</v>
      </c>
      <c r="S274" s="45">
        <f>ROUND(index!$O$37+(C274*12)*index!$O$38,2)</f>
        <v>844.29</v>
      </c>
    </row>
    <row r="275" spans="1:19" x14ac:dyDescent="0.25">
      <c r="A275" s="108">
        <v>17</v>
      </c>
      <c r="B275" s="316">
        <f t="shared" si="55"/>
        <v>2578.5300000000002</v>
      </c>
      <c r="C275" s="344">
        <f>ROUND(B275*index!$O$8,2)</f>
        <v>2682.7</v>
      </c>
      <c r="D275" s="216">
        <f t="shared" si="62"/>
        <v>16.291699999999999</v>
      </c>
      <c r="E275" s="31"/>
      <c r="F275" s="37">
        <f t="shared" si="56"/>
        <v>4.2358000000000002</v>
      </c>
      <c r="G275" s="22">
        <f t="shared" si="57"/>
        <v>9.1234000000000002</v>
      </c>
      <c r="H275" s="22">
        <f t="shared" si="58"/>
        <v>5.7020999999999997</v>
      </c>
      <c r="I275" s="22">
        <f t="shared" si="59"/>
        <v>8.1458999999999993</v>
      </c>
      <c r="J275" s="22">
        <f t="shared" si="60"/>
        <v>4.8875000000000002</v>
      </c>
      <c r="K275" s="38">
        <f t="shared" si="61"/>
        <v>3.2583000000000002</v>
      </c>
      <c r="L275" s="31"/>
      <c r="M275" s="44">
        <f t="shared" si="63"/>
        <v>141.11000000000001</v>
      </c>
      <c r="N275" s="20">
        <f t="shared" si="64"/>
        <v>282.22000000000003</v>
      </c>
      <c r="O275" s="45">
        <f t="shared" si="65"/>
        <v>423.33</v>
      </c>
      <c r="P275" s="105"/>
      <c r="Q275" s="145">
        <v>17</v>
      </c>
      <c r="R275" s="44">
        <f>ROUND(index!$O$33+(C275*12)*index!$O$34,2)</f>
        <v>1162.29</v>
      </c>
      <c r="S275" s="45">
        <f>ROUND(index!$O$37+(C275*12)*index!$O$38,2)</f>
        <v>845.11</v>
      </c>
    </row>
    <row r="276" spans="1:19" x14ac:dyDescent="0.25">
      <c r="A276" s="108">
        <v>18</v>
      </c>
      <c r="B276" s="316">
        <f t="shared" si="55"/>
        <v>2590.04</v>
      </c>
      <c r="C276" s="344">
        <f>ROUND(B276*index!$O$8,2)</f>
        <v>2694.68</v>
      </c>
      <c r="D276" s="216">
        <f t="shared" si="62"/>
        <v>16.3645</v>
      </c>
      <c r="E276" s="31"/>
      <c r="F276" s="37">
        <f t="shared" si="56"/>
        <v>4.2548000000000004</v>
      </c>
      <c r="G276" s="22">
        <f t="shared" si="57"/>
        <v>9.1640999999999995</v>
      </c>
      <c r="H276" s="22">
        <f t="shared" si="58"/>
        <v>5.7275999999999998</v>
      </c>
      <c r="I276" s="22">
        <f t="shared" si="59"/>
        <v>8.1822999999999997</v>
      </c>
      <c r="J276" s="22">
        <f t="shared" si="60"/>
        <v>4.9093999999999998</v>
      </c>
      <c r="K276" s="38">
        <f t="shared" si="61"/>
        <v>3.2728999999999999</v>
      </c>
      <c r="L276" s="31"/>
      <c r="M276" s="44">
        <f t="shared" si="63"/>
        <v>141.74</v>
      </c>
      <c r="N276" s="20">
        <f t="shared" si="64"/>
        <v>283.48</v>
      </c>
      <c r="O276" s="45">
        <f t="shared" si="65"/>
        <v>425.22</v>
      </c>
      <c r="P276" s="105"/>
      <c r="Q276" s="145">
        <v>18</v>
      </c>
      <c r="R276" s="44">
        <f>ROUND(index!$O$33+(C276*12)*index!$O$34,2)</f>
        <v>1165.8800000000001</v>
      </c>
      <c r="S276" s="45">
        <f>ROUND(index!$O$37+(C276*12)*index!$O$38,2)</f>
        <v>845.87</v>
      </c>
    </row>
    <row r="277" spans="1:19" x14ac:dyDescent="0.25">
      <c r="A277" s="108">
        <v>19</v>
      </c>
      <c r="B277" s="316">
        <f t="shared" si="55"/>
        <v>2600.7399999999998</v>
      </c>
      <c r="C277" s="344">
        <f>ROUND(B277*index!$O$8,2)</f>
        <v>2705.81</v>
      </c>
      <c r="D277" s="216">
        <f t="shared" si="62"/>
        <v>16.431999999999999</v>
      </c>
      <c r="E277" s="31"/>
      <c r="F277" s="37">
        <f t="shared" si="56"/>
        <v>4.2723000000000004</v>
      </c>
      <c r="G277" s="22">
        <f t="shared" si="57"/>
        <v>9.2019000000000002</v>
      </c>
      <c r="H277" s="22">
        <f t="shared" si="58"/>
        <v>5.7511999999999999</v>
      </c>
      <c r="I277" s="22">
        <f t="shared" si="59"/>
        <v>8.2159999999999993</v>
      </c>
      <c r="J277" s="22">
        <f t="shared" si="60"/>
        <v>4.9295999999999998</v>
      </c>
      <c r="K277" s="38">
        <f t="shared" si="61"/>
        <v>3.2864</v>
      </c>
      <c r="L277" s="31"/>
      <c r="M277" s="44">
        <f t="shared" si="63"/>
        <v>142.33000000000001</v>
      </c>
      <c r="N277" s="20">
        <f t="shared" si="64"/>
        <v>284.64999999999998</v>
      </c>
      <c r="O277" s="45">
        <f t="shared" si="65"/>
        <v>426.98</v>
      </c>
      <c r="P277" s="105"/>
      <c r="Q277" s="145">
        <v>19</v>
      </c>
      <c r="R277" s="44">
        <f>ROUND(index!$O$33+(C277*12)*index!$O$34,2)</f>
        <v>1169.22</v>
      </c>
      <c r="S277" s="45">
        <f>ROUND(index!$O$37+(C277*12)*index!$O$38,2)</f>
        <v>846.58</v>
      </c>
    </row>
    <row r="278" spans="1:19" x14ac:dyDescent="0.25">
      <c r="A278" s="108">
        <v>20</v>
      </c>
      <c r="B278" s="316">
        <f t="shared" si="55"/>
        <v>2610.6799999999998</v>
      </c>
      <c r="C278" s="344">
        <f>ROUND(B278*index!$O$8,2)</f>
        <v>2716.15</v>
      </c>
      <c r="D278" s="216">
        <f t="shared" si="62"/>
        <v>16.494800000000001</v>
      </c>
      <c r="E278" s="31"/>
      <c r="F278" s="37">
        <f t="shared" si="56"/>
        <v>4.2885999999999997</v>
      </c>
      <c r="G278" s="22">
        <f t="shared" si="57"/>
        <v>9.2370999999999999</v>
      </c>
      <c r="H278" s="22">
        <f t="shared" si="58"/>
        <v>5.7732000000000001</v>
      </c>
      <c r="I278" s="22">
        <f t="shared" si="59"/>
        <v>8.2474000000000007</v>
      </c>
      <c r="J278" s="22">
        <f t="shared" si="60"/>
        <v>4.9484000000000004</v>
      </c>
      <c r="K278" s="38">
        <f t="shared" si="61"/>
        <v>3.2989999999999999</v>
      </c>
      <c r="L278" s="31"/>
      <c r="M278" s="44">
        <f t="shared" si="63"/>
        <v>142.87</v>
      </c>
      <c r="N278" s="20">
        <f t="shared" si="64"/>
        <v>285.74</v>
      </c>
      <c r="O278" s="45">
        <f t="shared" si="65"/>
        <v>428.61</v>
      </c>
      <c r="P278" s="105"/>
      <c r="Q278" s="145">
        <v>20</v>
      </c>
      <c r="R278" s="44">
        <f>ROUND(index!$O$33+(C278*12)*index!$O$34,2)</f>
        <v>1172.33</v>
      </c>
      <c r="S278" s="45">
        <f>ROUND(index!$O$37+(C278*12)*index!$O$38,2)</f>
        <v>847.24</v>
      </c>
    </row>
    <row r="279" spans="1:19" x14ac:dyDescent="0.25">
      <c r="A279" s="108">
        <v>21</v>
      </c>
      <c r="B279" s="316">
        <f t="shared" si="55"/>
        <v>2627.2</v>
      </c>
      <c r="C279" s="344">
        <f>ROUND(B279*index!$O$8,2)</f>
        <v>2733.34</v>
      </c>
      <c r="D279" s="216">
        <f t="shared" si="62"/>
        <v>16.5992</v>
      </c>
      <c r="E279" s="31"/>
      <c r="F279" s="37">
        <f t="shared" si="56"/>
        <v>4.3158000000000003</v>
      </c>
      <c r="G279" s="22">
        <f t="shared" si="57"/>
        <v>9.2956000000000003</v>
      </c>
      <c r="H279" s="22">
        <f t="shared" si="58"/>
        <v>5.8097000000000003</v>
      </c>
      <c r="I279" s="22">
        <f t="shared" si="59"/>
        <v>8.2995999999999999</v>
      </c>
      <c r="J279" s="22">
        <f t="shared" si="60"/>
        <v>4.9798</v>
      </c>
      <c r="K279" s="38">
        <f t="shared" si="61"/>
        <v>3.3197999999999999</v>
      </c>
      <c r="L279" s="31"/>
      <c r="M279" s="44">
        <f t="shared" si="63"/>
        <v>143.77000000000001</v>
      </c>
      <c r="N279" s="20">
        <f t="shared" si="64"/>
        <v>287.55</v>
      </c>
      <c r="O279" s="45">
        <f t="shared" si="65"/>
        <v>431.32</v>
      </c>
      <c r="P279" s="105"/>
      <c r="Q279" s="145">
        <v>21</v>
      </c>
      <c r="R279" s="44">
        <f>ROUND(index!$O$33+(C279*12)*index!$O$34,2)</f>
        <v>1177.48</v>
      </c>
      <c r="S279" s="45">
        <f>ROUND(index!$O$37+(C279*12)*index!$O$38,2)</f>
        <v>848.33</v>
      </c>
    </row>
    <row r="280" spans="1:19" x14ac:dyDescent="0.25">
      <c r="A280" s="108">
        <v>22</v>
      </c>
      <c r="B280" s="316">
        <f t="shared" si="55"/>
        <v>2635.77</v>
      </c>
      <c r="C280" s="344">
        <f>ROUND(B280*index!$O$8,2)</f>
        <v>2742.26</v>
      </c>
      <c r="D280" s="216">
        <f t="shared" si="62"/>
        <v>16.653400000000001</v>
      </c>
      <c r="E280" s="31"/>
      <c r="F280" s="37">
        <f t="shared" si="56"/>
        <v>4.3299000000000003</v>
      </c>
      <c r="G280" s="22">
        <f t="shared" si="57"/>
        <v>9.3259000000000007</v>
      </c>
      <c r="H280" s="22">
        <f t="shared" si="58"/>
        <v>5.8287000000000004</v>
      </c>
      <c r="I280" s="22">
        <f t="shared" si="59"/>
        <v>8.3267000000000007</v>
      </c>
      <c r="J280" s="22">
        <f t="shared" si="60"/>
        <v>4.9960000000000004</v>
      </c>
      <c r="K280" s="38">
        <f t="shared" si="61"/>
        <v>3.3307000000000002</v>
      </c>
      <c r="L280" s="31"/>
      <c r="M280" s="44">
        <f t="shared" si="63"/>
        <v>144.24</v>
      </c>
      <c r="N280" s="20">
        <f t="shared" si="64"/>
        <v>288.49</v>
      </c>
      <c r="O280" s="45">
        <f t="shared" si="65"/>
        <v>432.73</v>
      </c>
      <c r="P280" s="105"/>
      <c r="Q280" s="145">
        <v>22</v>
      </c>
      <c r="R280" s="44">
        <f>ROUND(index!$O$33+(C280*12)*index!$O$34,2)</f>
        <v>1180.1600000000001</v>
      </c>
      <c r="S280" s="45">
        <f>ROUND(index!$O$37+(C280*12)*index!$O$38,2)</f>
        <v>848.9</v>
      </c>
    </row>
    <row r="281" spans="1:19" x14ac:dyDescent="0.25">
      <c r="A281" s="108">
        <v>23</v>
      </c>
      <c r="B281" s="316">
        <f t="shared" si="55"/>
        <v>2643.72</v>
      </c>
      <c r="C281" s="344">
        <f>ROUND(B281*index!$O$8,2)</f>
        <v>2750.53</v>
      </c>
      <c r="D281" s="216">
        <f t="shared" si="62"/>
        <v>16.703600000000002</v>
      </c>
      <c r="E281" s="31"/>
      <c r="F281" s="37">
        <f t="shared" si="56"/>
        <v>4.3429000000000002</v>
      </c>
      <c r="G281" s="22">
        <f t="shared" si="57"/>
        <v>9.3539999999999992</v>
      </c>
      <c r="H281" s="22">
        <f t="shared" si="58"/>
        <v>5.8463000000000003</v>
      </c>
      <c r="I281" s="22">
        <f t="shared" si="59"/>
        <v>8.3518000000000008</v>
      </c>
      <c r="J281" s="22">
        <f t="shared" si="60"/>
        <v>5.0110999999999999</v>
      </c>
      <c r="K281" s="38">
        <f t="shared" si="61"/>
        <v>3.3407</v>
      </c>
      <c r="L281" s="31"/>
      <c r="M281" s="44">
        <f t="shared" si="63"/>
        <v>144.68</v>
      </c>
      <c r="N281" s="20">
        <f t="shared" si="64"/>
        <v>289.36</v>
      </c>
      <c r="O281" s="45">
        <f t="shared" si="65"/>
        <v>434.03</v>
      </c>
      <c r="P281" s="105"/>
      <c r="Q281" s="145">
        <v>23</v>
      </c>
      <c r="R281" s="44">
        <f>ROUND(index!$O$33+(C281*12)*index!$O$34,2)</f>
        <v>1182.6400000000001</v>
      </c>
      <c r="S281" s="45">
        <f>ROUND(index!$O$37+(C281*12)*index!$O$38,2)</f>
        <v>849.42</v>
      </c>
    </row>
    <row r="282" spans="1:19" x14ac:dyDescent="0.25">
      <c r="A282" s="108">
        <v>24</v>
      </c>
      <c r="B282" s="316">
        <f t="shared" si="55"/>
        <v>2651.1</v>
      </c>
      <c r="C282" s="344">
        <f>ROUND(B282*index!$O$8,2)</f>
        <v>2758.2</v>
      </c>
      <c r="D282" s="216">
        <f t="shared" si="62"/>
        <v>16.7502</v>
      </c>
      <c r="E282" s="31"/>
      <c r="F282" s="37">
        <f t="shared" si="56"/>
        <v>4.3551000000000002</v>
      </c>
      <c r="G282" s="22">
        <f t="shared" si="57"/>
        <v>9.3801000000000005</v>
      </c>
      <c r="H282" s="22">
        <f t="shared" si="58"/>
        <v>5.8625999999999996</v>
      </c>
      <c r="I282" s="22">
        <f t="shared" si="59"/>
        <v>8.3750999999999998</v>
      </c>
      <c r="J282" s="22">
        <f t="shared" si="60"/>
        <v>5.0251000000000001</v>
      </c>
      <c r="K282" s="38">
        <f t="shared" si="61"/>
        <v>3.35</v>
      </c>
      <c r="L282" s="31"/>
      <c r="M282" s="44">
        <f t="shared" si="63"/>
        <v>145.08000000000001</v>
      </c>
      <c r="N282" s="20">
        <f t="shared" si="64"/>
        <v>290.16000000000003</v>
      </c>
      <c r="O282" s="45">
        <f t="shared" si="65"/>
        <v>435.24</v>
      </c>
      <c r="P282" s="105"/>
      <c r="Q282" s="145">
        <v>24</v>
      </c>
      <c r="R282" s="44">
        <f>ROUND(index!$O$33+(C282*12)*index!$O$34,2)</f>
        <v>1184.94</v>
      </c>
      <c r="S282" s="45">
        <f>ROUND(index!$O$37+(C282*12)*index!$O$38,2)</f>
        <v>849.91</v>
      </c>
    </row>
    <row r="283" spans="1:19" x14ac:dyDescent="0.25">
      <c r="A283" s="108">
        <v>25</v>
      </c>
      <c r="B283" s="316">
        <f t="shared" si="55"/>
        <v>2657.94</v>
      </c>
      <c r="C283" s="344">
        <f>ROUND(B283*index!$O$8,2)</f>
        <v>2765.32</v>
      </c>
      <c r="D283" s="216">
        <f t="shared" si="62"/>
        <v>16.793399999999998</v>
      </c>
      <c r="E283" s="31"/>
      <c r="F283" s="37">
        <f t="shared" si="56"/>
        <v>4.3662999999999998</v>
      </c>
      <c r="G283" s="22">
        <f t="shared" si="57"/>
        <v>9.4042999999999992</v>
      </c>
      <c r="H283" s="22">
        <f t="shared" si="58"/>
        <v>5.8776999999999999</v>
      </c>
      <c r="I283" s="22">
        <f t="shared" si="59"/>
        <v>8.3966999999999992</v>
      </c>
      <c r="J283" s="22">
        <f t="shared" si="60"/>
        <v>5.0380000000000003</v>
      </c>
      <c r="K283" s="38">
        <f t="shared" si="61"/>
        <v>3.3586999999999998</v>
      </c>
      <c r="L283" s="31"/>
      <c r="M283" s="44">
        <f t="shared" si="63"/>
        <v>145.46</v>
      </c>
      <c r="N283" s="20">
        <f t="shared" si="64"/>
        <v>290.91000000000003</v>
      </c>
      <c r="O283" s="45">
        <f t="shared" si="65"/>
        <v>436.37</v>
      </c>
      <c r="P283" s="105"/>
      <c r="Q283" s="145">
        <v>25</v>
      </c>
      <c r="R283" s="44">
        <f>ROUND(index!$O$33+(C283*12)*index!$O$34,2)</f>
        <v>1187.08</v>
      </c>
      <c r="S283" s="45">
        <f>ROUND(index!$O$37+(C283*12)*index!$O$38,2)</f>
        <v>850.36</v>
      </c>
    </row>
    <row r="284" spans="1:19" x14ac:dyDescent="0.25">
      <c r="A284" s="108">
        <v>26</v>
      </c>
      <c r="B284" s="316">
        <f t="shared" si="55"/>
        <v>2671.58</v>
      </c>
      <c r="C284" s="344">
        <f>ROUND(B284*index!$O$8,2)</f>
        <v>2779.51</v>
      </c>
      <c r="D284" s="216">
        <f t="shared" si="62"/>
        <v>16.8796</v>
      </c>
      <c r="E284" s="31"/>
      <c r="F284" s="37">
        <f t="shared" si="56"/>
        <v>4.3887</v>
      </c>
      <c r="G284" s="22">
        <f t="shared" si="57"/>
        <v>9.4526000000000003</v>
      </c>
      <c r="H284" s="22">
        <f t="shared" si="58"/>
        <v>5.9078999999999997</v>
      </c>
      <c r="I284" s="22">
        <f t="shared" si="59"/>
        <v>8.4398</v>
      </c>
      <c r="J284" s="22">
        <f t="shared" si="60"/>
        <v>5.0639000000000003</v>
      </c>
      <c r="K284" s="38">
        <f t="shared" si="61"/>
        <v>3.3759000000000001</v>
      </c>
      <c r="L284" s="31"/>
      <c r="M284" s="44">
        <f t="shared" si="63"/>
        <v>146.19999999999999</v>
      </c>
      <c r="N284" s="20">
        <f t="shared" si="64"/>
        <v>292.39999999999998</v>
      </c>
      <c r="O284" s="45">
        <f t="shared" si="65"/>
        <v>438.61</v>
      </c>
      <c r="P284" s="105"/>
      <c r="Q284" s="145">
        <v>26</v>
      </c>
      <c r="R284" s="44">
        <f>ROUND(index!$O$33+(C284*12)*index!$O$34,2)</f>
        <v>1191.33</v>
      </c>
      <c r="S284" s="45">
        <f>ROUND(index!$O$37+(C284*12)*index!$O$38,2)</f>
        <v>851.27</v>
      </c>
    </row>
    <row r="285" spans="1:19" x14ac:dyDescent="0.25">
      <c r="A285" s="108">
        <v>27</v>
      </c>
      <c r="B285" s="316">
        <f t="shared" si="55"/>
        <v>2677.47</v>
      </c>
      <c r="C285" s="344">
        <f>ROUND(B285*index!$O$8,2)</f>
        <v>2785.64</v>
      </c>
      <c r="D285" s="216">
        <f t="shared" si="62"/>
        <v>16.916799999999999</v>
      </c>
      <c r="E285" s="31"/>
      <c r="F285" s="37">
        <f t="shared" si="56"/>
        <v>4.3983999999999996</v>
      </c>
      <c r="G285" s="22">
        <f t="shared" si="57"/>
        <v>9.4733999999999998</v>
      </c>
      <c r="H285" s="22">
        <f t="shared" si="58"/>
        <v>5.9208999999999996</v>
      </c>
      <c r="I285" s="22">
        <f t="shared" si="59"/>
        <v>8.4583999999999993</v>
      </c>
      <c r="J285" s="22">
        <f t="shared" si="60"/>
        <v>5.0750000000000002</v>
      </c>
      <c r="K285" s="38">
        <f t="shared" si="61"/>
        <v>3.3834</v>
      </c>
      <c r="L285" s="31"/>
      <c r="M285" s="44">
        <f t="shared" si="63"/>
        <v>146.52000000000001</v>
      </c>
      <c r="N285" s="20">
        <f t="shared" si="64"/>
        <v>293.05</v>
      </c>
      <c r="O285" s="45">
        <f t="shared" si="65"/>
        <v>439.57</v>
      </c>
      <c r="P285" s="105"/>
      <c r="Q285" s="145">
        <v>27</v>
      </c>
      <c r="R285" s="44">
        <f>ROUND(index!$O$33+(C285*12)*index!$O$34,2)</f>
        <v>1193.17</v>
      </c>
      <c r="S285" s="45">
        <f>ROUND(index!$O$37+(C285*12)*index!$O$38,2)</f>
        <v>851.66</v>
      </c>
    </row>
    <row r="286" spans="1:19" x14ac:dyDescent="0.25">
      <c r="A286" s="108">
        <v>28</v>
      </c>
      <c r="B286" s="316">
        <f t="shared" si="55"/>
        <v>2682.92</v>
      </c>
      <c r="C286" s="344">
        <f>ROUND(B286*index!$O$8,2)</f>
        <v>2791.31</v>
      </c>
      <c r="D286" s="216">
        <f t="shared" si="62"/>
        <v>16.9513</v>
      </c>
      <c r="E286" s="31"/>
      <c r="F286" s="37">
        <f t="shared" si="56"/>
        <v>4.4073000000000002</v>
      </c>
      <c r="G286" s="22">
        <f t="shared" si="57"/>
        <v>9.4926999999999992</v>
      </c>
      <c r="H286" s="22">
        <f t="shared" si="58"/>
        <v>5.9329999999999998</v>
      </c>
      <c r="I286" s="22">
        <f t="shared" si="59"/>
        <v>8.4756999999999998</v>
      </c>
      <c r="J286" s="22">
        <f t="shared" si="60"/>
        <v>5.0853999999999999</v>
      </c>
      <c r="K286" s="38">
        <f t="shared" si="61"/>
        <v>3.3902999999999999</v>
      </c>
      <c r="L286" s="31"/>
      <c r="M286" s="44">
        <f t="shared" si="63"/>
        <v>146.82</v>
      </c>
      <c r="N286" s="20">
        <f t="shared" si="64"/>
        <v>293.64999999999998</v>
      </c>
      <c r="O286" s="45">
        <f t="shared" si="65"/>
        <v>440.47</v>
      </c>
      <c r="P286" s="105"/>
      <c r="Q286" s="145">
        <v>28</v>
      </c>
      <c r="R286" s="44">
        <f>ROUND(index!$O$33+(C286*12)*index!$O$34,2)</f>
        <v>1194.8699999999999</v>
      </c>
      <c r="S286" s="45">
        <f>ROUND(index!$O$37+(C286*12)*index!$O$38,2)</f>
        <v>852.02</v>
      </c>
    </row>
    <row r="287" spans="1:19" x14ac:dyDescent="0.25">
      <c r="A287" s="108">
        <v>29</v>
      </c>
      <c r="B287" s="316">
        <f t="shared" si="55"/>
        <v>2687.98</v>
      </c>
      <c r="C287" s="344">
        <f>ROUND(B287*index!$O$8,2)</f>
        <v>2796.57</v>
      </c>
      <c r="D287" s="216">
        <f t="shared" si="62"/>
        <v>16.9832</v>
      </c>
      <c r="E287" s="31"/>
      <c r="F287" s="37">
        <f t="shared" si="56"/>
        <v>4.4156000000000004</v>
      </c>
      <c r="G287" s="22">
        <f t="shared" si="57"/>
        <v>9.5106000000000002</v>
      </c>
      <c r="H287" s="22">
        <f t="shared" si="58"/>
        <v>5.9440999999999997</v>
      </c>
      <c r="I287" s="22">
        <f t="shared" si="59"/>
        <v>8.4916</v>
      </c>
      <c r="J287" s="22">
        <f t="shared" si="60"/>
        <v>5.0949999999999998</v>
      </c>
      <c r="K287" s="38">
        <f t="shared" si="61"/>
        <v>3.3965999999999998</v>
      </c>
      <c r="L287" s="31"/>
      <c r="M287" s="44">
        <f t="shared" si="63"/>
        <v>147.1</v>
      </c>
      <c r="N287" s="20">
        <f t="shared" si="64"/>
        <v>294.2</v>
      </c>
      <c r="O287" s="45">
        <f t="shared" si="65"/>
        <v>441.3</v>
      </c>
      <c r="P287" s="105"/>
      <c r="Q287" s="145">
        <v>29</v>
      </c>
      <c r="R287" s="44">
        <f>ROUND(index!$O$33+(C287*12)*index!$O$34,2)</f>
        <v>1196.45</v>
      </c>
      <c r="S287" s="45">
        <f>ROUND(index!$O$37+(C287*12)*index!$O$38,2)</f>
        <v>852.35</v>
      </c>
    </row>
    <row r="288" spans="1:19" x14ac:dyDescent="0.25">
      <c r="A288" s="108">
        <v>30</v>
      </c>
      <c r="B288" s="316">
        <f t="shared" si="55"/>
        <v>2692.67</v>
      </c>
      <c r="C288" s="344">
        <f>ROUND(B288*index!$O$8,2)</f>
        <v>2801.45</v>
      </c>
      <c r="D288" s="216">
        <f t="shared" si="62"/>
        <v>17.012899999999998</v>
      </c>
      <c r="E288" s="31"/>
      <c r="F288" s="37">
        <f t="shared" si="56"/>
        <v>4.4234</v>
      </c>
      <c r="G288" s="22">
        <f t="shared" si="57"/>
        <v>9.5272000000000006</v>
      </c>
      <c r="H288" s="22">
        <f t="shared" si="58"/>
        <v>5.9545000000000003</v>
      </c>
      <c r="I288" s="22">
        <f t="shared" si="59"/>
        <v>8.5065000000000008</v>
      </c>
      <c r="J288" s="22">
        <f t="shared" si="60"/>
        <v>5.1039000000000003</v>
      </c>
      <c r="K288" s="38">
        <f t="shared" si="61"/>
        <v>3.4026000000000001</v>
      </c>
      <c r="L288" s="31"/>
      <c r="M288" s="44">
        <f t="shared" si="63"/>
        <v>147.36000000000001</v>
      </c>
      <c r="N288" s="20">
        <f t="shared" si="64"/>
        <v>294.70999999999998</v>
      </c>
      <c r="O288" s="45">
        <f t="shared" si="65"/>
        <v>442.07</v>
      </c>
      <c r="P288" s="105"/>
      <c r="Q288" s="145">
        <v>30</v>
      </c>
      <c r="R288" s="44">
        <f>ROUND(index!$O$33+(C288*12)*index!$O$34,2)</f>
        <v>1197.92</v>
      </c>
      <c r="S288" s="45">
        <f>ROUND(index!$O$37+(C288*12)*index!$O$38,2)</f>
        <v>852.66</v>
      </c>
    </row>
    <row r="289" spans="1:19" x14ac:dyDescent="0.25">
      <c r="A289" s="108">
        <v>31</v>
      </c>
      <c r="B289" s="316">
        <f t="shared" si="55"/>
        <v>2704.25</v>
      </c>
      <c r="C289" s="344">
        <f>ROUND(B289*index!$O$8,2)</f>
        <v>2813.5</v>
      </c>
      <c r="D289" s="216">
        <f t="shared" si="62"/>
        <v>17.085999999999999</v>
      </c>
      <c r="E289" s="31"/>
      <c r="F289" s="37">
        <f t="shared" si="56"/>
        <v>4.4424000000000001</v>
      </c>
      <c r="G289" s="22">
        <f t="shared" si="57"/>
        <v>9.5681999999999992</v>
      </c>
      <c r="H289" s="22">
        <f t="shared" si="58"/>
        <v>5.9801000000000002</v>
      </c>
      <c r="I289" s="22">
        <f t="shared" si="59"/>
        <v>8.5429999999999993</v>
      </c>
      <c r="J289" s="22">
        <f t="shared" si="60"/>
        <v>5.1257999999999999</v>
      </c>
      <c r="K289" s="38">
        <f t="shared" si="61"/>
        <v>3.4171999999999998</v>
      </c>
      <c r="L289" s="31"/>
      <c r="M289" s="44">
        <f t="shared" si="63"/>
        <v>147.99</v>
      </c>
      <c r="N289" s="20">
        <f t="shared" si="64"/>
        <v>295.98</v>
      </c>
      <c r="O289" s="45">
        <f t="shared" si="65"/>
        <v>443.97</v>
      </c>
      <c r="P289" s="105"/>
      <c r="Q289" s="145">
        <v>31</v>
      </c>
      <c r="R289" s="44">
        <f>ROUND(index!$O$33+(C289*12)*index!$O$34,2)</f>
        <v>1201.53</v>
      </c>
      <c r="S289" s="45">
        <f>ROUND(index!$O$37+(C289*12)*index!$O$38,2)</f>
        <v>853.43</v>
      </c>
    </row>
    <row r="290" spans="1:19" x14ac:dyDescent="0.25">
      <c r="A290" s="109">
        <v>32</v>
      </c>
      <c r="B290" s="316">
        <f t="shared" si="55"/>
        <v>2708.27</v>
      </c>
      <c r="C290" s="344">
        <f>ROUND(B290*index!$O$8,2)</f>
        <v>2817.68</v>
      </c>
      <c r="D290" s="216">
        <f t="shared" si="62"/>
        <v>17.1114</v>
      </c>
      <c r="E290" s="31"/>
      <c r="F290" s="37">
        <f t="shared" si="56"/>
        <v>4.4489999999999998</v>
      </c>
      <c r="G290" s="22">
        <f t="shared" si="57"/>
        <v>9.5823999999999998</v>
      </c>
      <c r="H290" s="22">
        <f t="shared" si="58"/>
        <v>5.9889999999999999</v>
      </c>
      <c r="I290" s="22">
        <f t="shared" si="59"/>
        <v>8.5556999999999999</v>
      </c>
      <c r="J290" s="22">
        <f t="shared" si="60"/>
        <v>5.1334</v>
      </c>
      <c r="K290" s="38">
        <f t="shared" si="61"/>
        <v>3.4222999999999999</v>
      </c>
      <c r="L290" s="31"/>
      <c r="M290" s="44">
        <f t="shared" si="63"/>
        <v>148.21</v>
      </c>
      <c r="N290" s="20">
        <f t="shared" si="64"/>
        <v>296.42</v>
      </c>
      <c r="O290" s="45">
        <f t="shared" si="65"/>
        <v>444.63</v>
      </c>
      <c r="P290" s="105"/>
      <c r="Q290" s="146">
        <v>32</v>
      </c>
      <c r="R290" s="44">
        <f>ROUND(index!$O$33+(C290*12)*index!$O$34,2)</f>
        <v>1202.78</v>
      </c>
      <c r="S290" s="45">
        <f>ROUND(index!$O$37+(C290*12)*index!$O$38,2)</f>
        <v>853.69</v>
      </c>
    </row>
    <row r="291" spans="1:19" x14ac:dyDescent="0.25">
      <c r="A291" s="109">
        <v>33</v>
      </c>
      <c r="B291" s="316">
        <f t="shared" si="55"/>
        <v>2712</v>
      </c>
      <c r="C291" s="344">
        <f>ROUND(B291*index!$O$8,2)</f>
        <v>2821.56</v>
      </c>
      <c r="D291" s="216">
        <f t="shared" si="62"/>
        <v>17.135000000000002</v>
      </c>
      <c r="E291" s="31"/>
      <c r="F291" s="37">
        <f t="shared" si="56"/>
        <v>4.4550999999999998</v>
      </c>
      <c r="G291" s="22">
        <f t="shared" si="57"/>
        <v>9.5955999999999992</v>
      </c>
      <c r="H291" s="22">
        <f t="shared" si="58"/>
        <v>5.9973000000000001</v>
      </c>
      <c r="I291" s="22">
        <f t="shared" si="59"/>
        <v>8.5675000000000008</v>
      </c>
      <c r="J291" s="22">
        <f t="shared" si="60"/>
        <v>5.1405000000000003</v>
      </c>
      <c r="K291" s="38">
        <f t="shared" si="61"/>
        <v>3.427</v>
      </c>
      <c r="L291" s="31"/>
      <c r="M291" s="44">
        <f t="shared" si="63"/>
        <v>148.41</v>
      </c>
      <c r="N291" s="20">
        <f t="shared" si="64"/>
        <v>296.83</v>
      </c>
      <c r="O291" s="45">
        <f t="shared" si="65"/>
        <v>445.24</v>
      </c>
      <c r="P291" s="105"/>
      <c r="Q291" s="146">
        <v>33</v>
      </c>
      <c r="R291" s="44">
        <f>ROUND(index!$O$33+(C291*12)*index!$O$34,2)</f>
        <v>1203.95</v>
      </c>
      <c r="S291" s="45">
        <f>ROUND(index!$O$37+(C291*12)*index!$O$38,2)</f>
        <v>853.94</v>
      </c>
    </row>
    <row r="292" spans="1:19" x14ac:dyDescent="0.25">
      <c r="A292" s="109">
        <v>34</v>
      </c>
      <c r="B292" s="316">
        <f t="shared" si="55"/>
        <v>2715.46</v>
      </c>
      <c r="C292" s="344">
        <f>ROUND(B292*index!$O$8,2)</f>
        <v>2825.16</v>
      </c>
      <c r="D292" s="216">
        <f t="shared" si="62"/>
        <v>17.1568</v>
      </c>
      <c r="E292" s="31"/>
      <c r="F292" s="37">
        <f t="shared" si="56"/>
        <v>4.4607999999999999</v>
      </c>
      <c r="G292" s="22">
        <f t="shared" si="57"/>
        <v>9.6077999999999992</v>
      </c>
      <c r="H292" s="22">
        <f t="shared" si="58"/>
        <v>6.0049000000000001</v>
      </c>
      <c r="I292" s="22">
        <f t="shared" si="59"/>
        <v>8.5784000000000002</v>
      </c>
      <c r="J292" s="22">
        <f t="shared" si="60"/>
        <v>5.1470000000000002</v>
      </c>
      <c r="K292" s="38">
        <f t="shared" si="61"/>
        <v>3.4314</v>
      </c>
      <c r="L292" s="31"/>
      <c r="M292" s="44">
        <f t="shared" si="63"/>
        <v>148.6</v>
      </c>
      <c r="N292" s="20">
        <f t="shared" si="64"/>
        <v>297.20999999999998</v>
      </c>
      <c r="O292" s="45">
        <f t="shared" si="65"/>
        <v>445.81</v>
      </c>
      <c r="P292" s="105"/>
      <c r="Q292" s="146">
        <v>34</v>
      </c>
      <c r="R292" s="44">
        <f>ROUND(index!$O$33+(C292*12)*index!$O$34,2)</f>
        <v>1205.03</v>
      </c>
      <c r="S292" s="45">
        <f>ROUND(index!$O$37+(C292*12)*index!$O$38,2)</f>
        <v>854.17</v>
      </c>
    </row>
    <row r="293" spans="1:19" ht="13.8" thickBot="1" x14ac:dyDescent="0.3">
      <c r="A293" s="110">
        <v>35</v>
      </c>
      <c r="B293" s="366">
        <f t="shared" si="55"/>
        <v>2718.65</v>
      </c>
      <c r="C293" s="345">
        <f>ROUND(B293*index!$O$8,2)</f>
        <v>2828.48</v>
      </c>
      <c r="D293" s="217">
        <f t="shared" si="62"/>
        <v>17.177</v>
      </c>
      <c r="E293" s="31"/>
      <c r="F293" s="335">
        <f t="shared" si="56"/>
        <v>4.4660000000000002</v>
      </c>
      <c r="G293" s="336">
        <f t="shared" si="57"/>
        <v>9.6190999999999995</v>
      </c>
      <c r="H293" s="336">
        <f t="shared" si="58"/>
        <v>6.0119999999999996</v>
      </c>
      <c r="I293" s="336">
        <f t="shared" si="59"/>
        <v>8.5884999999999998</v>
      </c>
      <c r="J293" s="336">
        <f t="shared" si="60"/>
        <v>5.1531000000000002</v>
      </c>
      <c r="K293" s="337">
        <f t="shared" si="61"/>
        <v>3.4354</v>
      </c>
      <c r="L293" s="31"/>
      <c r="M293" s="46">
        <f t="shared" si="63"/>
        <v>148.78</v>
      </c>
      <c r="N293" s="47">
        <f t="shared" si="64"/>
        <v>297.56</v>
      </c>
      <c r="O293" s="48">
        <f t="shared" si="65"/>
        <v>446.33</v>
      </c>
      <c r="P293" s="105"/>
      <c r="Q293" s="147">
        <v>35</v>
      </c>
      <c r="R293" s="46">
        <f>ROUND(index!$O$33+(C293*12)*index!$O$34,2)</f>
        <v>1206.02</v>
      </c>
      <c r="S293" s="48">
        <f>ROUND(index!$O$37+(C293*12)*index!$O$38,2)</f>
        <v>854.38</v>
      </c>
    </row>
    <row r="300" spans="1:19" x14ac:dyDescent="0.25">
      <c r="C300" s="329"/>
      <c r="D300" s="170"/>
    </row>
    <row r="301" spans="1:19" ht="16.2" thickBot="1" x14ac:dyDescent="0.35">
      <c r="B301" s="346"/>
      <c r="C301" s="170"/>
      <c r="D301" s="170"/>
    </row>
    <row r="302" spans="1:19" ht="16.2" thickBot="1" x14ac:dyDescent="0.35">
      <c r="A302" s="32"/>
      <c r="B302" s="351" t="s">
        <v>186</v>
      </c>
      <c r="C302" s="347" t="s">
        <v>162</v>
      </c>
      <c r="D302" s="350"/>
      <c r="E302" s="32"/>
      <c r="F302" s="128" t="s">
        <v>232</v>
      </c>
      <c r="G302" s="353"/>
      <c r="H302" s="353"/>
      <c r="I302" s="353"/>
      <c r="J302" s="353"/>
      <c r="K302" s="354"/>
      <c r="L302" s="32"/>
      <c r="M302" s="128" t="s">
        <v>250</v>
      </c>
      <c r="N302" s="353"/>
      <c r="O302" s="354"/>
      <c r="P302" s="32"/>
      <c r="Q302" s="32"/>
      <c r="R302" s="355" t="s">
        <v>473</v>
      </c>
      <c r="S302" s="355" t="s">
        <v>473</v>
      </c>
    </row>
    <row r="303" spans="1:19" x14ac:dyDescent="0.25">
      <c r="M303" s="180" t="s">
        <v>247</v>
      </c>
      <c r="N303" s="181" t="s">
        <v>248</v>
      </c>
      <c r="O303" s="182" t="s">
        <v>249</v>
      </c>
      <c r="R303" s="176"/>
      <c r="S303" s="176"/>
    </row>
    <row r="304" spans="1:19" ht="16.2" thickBot="1" x14ac:dyDescent="0.35">
      <c r="B304" s="121" t="s">
        <v>467</v>
      </c>
      <c r="C304" s="121" t="s">
        <v>467</v>
      </c>
      <c r="D304" s="121" t="s">
        <v>467</v>
      </c>
      <c r="M304" s="27">
        <v>5.2600000000000001E-2</v>
      </c>
      <c r="N304" s="28">
        <v>0.1052</v>
      </c>
      <c r="O304" s="29">
        <v>0.1578</v>
      </c>
      <c r="R304" s="348"/>
      <c r="S304" s="348"/>
    </row>
    <row r="305" spans="1:19" x14ac:dyDescent="0.25">
      <c r="A305" s="6"/>
      <c r="B305" s="1" t="s">
        <v>243</v>
      </c>
      <c r="C305" s="358" t="s">
        <v>472</v>
      </c>
      <c r="D305" s="358" t="s">
        <v>472</v>
      </c>
      <c r="E305" s="6"/>
      <c r="K305" s="176"/>
      <c r="L305" s="6"/>
      <c r="M305" s="176"/>
      <c r="N305" s="176"/>
      <c r="O305" s="176"/>
      <c r="P305" s="6"/>
      <c r="Q305" s="6"/>
      <c r="R305" s="359" t="s">
        <v>252</v>
      </c>
      <c r="S305" s="359" t="s">
        <v>253</v>
      </c>
    </row>
    <row r="306" spans="1:19" ht="13.8" thickBot="1" x14ac:dyDescent="0.3">
      <c r="A306" s="13"/>
      <c r="B306" s="177" t="s">
        <v>242</v>
      </c>
      <c r="C306" s="177" t="s">
        <v>242</v>
      </c>
      <c r="D306" s="177" t="s">
        <v>251</v>
      </c>
      <c r="E306" s="13"/>
      <c r="F306" s="177" t="s">
        <v>251</v>
      </c>
      <c r="G306" s="177" t="s">
        <v>251</v>
      </c>
      <c r="H306" s="177" t="s">
        <v>251</v>
      </c>
      <c r="I306" s="177" t="s">
        <v>251</v>
      </c>
      <c r="J306" s="177" t="s">
        <v>251</v>
      </c>
      <c r="K306" s="177" t="s">
        <v>251</v>
      </c>
      <c r="L306" s="13"/>
      <c r="M306" s="177" t="s">
        <v>242</v>
      </c>
      <c r="N306" s="177" t="s">
        <v>242</v>
      </c>
      <c r="O306" s="177" t="s">
        <v>242</v>
      </c>
      <c r="P306" s="13"/>
      <c r="Q306" s="13"/>
      <c r="R306" s="194" t="s">
        <v>244</v>
      </c>
      <c r="S306" s="194" t="s">
        <v>244</v>
      </c>
    </row>
    <row r="307" spans="1:19" ht="13.8" thickBot="1" x14ac:dyDescent="0.3">
      <c r="A307" s="34" t="s">
        <v>27</v>
      </c>
      <c r="B307" s="330" t="str">
        <f>$C$302</f>
        <v>cat 10</v>
      </c>
      <c r="C307" s="330" t="str">
        <f>$C$302</f>
        <v>cat 10</v>
      </c>
      <c r="D307" s="330" t="str">
        <f>$C$302</f>
        <v>cat 10</v>
      </c>
      <c r="E307" s="115"/>
      <c r="F307" s="114">
        <v>0.26</v>
      </c>
      <c r="G307" s="114">
        <v>0.56000000000000005</v>
      </c>
      <c r="H307" s="114">
        <v>0.35</v>
      </c>
      <c r="I307" s="114">
        <v>0.5</v>
      </c>
      <c r="J307" s="114">
        <v>0.3</v>
      </c>
      <c r="K307" s="114">
        <v>0.2</v>
      </c>
      <c r="L307" s="115"/>
      <c r="M307" s="211">
        <v>5.2600000000000001E-2</v>
      </c>
      <c r="N307" s="211">
        <v>0.1052</v>
      </c>
      <c r="O307" s="211">
        <v>0.1578</v>
      </c>
      <c r="P307" s="115"/>
      <c r="Q307" s="114" t="s">
        <v>27</v>
      </c>
      <c r="R307" s="330" t="str">
        <f>$C$302</f>
        <v>cat 10</v>
      </c>
      <c r="S307" s="330" t="str">
        <f>$C$302</f>
        <v>cat 10</v>
      </c>
    </row>
    <row r="308" spans="1:19" x14ac:dyDescent="0.25">
      <c r="A308" s="331">
        <v>0</v>
      </c>
      <c r="B308" s="365">
        <f t="shared" ref="B308:B343" si="66">VLOOKUP(C$302,ificbasisdoel,$A308+2,FALSE)</f>
        <v>2151.02</v>
      </c>
      <c r="C308" s="343">
        <f>ROUND(B308*index!$O$8,2)</f>
        <v>2237.92</v>
      </c>
      <c r="D308" s="215">
        <f>ROUND(C308*12/1976,4)</f>
        <v>13.5906</v>
      </c>
      <c r="E308" s="31"/>
      <c r="F308" s="332">
        <f t="shared" ref="F308:F343" si="67">ROUND(D308*$F$8,4)</f>
        <v>3.5335999999999999</v>
      </c>
      <c r="G308" s="333">
        <f t="shared" ref="G308:G343" si="68">ROUND(D308*$G$8,4)</f>
        <v>7.6106999999999996</v>
      </c>
      <c r="H308" s="333">
        <f t="shared" ref="H308:H343" si="69">ROUND(D308*$H$8,4)</f>
        <v>4.7567000000000004</v>
      </c>
      <c r="I308" s="333">
        <f t="shared" ref="I308:I343" si="70">ROUND(D308*$I$8,4)</f>
        <v>6.7953000000000001</v>
      </c>
      <c r="J308" s="333">
        <f t="shared" ref="J308:J343" si="71">ROUND(D308*$J$8,4)</f>
        <v>4.0772000000000004</v>
      </c>
      <c r="K308" s="334">
        <f t="shared" ref="K308:K343" si="72">ROUND(D308*$K$8,4)</f>
        <v>2.7181000000000002</v>
      </c>
      <c r="L308" s="31"/>
      <c r="M308" s="338">
        <f>ROUND(C308*$M$8,2)</f>
        <v>117.71</v>
      </c>
      <c r="N308" s="339">
        <f>ROUND(C308*$N$8,2)</f>
        <v>235.43</v>
      </c>
      <c r="O308" s="340">
        <f>ROUND(C308*$O$8,2)</f>
        <v>353.14</v>
      </c>
      <c r="P308" s="105"/>
      <c r="Q308" s="341">
        <v>0</v>
      </c>
      <c r="R308" s="338">
        <f>ROUND(index!$O$33+(C308*12)*index!$O$34,2)</f>
        <v>1028.8599999999999</v>
      </c>
      <c r="S308" s="340">
        <f>ROUND(index!$O$37+(C308*12)*index!$O$38,2)</f>
        <v>816.82</v>
      </c>
    </row>
    <row r="309" spans="1:19" x14ac:dyDescent="0.25">
      <c r="A309" s="108">
        <v>1</v>
      </c>
      <c r="B309" s="316">
        <f t="shared" si="66"/>
        <v>2203.48</v>
      </c>
      <c r="C309" s="344">
        <f>ROUND(B309*index!$O$8,2)</f>
        <v>2292.5</v>
      </c>
      <c r="D309" s="216">
        <f t="shared" ref="D309:D343" si="73">ROUND(C309*12/1976,4)</f>
        <v>13.9221</v>
      </c>
      <c r="E309" s="31"/>
      <c r="F309" s="37">
        <f t="shared" si="67"/>
        <v>3.6196999999999999</v>
      </c>
      <c r="G309" s="22">
        <f t="shared" si="68"/>
        <v>7.7964000000000002</v>
      </c>
      <c r="H309" s="22">
        <f t="shared" si="69"/>
        <v>4.8727</v>
      </c>
      <c r="I309" s="22">
        <f t="shared" si="70"/>
        <v>6.9611000000000001</v>
      </c>
      <c r="J309" s="22">
        <f t="shared" si="71"/>
        <v>4.1765999999999996</v>
      </c>
      <c r="K309" s="38">
        <f t="shared" si="72"/>
        <v>2.7844000000000002</v>
      </c>
      <c r="L309" s="31"/>
      <c r="M309" s="44">
        <f t="shared" ref="M309:M343" si="74">ROUND(C309*$M$8,2)</f>
        <v>120.59</v>
      </c>
      <c r="N309" s="20">
        <f t="shared" ref="N309:N343" si="75">ROUND(C309*$N$8,2)</f>
        <v>241.17</v>
      </c>
      <c r="O309" s="45">
        <f t="shared" ref="O309:O343" si="76">ROUND(C309*$O$8,2)</f>
        <v>361.76</v>
      </c>
      <c r="P309" s="105"/>
      <c r="Q309" s="145">
        <v>1</v>
      </c>
      <c r="R309" s="44">
        <f>ROUND(index!$O$33+(C309*12)*index!$O$34,2)</f>
        <v>1045.23</v>
      </c>
      <c r="S309" s="45">
        <f>ROUND(index!$O$37+(C309*12)*index!$O$38,2)</f>
        <v>820.29</v>
      </c>
    </row>
    <row r="310" spans="1:19" x14ac:dyDescent="0.25">
      <c r="A310" s="108">
        <v>2</v>
      </c>
      <c r="B310" s="316">
        <f t="shared" si="66"/>
        <v>2246.14</v>
      </c>
      <c r="C310" s="344">
        <f>ROUND(B310*index!$O$8,2)</f>
        <v>2336.88</v>
      </c>
      <c r="D310" s="216">
        <f t="shared" si="73"/>
        <v>14.191599999999999</v>
      </c>
      <c r="E310" s="31"/>
      <c r="F310" s="37">
        <f t="shared" si="67"/>
        <v>3.6898</v>
      </c>
      <c r="G310" s="22">
        <f t="shared" si="68"/>
        <v>7.9473000000000003</v>
      </c>
      <c r="H310" s="22">
        <f t="shared" si="69"/>
        <v>4.9671000000000003</v>
      </c>
      <c r="I310" s="22">
        <f t="shared" si="70"/>
        <v>7.0957999999999997</v>
      </c>
      <c r="J310" s="22">
        <f t="shared" si="71"/>
        <v>4.2575000000000003</v>
      </c>
      <c r="K310" s="38">
        <f t="shared" si="72"/>
        <v>2.8382999999999998</v>
      </c>
      <c r="L310" s="31"/>
      <c r="M310" s="44">
        <f t="shared" si="74"/>
        <v>122.92</v>
      </c>
      <c r="N310" s="20">
        <f t="shared" si="75"/>
        <v>245.84</v>
      </c>
      <c r="O310" s="45">
        <f t="shared" si="76"/>
        <v>368.76</v>
      </c>
      <c r="P310" s="105"/>
      <c r="Q310" s="145">
        <v>2</v>
      </c>
      <c r="R310" s="44">
        <f>ROUND(index!$O$33+(C310*12)*index!$O$34,2)</f>
        <v>1058.54</v>
      </c>
      <c r="S310" s="45">
        <f>ROUND(index!$O$37+(C310*12)*index!$O$38,2)</f>
        <v>823.12</v>
      </c>
    </row>
    <row r="311" spans="1:19" x14ac:dyDescent="0.25">
      <c r="A311" s="108">
        <v>3</v>
      </c>
      <c r="B311" s="316">
        <f t="shared" si="66"/>
        <v>2286.37</v>
      </c>
      <c r="C311" s="344">
        <f>ROUND(B311*index!$O$8,2)</f>
        <v>2378.7399999999998</v>
      </c>
      <c r="D311" s="216">
        <f t="shared" si="73"/>
        <v>14.4458</v>
      </c>
      <c r="E311" s="31"/>
      <c r="F311" s="37">
        <f t="shared" si="67"/>
        <v>3.7559</v>
      </c>
      <c r="G311" s="22">
        <f t="shared" si="68"/>
        <v>8.0896000000000008</v>
      </c>
      <c r="H311" s="22">
        <f t="shared" si="69"/>
        <v>5.056</v>
      </c>
      <c r="I311" s="22">
        <f t="shared" si="70"/>
        <v>7.2229000000000001</v>
      </c>
      <c r="J311" s="22">
        <f t="shared" si="71"/>
        <v>4.3337000000000003</v>
      </c>
      <c r="K311" s="38">
        <f t="shared" si="72"/>
        <v>2.8892000000000002</v>
      </c>
      <c r="L311" s="31"/>
      <c r="M311" s="44">
        <f t="shared" si="74"/>
        <v>125.12</v>
      </c>
      <c r="N311" s="20">
        <f t="shared" si="75"/>
        <v>250.24</v>
      </c>
      <c r="O311" s="45">
        <f t="shared" si="76"/>
        <v>375.37</v>
      </c>
      <c r="P311" s="105"/>
      <c r="Q311" s="145">
        <v>3</v>
      </c>
      <c r="R311" s="44">
        <f>ROUND(index!$O$33+(C311*12)*index!$O$34,2)</f>
        <v>1071.0999999999999</v>
      </c>
      <c r="S311" s="45">
        <f>ROUND(index!$O$37+(C311*12)*index!$O$38,2)</f>
        <v>825.78</v>
      </c>
    </row>
    <row r="312" spans="1:19" x14ac:dyDescent="0.25">
      <c r="A312" s="108">
        <v>4</v>
      </c>
      <c r="B312" s="316">
        <f t="shared" si="66"/>
        <v>2324.25</v>
      </c>
      <c r="C312" s="344">
        <f>ROUND(B312*index!$O$8,2)</f>
        <v>2418.15</v>
      </c>
      <c r="D312" s="216">
        <f t="shared" si="73"/>
        <v>14.6851</v>
      </c>
      <c r="E312" s="31"/>
      <c r="F312" s="37">
        <f t="shared" si="67"/>
        <v>3.8180999999999998</v>
      </c>
      <c r="G312" s="22">
        <f t="shared" si="68"/>
        <v>8.2236999999999991</v>
      </c>
      <c r="H312" s="22">
        <f t="shared" si="69"/>
        <v>5.1398000000000001</v>
      </c>
      <c r="I312" s="22">
        <f t="shared" si="70"/>
        <v>7.3426</v>
      </c>
      <c r="J312" s="22">
        <f t="shared" si="71"/>
        <v>4.4055</v>
      </c>
      <c r="K312" s="38">
        <f t="shared" si="72"/>
        <v>2.9369999999999998</v>
      </c>
      <c r="L312" s="31"/>
      <c r="M312" s="44">
        <f t="shared" si="74"/>
        <v>127.19</v>
      </c>
      <c r="N312" s="20">
        <f t="shared" si="75"/>
        <v>254.39</v>
      </c>
      <c r="O312" s="45">
        <f t="shared" si="76"/>
        <v>381.58</v>
      </c>
      <c r="P312" s="105"/>
      <c r="Q312" s="145">
        <v>4</v>
      </c>
      <c r="R312" s="44">
        <f>ROUND(index!$O$33+(C312*12)*index!$O$34,2)</f>
        <v>1082.93</v>
      </c>
      <c r="S312" s="45">
        <f>ROUND(index!$O$37+(C312*12)*index!$O$38,2)</f>
        <v>828.28</v>
      </c>
    </row>
    <row r="313" spans="1:19" x14ac:dyDescent="0.25">
      <c r="A313" s="108">
        <v>5</v>
      </c>
      <c r="B313" s="316">
        <f t="shared" si="66"/>
        <v>2359.87</v>
      </c>
      <c r="C313" s="344">
        <f>ROUND(B313*index!$O$8,2)</f>
        <v>2455.21</v>
      </c>
      <c r="D313" s="216">
        <f t="shared" si="73"/>
        <v>14.9102</v>
      </c>
      <c r="E313" s="31"/>
      <c r="F313" s="37">
        <f t="shared" si="67"/>
        <v>3.8767</v>
      </c>
      <c r="G313" s="22">
        <f t="shared" si="68"/>
        <v>8.3497000000000003</v>
      </c>
      <c r="H313" s="22">
        <f t="shared" si="69"/>
        <v>5.2186000000000003</v>
      </c>
      <c r="I313" s="22">
        <f t="shared" si="70"/>
        <v>7.4550999999999998</v>
      </c>
      <c r="J313" s="22">
        <f t="shared" si="71"/>
        <v>4.4730999999999996</v>
      </c>
      <c r="K313" s="38">
        <f t="shared" si="72"/>
        <v>2.9820000000000002</v>
      </c>
      <c r="L313" s="31"/>
      <c r="M313" s="44">
        <f t="shared" si="74"/>
        <v>129.13999999999999</v>
      </c>
      <c r="N313" s="20">
        <f t="shared" si="75"/>
        <v>258.29000000000002</v>
      </c>
      <c r="O313" s="45">
        <f t="shared" si="76"/>
        <v>387.43</v>
      </c>
      <c r="P313" s="105"/>
      <c r="Q313" s="145">
        <v>5</v>
      </c>
      <c r="R313" s="44">
        <f>ROUND(index!$O$33+(C313*12)*index!$O$34,2)</f>
        <v>1094.04</v>
      </c>
      <c r="S313" s="45">
        <f>ROUND(index!$O$37+(C313*12)*index!$O$38,2)</f>
        <v>830.64</v>
      </c>
    </row>
    <row r="314" spans="1:19" x14ac:dyDescent="0.25">
      <c r="A314" s="108">
        <v>6</v>
      </c>
      <c r="B314" s="316">
        <f t="shared" si="66"/>
        <v>2400.62</v>
      </c>
      <c r="C314" s="344">
        <f>ROUND(B314*index!$O$8,2)</f>
        <v>2497.61</v>
      </c>
      <c r="D314" s="216">
        <f t="shared" si="73"/>
        <v>15.1677</v>
      </c>
      <c r="E314" s="31"/>
      <c r="F314" s="37">
        <f t="shared" si="67"/>
        <v>3.9436</v>
      </c>
      <c r="G314" s="22">
        <f t="shared" si="68"/>
        <v>8.4939</v>
      </c>
      <c r="H314" s="22">
        <f t="shared" si="69"/>
        <v>5.3087</v>
      </c>
      <c r="I314" s="22">
        <f t="shared" si="70"/>
        <v>7.5838999999999999</v>
      </c>
      <c r="J314" s="22">
        <f t="shared" si="71"/>
        <v>4.5503</v>
      </c>
      <c r="K314" s="38">
        <f t="shared" si="72"/>
        <v>3.0335000000000001</v>
      </c>
      <c r="L314" s="31"/>
      <c r="M314" s="44">
        <f t="shared" si="74"/>
        <v>131.37</v>
      </c>
      <c r="N314" s="20">
        <f t="shared" si="75"/>
        <v>262.75</v>
      </c>
      <c r="O314" s="45">
        <f t="shared" si="76"/>
        <v>394.12</v>
      </c>
      <c r="P314" s="105"/>
      <c r="Q314" s="145">
        <v>6</v>
      </c>
      <c r="R314" s="44">
        <f>ROUND(index!$O$33+(C314*12)*index!$O$34,2)</f>
        <v>1106.76</v>
      </c>
      <c r="S314" s="45">
        <f>ROUND(index!$O$37+(C314*12)*index!$O$38,2)</f>
        <v>833.34</v>
      </c>
    </row>
    <row r="315" spans="1:19" x14ac:dyDescent="0.25">
      <c r="A315" s="108">
        <v>7</v>
      </c>
      <c r="B315" s="316">
        <f t="shared" si="66"/>
        <v>2432</v>
      </c>
      <c r="C315" s="344">
        <f>ROUND(B315*index!$O$8,2)</f>
        <v>2530.25</v>
      </c>
      <c r="D315" s="216">
        <f t="shared" si="73"/>
        <v>15.3659</v>
      </c>
      <c r="E315" s="31"/>
      <c r="F315" s="37">
        <f t="shared" si="67"/>
        <v>3.9950999999999999</v>
      </c>
      <c r="G315" s="22">
        <f t="shared" si="68"/>
        <v>8.6049000000000007</v>
      </c>
      <c r="H315" s="22">
        <f t="shared" si="69"/>
        <v>5.3780999999999999</v>
      </c>
      <c r="I315" s="22">
        <f t="shared" si="70"/>
        <v>7.6829999999999998</v>
      </c>
      <c r="J315" s="22">
        <f t="shared" si="71"/>
        <v>4.6097999999999999</v>
      </c>
      <c r="K315" s="38">
        <f t="shared" si="72"/>
        <v>3.0731999999999999</v>
      </c>
      <c r="L315" s="31"/>
      <c r="M315" s="44">
        <f t="shared" si="74"/>
        <v>133.09</v>
      </c>
      <c r="N315" s="20">
        <f t="shared" si="75"/>
        <v>266.18</v>
      </c>
      <c r="O315" s="45">
        <f t="shared" si="76"/>
        <v>399.27</v>
      </c>
      <c r="P315" s="105"/>
      <c r="Q315" s="145">
        <v>7</v>
      </c>
      <c r="R315" s="44">
        <f>ROUND(index!$O$33+(C315*12)*index!$O$34,2)</f>
        <v>1116.56</v>
      </c>
      <c r="S315" s="45">
        <f>ROUND(index!$O$37+(C315*12)*index!$O$38,2)</f>
        <v>835.41</v>
      </c>
    </row>
    <row r="316" spans="1:19" x14ac:dyDescent="0.25">
      <c r="A316" s="108">
        <v>8</v>
      </c>
      <c r="B316" s="316">
        <f t="shared" si="66"/>
        <v>2461.42</v>
      </c>
      <c r="C316" s="344">
        <f>ROUND(B316*index!$O$8,2)</f>
        <v>2560.86</v>
      </c>
      <c r="D316" s="216">
        <f t="shared" si="73"/>
        <v>15.5518</v>
      </c>
      <c r="E316" s="31"/>
      <c r="F316" s="37">
        <f t="shared" si="67"/>
        <v>4.0434999999999999</v>
      </c>
      <c r="G316" s="22">
        <f t="shared" si="68"/>
        <v>8.7089999999999996</v>
      </c>
      <c r="H316" s="22">
        <f t="shared" si="69"/>
        <v>5.4431000000000003</v>
      </c>
      <c r="I316" s="22">
        <f t="shared" si="70"/>
        <v>7.7759</v>
      </c>
      <c r="J316" s="22">
        <f t="shared" si="71"/>
        <v>4.6654999999999998</v>
      </c>
      <c r="K316" s="38">
        <f t="shared" si="72"/>
        <v>3.1103999999999998</v>
      </c>
      <c r="L316" s="31"/>
      <c r="M316" s="44">
        <f t="shared" si="74"/>
        <v>134.69999999999999</v>
      </c>
      <c r="N316" s="20">
        <f t="shared" si="75"/>
        <v>269.39999999999998</v>
      </c>
      <c r="O316" s="45">
        <f t="shared" si="76"/>
        <v>404.1</v>
      </c>
      <c r="P316" s="105"/>
      <c r="Q316" s="145">
        <v>8</v>
      </c>
      <c r="R316" s="44">
        <f>ROUND(index!$O$33+(C316*12)*index!$O$34,2)</f>
        <v>1125.74</v>
      </c>
      <c r="S316" s="45">
        <f>ROUND(index!$O$37+(C316*12)*index!$O$38,2)</f>
        <v>837.36</v>
      </c>
    </row>
    <row r="317" spans="1:19" x14ac:dyDescent="0.25">
      <c r="A317" s="108">
        <v>9</v>
      </c>
      <c r="B317" s="316">
        <f t="shared" si="66"/>
        <v>2488.96</v>
      </c>
      <c r="C317" s="344">
        <f>ROUND(B317*index!$O$8,2)</f>
        <v>2589.5100000000002</v>
      </c>
      <c r="D317" s="216">
        <f t="shared" si="73"/>
        <v>15.7258</v>
      </c>
      <c r="E317" s="31"/>
      <c r="F317" s="37">
        <f t="shared" si="67"/>
        <v>4.0887000000000002</v>
      </c>
      <c r="G317" s="22">
        <f t="shared" si="68"/>
        <v>8.8064</v>
      </c>
      <c r="H317" s="22">
        <f t="shared" si="69"/>
        <v>5.5039999999999996</v>
      </c>
      <c r="I317" s="22">
        <f t="shared" si="70"/>
        <v>7.8628999999999998</v>
      </c>
      <c r="J317" s="22">
        <f t="shared" si="71"/>
        <v>4.7176999999999998</v>
      </c>
      <c r="K317" s="38">
        <f t="shared" si="72"/>
        <v>3.1452</v>
      </c>
      <c r="L317" s="31"/>
      <c r="M317" s="44">
        <f t="shared" si="74"/>
        <v>136.21</v>
      </c>
      <c r="N317" s="20">
        <f t="shared" si="75"/>
        <v>272.42</v>
      </c>
      <c r="O317" s="45">
        <f t="shared" si="76"/>
        <v>408.62</v>
      </c>
      <c r="P317" s="105"/>
      <c r="Q317" s="145">
        <v>9</v>
      </c>
      <c r="R317" s="44">
        <f>ROUND(index!$O$33+(C317*12)*index!$O$34,2)</f>
        <v>1134.33</v>
      </c>
      <c r="S317" s="45">
        <f>ROUND(index!$O$37+(C317*12)*index!$O$38,2)</f>
        <v>839.18</v>
      </c>
    </row>
    <row r="318" spans="1:19" x14ac:dyDescent="0.25">
      <c r="A318" s="108">
        <v>10</v>
      </c>
      <c r="B318" s="316">
        <f t="shared" si="66"/>
        <v>2514.7199999999998</v>
      </c>
      <c r="C318" s="344">
        <f>ROUND(B318*index!$O$8,2)</f>
        <v>2616.31</v>
      </c>
      <c r="D318" s="216">
        <f t="shared" si="73"/>
        <v>15.888500000000001</v>
      </c>
      <c r="E318" s="31"/>
      <c r="F318" s="37">
        <f t="shared" si="67"/>
        <v>4.1310000000000002</v>
      </c>
      <c r="G318" s="22">
        <f t="shared" si="68"/>
        <v>8.8976000000000006</v>
      </c>
      <c r="H318" s="22">
        <f t="shared" si="69"/>
        <v>5.5609999999999999</v>
      </c>
      <c r="I318" s="22">
        <f t="shared" si="70"/>
        <v>7.9443000000000001</v>
      </c>
      <c r="J318" s="22">
        <f t="shared" si="71"/>
        <v>4.7666000000000004</v>
      </c>
      <c r="K318" s="38">
        <f t="shared" si="72"/>
        <v>3.1777000000000002</v>
      </c>
      <c r="L318" s="31"/>
      <c r="M318" s="44">
        <f t="shared" si="74"/>
        <v>137.62</v>
      </c>
      <c r="N318" s="20">
        <f t="shared" si="75"/>
        <v>275.24</v>
      </c>
      <c r="O318" s="45">
        <f t="shared" si="76"/>
        <v>412.85</v>
      </c>
      <c r="P318" s="105"/>
      <c r="Q318" s="145">
        <v>10</v>
      </c>
      <c r="R318" s="44">
        <f>ROUND(index!$O$33+(C318*12)*index!$O$34,2)</f>
        <v>1142.3699999999999</v>
      </c>
      <c r="S318" s="45">
        <f>ROUND(index!$O$37+(C318*12)*index!$O$38,2)</f>
        <v>840.89</v>
      </c>
    </row>
    <row r="319" spans="1:19" x14ac:dyDescent="0.25">
      <c r="A319" s="108">
        <v>11</v>
      </c>
      <c r="B319" s="316">
        <f t="shared" si="66"/>
        <v>2546.09</v>
      </c>
      <c r="C319" s="344">
        <f>ROUND(B319*index!$O$8,2)</f>
        <v>2648.95</v>
      </c>
      <c r="D319" s="216">
        <f t="shared" si="73"/>
        <v>16.0867</v>
      </c>
      <c r="E319" s="31"/>
      <c r="F319" s="37">
        <f t="shared" si="67"/>
        <v>4.1825000000000001</v>
      </c>
      <c r="G319" s="22">
        <f t="shared" si="68"/>
        <v>9.0085999999999995</v>
      </c>
      <c r="H319" s="22">
        <f t="shared" si="69"/>
        <v>5.6303000000000001</v>
      </c>
      <c r="I319" s="22">
        <f t="shared" si="70"/>
        <v>8.0434000000000001</v>
      </c>
      <c r="J319" s="22">
        <f t="shared" si="71"/>
        <v>4.8259999999999996</v>
      </c>
      <c r="K319" s="38">
        <f t="shared" si="72"/>
        <v>3.2172999999999998</v>
      </c>
      <c r="L319" s="31"/>
      <c r="M319" s="44">
        <f t="shared" si="74"/>
        <v>139.33000000000001</v>
      </c>
      <c r="N319" s="20">
        <f t="shared" si="75"/>
        <v>278.67</v>
      </c>
      <c r="O319" s="45">
        <f t="shared" si="76"/>
        <v>418</v>
      </c>
      <c r="P319" s="105"/>
      <c r="Q319" s="145">
        <v>11</v>
      </c>
      <c r="R319" s="44">
        <f>ROUND(index!$O$33+(C319*12)*index!$O$34,2)</f>
        <v>1152.17</v>
      </c>
      <c r="S319" s="45">
        <f>ROUND(index!$O$37+(C319*12)*index!$O$38,2)</f>
        <v>842.96</v>
      </c>
    </row>
    <row r="320" spans="1:19" x14ac:dyDescent="0.25">
      <c r="A320" s="108">
        <v>12</v>
      </c>
      <c r="B320" s="316">
        <f t="shared" si="66"/>
        <v>2568.5700000000002</v>
      </c>
      <c r="C320" s="344">
        <f>ROUND(B320*index!$O$8,2)</f>
        <v>2672.34</v>
      </c>
      <c r="D320" s="216">
        <f t="shared" si="73"/>
        <v>16.2288</v>
      </c>
      <c r="E320" s="31"/>
      <c r="F320" s="37">
        <f t="shared" si="67"/>
        <v>4.2195</v>
      </c>
      <c r="G320" s="22">
        <f t="shared" si="68"/>
        <v>9.0881000000000007</v>
      </c>
      <c r="H320" s="22">
        <f t="shared" si="69"/>
        <v>5.6801000000000004</v>
      </c>
      <c r="I320" s="22">
        <f t="shared" si="70"/>
        <v>8.1143999999999998</v>
      </c>
      <c r="J320" s="22">
        <f t="shared" si="71"/>
        <v>4.8685999999999998</v>
      </c>
      <c r="K320" s="38">
        <f t="shared" si="72"/>
        <v>3.2458</v>
      </c>
      <c r="L320" s="31"/>
      <c r="M320" s="44">
        <f t="shared" si="74"/>
        <v>140.57</v>
      </c>
      <c r="N320" s="20">
        <f t="shared" si="75"/>
        <v>281.13</v>
      </c>
      <c r="O320" s="45">
        <f t="shared" si="76"/>
        <v>421.7</v>
      </c>
      <c r="P320" s="105"/>
      <c r="Q320" s="145">
        <v>12</v>
      </c>
      <c r="R320" s="44">
        <f>ROUND(index!$O$33+(C320*12)*index!$O$34,2)</f>
        <v>1159.18</v>
      </c>
      <c r="S320" s="45">
        <f>ROUND(index!$O$37+(C320*12)*index!$O$38,2)</f>
        <v>844.45</v>
      </c>
    </row>
    <row r="321" spans="1:19" x14ac:dyDescent="0.25">
      <c r="A321" s="108">
        <v>13</v>
      </c>
      <c r="B321" s="316">
        <f t="shared" si="66"/>
        <v>2589.56</v>
      </c>
      <c r="C321" s="344">
        <f>ROUND(B321*index!$O$8,2)</f>
        <v>2694.18</v>
      </c>
      <c r="D321" s="216">
        <f t="shared" si="73"/>
        <v>16.3614</v>
      </c>
      <c r="E321" s="31"/>
      <c r="F321" s="37">
        <f t="shared" si="67"/>
        <v>4.2539999999999996</v>
      </c>
      <c r="G321" s="22">
        <f t="shared" si="68"/>
        <v>9.1623999999999999</v>
      </c>
      <c r="H321" s="22">
        <f t="shared" si="69"/>
        <v>5.7264999999999997</v>
      </c>
      <c r="I321" s="22">
        <f t="shared" si="70"/>
        <v>8.1806999999999999</v>
      </c>
      <c r="J321" s="22">
        <f t="shared" si="71"/>
        <v>4.9084000000000003</v>
      </c>
      <c r="K321" s="38">
        <f t="shared" si="72"/>
        <v>3.2723</v>
      </c>
      <c r="L321" s="31"/>
      <c r="M321" s="44">
        <f t="shared" si="74"/>
        <v>141.71</v>
      </c>
      <c r="N321" s="20">
        <f t="shared" si="75"/>
        <v>283.43</v>
      </c>
      <c r="O321" s="45">
        <f t="shared" si="76"/>
        <v>425.14</v>
      </c>
      <c r="P321" s="105"/>
      <c r="Q321" s="145">
        <v>13</v>
      </c>
      <c r="R321" s="44">
        <f>ROUND(index!$O$33+(C321*12)*index!$O$34,2)</f>
        <v>1165.73</v>
      </c>
      <c r="S321" s="45">
        <f>ROUND(index!$O$37+(C321*12)*index!$O$38,2)</f>
        <v>845.84</v>
      </c>
    </row>
    <row r="322" spans="1:19" x14ac:dyDescent="0.25">
      <c r="A322" s="108">
        <v>14</v>
      </c>
      <c r="B322" s="316">
        <f t="shared" si="66"/>
        <v>2609.13</v>
      </c>
      <c r="C322" s="344">
        <f>ROUND(B322*index!$O$8,2)</f>
        <v>2714.54</v>
      </c>
      <c r="D322" s="216">
        <f t="shared" si="73"/>
        <v>16.485099999999999</v>
      </c>
      <c r="E322" s="31"/>
      <c r="F322" s="37">
        <f t="shared" si="67"/>
        <v>4.2861000000000002</v>
      </c>
      <c r="G322" s="22">
        <f t="shared" si="68"/>
        <v>9.2317</v>
      </c>
      <c r="H322" s="22">
        <f t="shared" si="69"/>
        <v>5.7698</v>
      </c>
      <c r="I322" s="22">
        <f t="shared" si="70"/>
        <v>8.2425999999999995</v>
      </c>
      <c r="J322" s="22">
        <f t="shared" si="71"/>
        <v>4.9455</v>
      </c>
      <c r="K322" s="38">
        <f t="shared" si="72"/>
        <v>3.2970000000000002</v>
      </c>
      <c r="L322" s="31"/>
      <c r="M322" s="44">
        <f t="shared" si="74"/>
        <v>142.78</v>
      </c>
      <c r="N322" s="20">
        <f t="shared" si="75"/>
        <v>285.57</v>
      </c>
      <c r="O322" s="45">
        <f t="shared" si="76"/>
        <v>428.35</v>
      </c>
      <c r="P322" s="105"/>
      <c r="Q322" s="145">
        <v>14</v>
      </c>
      <c r="R322" s="44">
        <f>ROUND(index!$O$33+(C322*12)*index!$O$34,2)</f>
        <v>1171.8399999999999</v>
      </c>
      <c r="S322" s="45">
        <f>ROUND(index!$O$37+(C322*12)*index!$O$38,2)</f>
        <v>847.13</v>
      </c>
    </row>
    <row r="323" spans="1:19" x14ac:dyDescent="0.25">
      <c r="A323" s="108">
        <v>15</v>
      </c>
      <c r="B323" s="316">
        <f t="shared" si="66"/>
        <v>2627.37</v>
      </c>
      <c r="C323" s="344">
        <f>ROUND(B323*index!$O$8,2)</f>
        <v>2733.52</v>
      </c>
      <c r="D323" s="216">
        <f t="shared" si="73"/>
        <v>16.600300000000001</v>
      </c>
      <c r="E323" s="31"/>
      <c r="F323" s="37">
        <f t="shared" si="67"/>
        <v>4.3160999999999996</v>
      </c>
      <c r="G323" s="22">
        <f t="shared" si="68"/>
        <v>9.2962000000000007</v>
      </c>
      <c r="H323" s="22">
        <f t="shared" si="69"/>
        <v>5.8101000000000003</v>
      </c>
      <c r="I323" s="22">
        <f t="shared" si="70"/>
        <v>8.3002000000000002</v>
      </c>
      <c r="J323" s="22">
        <f t="shared" si="71"/>
        <v>4.9801000000000002</v>
      </c>
      <c r="K323" s="38">
        <f t="shared" si="72"/>
        <v>3.3201000000000001</v>
      </c>
      <c r="L323" s="31"/>
      <c r="M323" s="44">
        <f t="shared" si="74"/>
        <v>143.78</v>
      </c>
      <c r="N323" s="20">
        <f t="shared" si="75"/>
        <v>287.57</v>
      </c>
      <c r="O323" s="45">
        <f t="shared" si="76"/>
        <v>431.35</v>
      </c>
      <c r="P323" s="105"/>
      <c r="Q323" s="145">
        <v>15</v>
      </c>
      <c r="R323" s="44">
        <f>ROUND(index!$O$33+(C323*12)*index!$O$34,2)</f>
        <v>1177.54</v>
      </c>
      <c r="S323" s="45">
        <f>ROUND(index!$O$37+(C323*12)*index!$O$38,2)</f>
        <v>848.34</v>
      </c>
    </row>
    <row r="324" spans="1:19" x14ac:dyDescent="0.25">
      <c r="A324" s="108">
        <v>16</v>
      </c>
      <c r="B324" s="316">
        <f t="shared" si="66"/>
        <v>2648.42</v>
      </c>
      <c r="C324" s="344">
        <f>ROUND(B324*index!$O$8,2)</f>
        <v>2755.42</v>
      </c>
      <c r="D324" s="216">
        <f t="shared" si="73"/>
        <v>16.7333</v>
      </c>
      <c r="E324" s="31"/>
      <c r="F324" s="37">
        <f t="shared" si="67"/>
        <v>4.3506999999999998</v>
      </c>
      <c r="G324" s="22">
        <f t="shared" si="68"/>
        <v>9.3705999999999996</v>
      </c>
      <c r="H324" s="22">
        <f t="shared" si="69"/>
        <v>5.8567</v>
      </c>
      <c r="I324" s="22">
        <f t="shared" si="70"/>
        <v>8.3666999999999998</v>
      </c>
      <c r="J324" s="22">
        <f t="shared" si="71"/>
        <v>5.0199999999999996</v>
      </c>
      <c r="K324" s="38">
        <f t="shared" si="72"/>
        <v>3.3466999999999998</v>
      </c>
      <c r="L324" s="31"/>
      <c r="M324" s="44">
        <f t="shared" si="74"/>
        <v>144.94</v>
      </c>
      <c r="N324" s="20">
        <f t="shared" si="75"/>
        <v>289.87</v>
      </c>
      <c r="O324" s="45">
        <f t="shared" si="76"/>
        <v>434.81</v>
      </c>
      <c r="P324" s="105"/>
      <c r="Q324" s="145">
        <v>16</v>
      </c>
      <c r="R324" s="44">
        <f>ROUND(index!$O$33+(C324*12)*index!$O$34,2)</f>
        <v>1184.1099999999999</v>
      </c>
      <c r="S324" s="45">
        <f>ROUND(index!$O$37+(C324*12)*index!$O$38,2)</f>
        <v>849.73</v>
      </c>
    </row>
    <row r="325" spans="1:19" x14ac:dyDescent="0.25">
      <c r="A325" s="108">
        <v>17</v>
      </c>
      <c r="B325" s="316">
        <f t="shared" si="66"/>
        <v>2661.21</v>
      </c>
      <c r="C325" s="344">
        <f>ROUND(B325*index!$O$8,2)</f>
        <v>2768.72</v>
      </c>
      <c r="D325" s="216">
        <f t="shared" si="73"/>
        <v>16.8141</v>
      </c>
      <c r="E325" s="31"/>
      <c r="F325" s="37">
        <f t="shared" si="67"/>
        <v>4.3716999999999997</v>
      </c>
      <c r="G325" s="22">
        <f t="shared" si="68"/>
        <v>9.4159000000000006</v>
      </c>
      <c r="H325" s="22">
        <f t="shared" si="69"/>
        <v>5.8849</v>
      </c>
      <c r="I325" s="22">
        <f t="shared" si="70"/>
        <v>8.4070999999999998</v>
      </c>
      <c r="J325" s="22">
        <f t="shared" si="71"/>
        <v>5.0442</v>
      </c>
      <c r="K325" s="38">
        <f t="shared" si="72"/>
        <v>3.3628</v>
      </c>
      <c r="L325" s="31"/>
      <c r="M325" s="44">
        <f t="shared" si="74"/>
        <v>145.63</v>
      </c>
      <c r="N325" s="20">
        <f t="shared" si="75"/>
        <v>291.27</v>
      </c>
      <c r="O325" s="45">
        <f t="shared" si="76"/>
        <v>436.9</v>
      </c>
      <c r="P325" s="105"/>
      <c r="Q325" s="145">
        <v>17</v>
      </c>
      <c r="R325" s="44">
        <f>ROUND(index!$O$33+(C325*12)*index!$O$34,2)</f>
        <v>1188.0999999999999</v>
      </c>
      <c r="S325" s="45">
        <f>ROUND(index!$O$37+(C325*12)*index!$O$38,2)</f>
        <v>850.58</v>
      </c>
    </row>
    <row r="326" spans="1:19" x14ac:dyDescent="0.25">
      <c r="A326" s="108">
        <v>18</v>
      </c>
      <c r="B326" s="316">
        <f t="shared" si="66"/>
        <v>2673.1</v>
      </c>
      <c r="C326" s="344">
        <f>ROUND(B326*index!$O$8,2)</f>
        <v>2781.09</v>
      </c>
      <c r="D326" s="216">
        <f t="shared" si="73"/>
        <v>16.889199999999999</v>
      </c>
      <c r="E326" s="31"/>
      <c r="F326" s="37">
        <f t="shared" si="67"/>
        <v>4.3912000000000004</v>
      </c>
      <c r="G326" s="22">
        <f t="shared" si="68"/>
        <v>9.4580000000000002</v>
      </c>
      <c r="H326" s="22">
        <f t="shared" si="69"/>
        <v>5.9112</v>
      </c>
      <c r="I326" s="22">
        <f t="shared" si="70"/>
        <v>8.4445999999999994</v>
      </c>
      <c r="J326" s="22">
        <f t="shared" si="71"/>
        <v>5.0667999999999997</v>
      </c>
      <c r="K326" s="38">
        <f t="shared" si="72"/>
        <v>3.3778000000000001</v>
      </c>
      <c r="L326" s="31"/>
      <c r="M326" s="44">
        <f t="shared" si="74"/>
        <v>146.29</v>
      </c>
      <c r="N326" s="20">
        <f t="shared" si="75"/>
        <v>292.57</v>
      </c>
      <c r="O326" s="45">
        <f t="shared" si="76"/>
        <v>438.86</v>
      </c>
      <c r="P326" s="105"/>
      <c r="Q326" s="145">
        <v>18</v>
      </c>
      <c r="R326" s="44">
        <f>ROUND(index!$O$33+(C326*12)*index!$O$34,2)</f>
        <v>1191.81</v>
      </c>
      <c r="S326" s="45">
        <f>ROUND(index!$O$37+(C326*12)*index!$O$38,2)</f>
        <v>851.37</v>
      </c>
    </row>
    <row r="327" spans="1:19" x14ac:dyDescent="0.25">
      <c r="A327" s="108">
        <v>19</v>
      </c>
      <c r="B327" s="316">
        <f t="shared" si="66"/>
        <v>2684.15</v>
      </c>
      <c r="C327" s="344">
        <f>ROUND(B327*index!$O$8,2)</f>
        <v>2792.59</v>
      </c>
      <c r="D327" s="216">
        <f t="shared" si="73"/>
        <v>16.959</v>
      </c>
      <c r="E327" s="31"/>
      <c r="F327" s="37">
        <f t="shared" si="67"/>
        <v>4.4093</v>
      </c>
      <c r="G327" s="22">
        <f t="shared" si="68"/>
        <v>9.4969999999999999</v>
      </c>
      <c r="H327" s="22">
        <f t="shared" si="69"/>
        <v>5.9356999999999998</v>
      </c>
      <c r="I327" s="22">
        <f t="shared" si="70"/>
        <v>8.4794999999999998</v>
      </c>
      <c r="J327" s="22">
        <f t="shared" si="71"/>
        <v>5.0876999999999999</v>
      </c>
      <c r="K327" s="38">
        <f t="shared" si="72"/>
        <v>3.3917999999999999</v>
      </c>
      <c r="L327" s="31"/>
      <c r="M327" s="44">
        <f t="shared" si="74"/>
        <v>146.88999999999999</v>
      </c>
      <c r="N327" s="20">
        <f t="shared" si="75"/>
        <v>293.77999999999997</v>
      </c>
      <c r="O327" s="45">
        <f t="shared" si="76"/>
        <v>440.67</v>
      </c>
      <c r="P327" s="105"/>
      <c r="Q327" s="145">
        <v>19</v>
      </c>
      <c r="R327" s="44">
        <f>ROUND(index!$O$33+(C327*12)*index!$O$34,2)</f>
        <v>1195.26</v>
      </c>
      <c r="S327" s="45">
        <f>ROUND(index!$O$37+(C327*12)*index!$O$38,2)</f>
        <v>852.1</v>
      </c>
    </row>
    <row r="328" spans="1:19" x14ac:dyDescent="0.25">
      <c r="A328" s="108">
        <v>20</v>
      </c>
      <c r="B328" s="316">
        <f t="shared" si="66"/>
        <v>2694.41</v>
      </c>
      <c r="C328" s="344">
        <f>ROUND(B328*index!$O$8,2)</f>
        <v>2803.26</v>
      </c>
      <c r="D328" s="216">
        <f t="shared" si="73"/>
        <v>17.023800000000001</v>
      </c>
      <c r="E328" s="31"/>
      <c r="F328" s="37">
        <f t="shared" si="67"/>
        <v>4.4261999999999997</v>
      </c>
      <c r="G328" s="22">
        <f t="shared" si="68"/>
        <v>9.5333000000000006</v>
      </c>
      <c r="H328" s="22">
        <f t="shared" si="69"/>
        <v>5.9583000000000004</v>
      </c>
      <c r="I328" s="22">
        <f t="shared" si="70"/>
        <v>8.5119000000000007</v>
      </c>
      <c r="J328" s="22">
        <f t="shared" si="71"/>
        <v>5.1071</v>
      </c>
      <c r="K328" s="38">
        <f t="shared" si="72"/>
        <v>3.4047999999999998</v>
      </c>
      <c r="L328" s="31"/>
      <c r="M328" s="44">
        <f t="shared" si="74"/>
        <v>147.44999999999999</v>
      </c>
      <c r="N328" s="20">
        <f t="shared" si="75"/>
        <v>294.89999999999998</v>
      </c>
      <c r="O328" s="45">
        <f t="shared" si="76"/>
        <v>442.35</v>
      </c>
      <c r="P328" s="105"/>
      <c r="Q328" s="145">
        <v>20</v>
      </c>
      <c r="R328" s="44">
        <f>ROUND(index!$O$33+(C328*12)*index!$O$34,2)</f>
        <v>1198.46</v>
      </c>
      <c r="S328" s="45">
        <f>ROUND(index!$O$37+(C328*12)*index!$O$38,2)</f>
        <v>852.78</v>
      </c>
    </row>
    <row r="329" spans="1:19" x14ac:dyDescent="0.25">
      <c r="A329" s="108">
        <v>21</v>
      </c>
      <c r="B329" s="316">
        <f t="shared" si="66"/>
        <v>2711.23</v>
      </c>
      <c r="C329" s="344">
        <f>ROUND(B329*index!$O$8,2)</f>
        <v>2820.76</v>
      </c>
      <c r="D329" s="216">
        <f t="shared" si="73"/>
        <v>17.130099999999999</v>
      </c>
      <c r="E329" s="31"/>
      <c r="F329" s="37">
        <f t="shared" si="67"/>
        <v>4.4538000000000002</v>
      </c>
      <c r="G329" s="22">
        <f t="shared" si="68"/>
        <v>9.5929000000000002</v>
      </c>
      <c r="H329" s="22">
        <f t="shared" si="69"/>
        <v>5.9954999999999998</v>
      </c>
      <c r="I329" s="22">
        <f t="shared" si="70"/>
        <v>8.5650999999999993</v>
      </c>
      <c r="J329" s="22">
        <f t="shared" si="71"/>
        <v>5.1390000000000002</v>
      </c>
      <c r="K329" s="38">
        <f t="shared" si="72"/>
        <v>3.4260000000000002</v>
      </c>
      <c r="L329" s="31"/>
      <c r="M329" s="44">
        <f t="shared" si="74"/>
        <v>148.37</v>
      </c>
      <c r="N329" s="20">
        <f t="shared" si="75"/>
        <v>296.74</v>
      </c>
      <c r="O329" s="45">
        <f t="shared" si="76"/>
        <v>445.12</v>
      </c>
      <c r="P329" s="105"/>
      <c r="Q329" s="145">
        <v>21</v>
      </c>
      <c r="R329" s="44">
        <f>ROUND(index!$O$33+(C329*12)*index!$O$34,2)</f>
        <v>1203.71</v>
      </c>
      <c r="S329" s="45">
        <f>ROUND(index!$O$37+(C329*12)*index!$O$38,2)</f>
        <v>853.89</v>
      </c>
    </row>
    <row r="330" spans="1:19" x14ac:dyDescent="0.25">
      <c r="A330" s="108">
        <v>22</v>
      </c>
      <c r="B330" s="316">
        <f t="shared" si="66"/>
        <v>2720.07</v>
      </c>
      <c r="C330" s="344">
        <f>ROUND(B330*index!$O$8,2)</f>
        <v>2829.96</v>
      </c>
      <c r="D330" s="216">
        <f t="shared" si="73"/>
        <v>17.186</v>
      </c>
      <c r="E330" s="31"/>
      <c r="F330" s="37">
        <f t="shared" si="67"/>
        <v>4.4683999999999999</v>
      </c>
      <c r="G330" s="22">
        <f t="shared" si="68"/>
        <v>9.6242000000000001</v>
      </c>
      <c r="H330" s="22">
        <f t="shared" si="69"/>
        <v>6.0151000000000003</v>
      </c>
      <c r="I330" s="22">
        <f t="shared" si="70"/>
        <v>8.593</v>
      </c>
      <c r="J330" s="22">
        <f t="shared" si="71"/>
        <v>5.1558000000000002</v>
      </c>
      <c r="K330" s="38">
        <f t="shared" si="72"/>
        <v>3.4371999999999998</v>
      </c>
      <c r="L330" s="31"/>
      <c r="M330" s="44">
        <f t="shared" si="74"/>
        <v>148.86000000000001</v>
      </c>
      <c r="N330" s="20">
        <f t="shared" si="75"/>
        <v>297.70999999999998</v>
      </c>
      <c r="O330" s="45">
        <f t="shared" si="76"/>
        <v>446.57</v>
      </c>
      <c r="P330" s="105"/>
      <c r="Q330" s="145">
        <v>22</v>
      </c>
      <c r="R330" s="44">
        <f>ROUND(index!$O$33+(C330*12)*index!$O$34,2)</f>
        <v>1206.47</v>
      </c>
      <c r="S330" s="45">
        <f>ROUND(index!$O$37+(C330*12)*index!$O$38,2)</f>
        <v>854.48</v>
      </c>
    </row>
    <row r="331" spans="1:19" x14ac:dyDescent="0.25">
      <c r="A331" s="108">
        <v>23</v>
      </c>
      <c r="B331" s="316">
        <f t="shared" si="66"/>
        <v>2728.28</v>
      </c>
      <c r="C331" s="344">
        <f>ROUND(B331*index!$O$8,2)</f>
        <v>2838.5</v>
      </c>
      <c r="D331" s="216">
        <f t="shared" si="73"/>
        <v>17.2379</v>
      </c>
      <c r="E331" s="31"/>
      <c r="F331" s="37">
        <f t="shared" si="67"/>
        <v>4.4819000000000004</v>
      </c>
      <c r="G331" s="22">
        <f t="shared" si="68"/>
        <v>9.6532</v>
      </c>
      <c r="H331" s="22">
        <f t="shared" si="69"/>
        <v>6.0332999999999997</v>
      </c>
      <c r="I331" s="22">
        <f t="shared" si="70"/>
        <v>8.6189999999999998</v>
      </c>
      <c r="J331" s="22">
        <f t="shared" si="71"/>
        <v>5.1714000000000002</v>
      </c>
      <c r="K331" s="38">
        <f t="shared" si="72"/>
        <v>3.4476</v>
      </c>
      <c r="L331" s="31"/>
      <c r="M331" s="44">
        <f t="shared" si="74"/>
        <v>149.31</v>
      </c>
      <c r="N331" s="20">
        <f t="shared" si="75"/>
        <v>298.61</v>
      </c>
      <c r="O331" s="45">
        <f t="shared" si="76"/>
        <v>447.92</v>
      </c>
      <c r="P331" s="105"/>
      <c r="Q331" s="145">
        <v>23</v>
      </c>
      <c r="R331" s="44">
        <f>ROUND(index!$O$33+(C331*12)*index!$O$34,2)</f>
        <v>1209.03</v>
      </c>
      <c r="S331" s="45">
        <f>ROUND(index!$O$37+(C331*12)*index!$O$38,2)</f>
        <v>855.02</v>
      </c>
    </row>
    <row r="332" spans="1:19" x14ac:dyDescent="0.25">
      <c r="A332" s="108">
        <v>24</v>
      </c>
      <c r="B332" s="316">
        <f t="shared" si="66"/>
        <v>2735.9</v>
      </c>
      <c r="C332" s="344">
        <f>ROUND(B332*index!$O$8,2)</f>
        <v>2846.43</v>
      </c>
      <c r="D332" s="216">
        <f t="shared" si="73"/>
        <v>17.286000000000001</v>
      </c>
      <c r="E332" s="31"/>
      <c r="F332" s="37">
        <f t="shared" si="67"/>
        <v>4.4943999999999997</v>
      </c>
      <c r="G332" s="22">
        <f t="shared" si="68"/>
        <v>9.6801999999999992</v>
      </c>
      <c r="H332" s="22">
        <f t="shared" si="69"/>
        <v>6.0500999999999996</v>
      </c>
      <c r="I332" s="22">
        <f t="shared" si="70"/>
        <v>8.6430000000000007</v>
      </c>
      <c r="J332" s="22">
        <f t="shared" si="71"/>
        <v>5.1858000000000004</v>
      </c>
      <c r="K332" s="38">
        <f t="shared" si="72"/>
        <v>3.4571999999999998</v>
      </c>
      <c r="L332" s="31"/>
      <c r="M332" s="44">
        <f t="shared" si="74"/>
        <v>149.72</v>
      </c>
      <c r="N332" s="20">
        <f t="shared" si="75"/>
        <v>299.44</v>
      </c>
      <c r="O332" s="45">
        <f t="shared" si="76"/>
        <v>449.17</v>
      </c>
      <c r="P332" s="105"/>
      <c r="Q332" s="145">
        <v>24</v>
      </c>
      <c r="R332" s="44">
        <f>ROUND(index!$O$33+(C332*12)*index!$O$34,2)</f>
        <v>1211.4100000000001</v>
      </c>
      <c r="S332" s="45">
        <f>ROUND(index!$O$37+(C332*12)*index!$O$38,2)</f>
        <v>855.52</v>
      </c>
    </row>
    <row r="333" spans="1:19" x14ac:dyDescent="0.25">
      <c r="A333" s="108">
        <v>25</v>
      </c>
      <c r="B333" s="316">
        <f t="shared" si="66"/>
        <v>2742.96</v>
      </c>
      <c r="C333" s="344">
        <f>ROUND(B333*index!$O$8,2)</f>
        <v>2853.78</v>
      </c>
      <c r="D333" s="216">
        <f t="shared" si="73"/>
        <v>17.3306</v>
      </c>
      <c r="E333" s="31"/>
      <c r="F333" s="37">
        <f t="shared" si="67"/>
        <v>4.5060000000000002</v>
      </c>
      <c r="G333" s="22">
        <f t="shared" si="68"/>
        <v>9.7050999999999998</v>
      </c>
      <c r="H333" s="22">
        <f t="shared" si="69"/>
        <v>6.0656999999999996</v>
      </c>
      <c r="I333" s="22">
        <f t="shared" si="70"/>
        <v>8.6653000000000002</v>
      </c>
      <c r="J333" s="22">
        <f t="shared" si="71"/>
        <v>5.1992000000000003</v>
      </c>
      <c r="K333" s="38">
        <f t="shared" si="72"/>
        <v>3.4661</v>
      </c>
      <c r="L333" s="31"/>
      <c r="M333" s="44">
        <f t="shared" si="74"/>
        <v>150.11000000000001</v>
      </c>
      <c r="N333" s="20">
        <f t="shared" si="75"/>
        <v>300.22000000000003</v>
      </c>
      <c r="O333" s="45">
        <f t="shared" si="76"/>
        <v>450.33</v>
      </c>
      <c r="P333" s="105"/>
      <c r="Q333" s="145">
        <v>25</v>
      </c>
      <c r="R333" s="44">
        <f>ROUND(index!$O$33+(C333*12)*index!$O$34,2)</f>
        <v>1213.6099999999999</v>
      </c>
      <c r="S333" s="45">
        <f>ROUND(index!$O$37+(C333*12)*index!$O$38,2)</f>
        <v>855.99</v>
      </c>
    </row>
    <row r="334" spans="1:19" x14ac:dyDescent="0.25">
      <c r="A334" s="108">
        <v>26</v>
      </c>
      <c r="B334" s="316">
        <f t="shared" si="66"/>
        <v>2756.81</v>
      </c>
      <c r="C334" s="344">
        <f>ROUND(B334*index!$O$8,2)</f>
        <v>2868.19</v>
      </c>
      <c r="D334" s="216">
        <f t="shared" si="73"/>
        <v>17.418199999999999</v>
      </c>
      <c r="E334" s="31"/>
      <c r="F334" s="37">
        <f t="shared" si="67"/>
        <v>4.5286999999999997</v>
      </c>
      <c r="G334" s="22">
        <f t="shared" si="68"/>
        <v>9.7542000000000009</v>
      </c>
      <c r="H334" s="22">
        <f t="shared" si="69"/>
        <v>6.0964</v>
      </c>
      <c r="I334" s="22">
        <f t="shared" si="70"/>
        <v>8.7090999999999994</v>
      </c>
      <c r="J334" s="22">
        <f t="shared" si="71"/>
        <v>5.2255000000000003</v>
      </c>
      <c r="K334" s="38">
        <f t="shared" si="72"/>
        <v>3.4836</v>
      </c>
      <c r="L334" s="31"/>
      <c r="M334" s="44">
        <f t="shared" si="74"/>
        <v>150.87</v>
      </c>
      <c r="N334" s="20">
        <f t="shared" si="75"/>
        <v>301.73</v>
      </c>
      <c r="O334" s="45">
        <f t="shared" si="76"/>
        <v>452.6</v>
      </c>
      <c r="P334" s="105"/>
      <c r="Q334" s="145">
        <v>26</v>
      </c>
      <c r="R334" s="44">
        <f>ROUND(index!$O$33+(C334*12)*index!$O$34,2)</f>
        <v>1217.94</v>
      </c>
      <c r="S334" s="45">
        <f>ROUND(index!$O$37+(C334*12)*index!$O$38,2)</f>
        <v>856.91</v>
      </c>
    </row>
    <row r="335" spans="1:19" x14ac:dyDescent="0.25">
      <c r="A335" s="108">
        <v>27</v>
      </c>
      <c r="B335" s="316">
        <f t="shared" si="66"/>
        <v>2762.88</v>
      </c>
      <c r="C335" s="344">
        <f>ROUND(B335*index!$O$8,2)</f>
        <v>2874.5</v>
      </c>
      <c r="D335" s="216">
        <f t="shared" si="73"/>
        <v>17.456499999999998</v>
      </c>
      <c r="E335" s="31"/>
      <c r="F335" s="37">
        <f t="shared" si="67"/>
        <v>4.5387000000000004</v>
      </c>
      <c r="G335" s="22">
        <f t="shared" si="68"/>
        <v>9.7756000000000007</v>
      </c>
      <c r="H335" s="22">
        <f t="shared" si="69"/>
        <v>6.1097999999999999</v>
      </c>
      <c r="I335" s="22">
        <f t="shared" si="70"/>
        <v>8.7283000000000008</v>
      </c>
      <c r="J335" s="22">
        <f t="shared" si="71"/>
        <v>5.2370000000000001</v>
      </c>
      <c r="K335" s="38">
        <f t="shared" si="72"/>
        <v>3.4912999999999998</v>
      </c>
      <c r="L335" s="31"/>
      <c r="M335" s="44">
        <f t="shared" si="74"/>
        <v>151.19999999999999</v>
      </c>
      <c r="N335" s="20">
        <f t="shared" si="75"/>
        <v>302.39999999999998</v>
      </c>
      <c r="O335" s="45">
        <f t="shared" si="76"/>
        <v>453.6</v>
      </c>
      <c r="P335" s="105"/>
      <c r="Q335" s="145">
        <v>27</v>
      </c>
      <c r="R335" s="44">
        <f>ROUND(index!$O$33+(C335*12)*index!$O$34,2)</f>
        <v>1219.83</v>
      </c>
      <c r="S335" s="45">
        <f>ROUND(index!$O$37+(C335*12)*index!$O$38,2)</f>
        <v>857.31</v>
      </c>
    </row>
    <row r="336" spans="1:19" x14ac:dyDescent="0.25">
      <c r="A336" s="108">
        <v>28</v>
      </c>
      <c r="B336" s="316">
        <f t="shared" si="66"/>
        <v>2768.52</v>
      </c>
      <c r="C336" s="344">
        <f>ROUND(B336*index!$O$8,2)</f>
        <v>2880.37</v>
      </c>
      <c r="D336" s="216">
        <f t="shared" si="73"/>
        <v>17.492100000000001</v>
      </c>
      <c r="E336" s="31"/>
      <c r="F336" s="37">
        <f t="shared" si="67"/>
        <v>4.5479000000000003</v>
      </c>
      <c r="G336" s="22">
        <f t="shared" si="68"/>
        <v>9.7956000000000003</v>
      </c>
      <c r="H336" s="22">
        <f t="shared" si="69"/>
        <v>6.1222000000000003</v>
      </c>
      <c r="I336" s="22">
        <f t="shared" si="70"/>
        <v>8.7461000000000002</v>
      </c>
      <c r="J336" s="22">
        <f t="shared" si="71"/>
        <v>5.2476000000000003</v>
      </c>
      <c r="K336" s="38">
        <f t="shared" si="72"/>
        <v>3.4984000000000002</v>
      </c>
      <c r="L336" s="31"/>
      <c r="M336" s="44">
        <f t="shared" si="74"/>
        <v>151.51</v>
      </c>
      <c r="N336" s="20">
        <f t="shared" si="75"/>
        <v>303.01</v>
      </c>
      <c r="O336" s="45">
        <f t="shared" si="76"/>
        <v>454.52</v>
      </c>
      <c r="P336" s="105"/>
      <c r="Q336" s="145">
        <v>28</v>
      </c>
      <c r="R336" s="44">
        <f>ROUND(index!$O$33+(C336*12)*index!$O$34,2)</f>
        <v>1221.5899999999999</v>
      </c>
      <c r="S336" s="45">
        <f>ROUND(index!$O$37+(C336*12)*index!$O$38,2)</f>
        <v>857.68</v>
      </c>
    </row>
    <row r="337" spans="1:19" x14ac:dyDescent="0.25">
      <c r="A337" s="108">
        <v>29</v>
      </c>
      <c r="B337" s="316">
        <f t="shared" si="66"/>
        <v>2773.74</v>
      </c>
      <c r="C337" s="344">
        <f>ROUND(B337*index!$O$8,2)</f>
        <v>2885.8</v>
      </c>
      <c r="D337" s="216">
        <f t="shared" si="73"/>
        <v>17.525099999999998</v>
      </c>
      <c r="E337" s="31"/>
      <c r="F337" s="37">
        <f t="shared" si="67"/>
        <v>4.5564999999999998</v>
      </c>
      <c r="G337" s="22">
        <f t="shared" si="68"/>
        <v>9.8140999999999998</v>
      </c>
      <c r="H337" s="22">
        <f t="shared" si="69"/>
        <v>6.1337999999999999</v>
      </c>
      <c r="I337" s="22">
        <f t="shared" si="70"/>
        <v>8.7626000000000008</v>
      </c>
      <c r="J337" s="22">
        <f t="shared" si="71"/>
        <v>5.2575000000000003</v>
      </c>
      <c r="K337" s="38">
        <f t="shared" si="72"/>
        <v>3.5049999999999999</v>
      </c>
      <c r="L337" s="31"/>
      <c r="M337" s="44">
        <f t="shared" si="74"/>
        <v>151.79</v>
      </c>
      <c r="N337" s="20">
        <f t="shared" si="75"/>
        <v>303.58999999999997</v>
      </c>
      <c r="O337" s="45">
        <f t="shared" si="76"/>
        <v>455.38</v>
      </c>
      <c r="P337" s="105"/>
      <c r="Q337" s="145">
        <v>29</v>
      </c>
      <c r="R337" s="44">
        <f>ROUND(index!$O$33+(C337*12)*index!$O$34,2)</f>
        <v>1223.22</v>
      </c>
      <c r="S337" s="45">
        <f>ROUND(index!$O$37+(C337*12)*index!$O$38,2)</f>
        <v>858.03</v>
      </c>
    </row>
    <row r="338" spans="1:19" x14ac:dyDescent="0.25">
      <c r="A338" s="108">
        <v>30</v>
      </c>
      <c r="B338" s="316">
        <f t="shared" si="66"/>
        <v>2778.58</v>
      </c>
      <c r="C338" s="344">
        <f>ROUND(B338*index!$O$8,2)</f>
        <v>2890.83</v>
      </c>
      <c r="D338" s="216">
        <f t="shared" si="73"/>
        <v>17.555599999999998</v>
      </c>
      <c r="E338" s="31"/>
      <c r="F338" s="37">
        <f t="shared" si="67"/>
        <v>4.5644999999999998</v>
      </c>
      <c r="G338" s="22">
        <f t="shared" si="68"/>
        <v>9.8310999999999993</v>
      </c>
      <c r="H338" s="22">
        <f t="shared" si="69"/>
        <v>6.1444999999999999</v>
      </c>
      <c r="I338" s="22">
        <f t="shared" si="70"/>
        <v>8.7777999999999992</v>
      </c>
      <c r="J338" s="22">
        <f t="shared" si="71"/>
        <v>5.2667000000000002</v>
      </c>
      <c r="K338" s="38">
        <f t="shared" si="72"/>
        <v>3.5110999999999999</v>
      </c>
      <c r="L338" s="31"/>
      <c r="M338" s="44">
        <f t="shared" si="74"/>
        <v>152.06</v>
      </c>
      <c r="N338" s="20">
        <f t="shared" si="75"/>
        <v>304.12</v>
      </c>
      <c r="O338" s="45">
        <f t="shared" si="76"/>
        <v>456.17</v>
      </c>
      <c r="P338" s="105"/>
      <c r="Q338" s="145">
        <v>30</v>
      </c>
      <c r="R338" s="44">
        <f>ROUND(index!$O$33+(C338*12)*index!$O$34,2)</f>
        <v>1224.73</v>
      </c>
      <c r="S338" s="45">
        <f>ROUND(index!$O$37+(C338*12)*index!$O$38,2)</f>
        <v>858.35</v>
      </c>
    </row>
    <row r="339" spans="1:19" x14ac:dyDescent="0.25">
      <c r="A339" s="108">
        <v>31</v>
      </c>
      <c r="B339" s="316">
        <f t="shared" si="66"/>
        <v>2790.3</v>
      </c>
      <c r="C339" s="344">
        <f>ROUND(B339*index!$O$8,2)</f>
        <v>2903.03</v>
      </c>
      <c r="D339" s="216">
        <f t="shared" si="73"/>
        <v>17.6297</v>
      </c>
      <c r="E339" s="31"/>
      <c r="F339" s="37">
        <f t="shared" si="67"/>
        <v>4.5837000000000003</v>
      </c>
      <c r="G339" s="22">
        <f t="shared" si="68"/>
        <v>9.8726000000000003</v>
      </c>
      <c r="H339" s="22">
        <f t="shared" si="69"/>
        <v>6.1703999999999999</v>
      </c>
      <c r="I339" s="22">
        <f t="shared" si="70"/>
        <v>8.8148999999999997</v>
      </c>
      <c r="J339" s="22">
        <f t="shared" si="71"/>
        <v>5.2888999999999999</v>
      </c>
      <c r="K339" s="38">
        <f t="shared" si="72"/>
        <v>3.5259</v>
      </c>
      <c r="L339" s="31"/>
      <c r="M339" s="44">
        <f t="shared" si="74"/>
        <v>152.69999999999999</v>
      </c>
      <c r="N339" s="20">
        <f t="shared" si="75"/>
        <v>305.39999999999998</v>
      </c>
      <c r="O339" s="45">
        <f t="shared" si="76"/>
        <v>458.1</v>
      </c>
      <c r="P339" s="105"/>
      <c r="Q339" s="145">
        <v>31</v>
      </c>
      <c r="R339" s="44">
        <f>ROUND(index!$O$33+(C339*12)*index!$O$34,2)</f>
        <v>1228.3900000000001</v>
      </c>
      <c r="S339" s="45">
        <f>ROUND(index!$O$37+(C339*12)*index!$O$38,2)</f>
        <v>859.12</v>
      </c>
    </row>
    <row r="340" spans="1:19" x14ac:dyDescent="0.25">
      <c r="A340" s="109">
        <v>32</v>
      </c>
      <c r="B340" s="316">
        <f t="shared" si="66"/>
        <v>2794.46</v>
      </c>
      <c r="C340" s="344">
        <f>ROUND(B340*index!$O$8,2)</f>
        <v>2907.36</v>
      </c>
      <c r="D340" s="216">
        <f t="shared" si="73"/>
        <v>17.655999999999999</v>
      </c>
      <c r="E340" s="31"/>
      <c r="F340" s="37">
        <f t="shared" si="67"/>
        <v>4.5906000000000002</v>
      </c>
      <c r="G340" s="22">
        <f t="shared" si="68"/>
        <v>9.8873999999999995</v>
      </c>
      <c r="H340" s="22">
        <f t="shared" si="69"/>
        <v>6.1795999999999998</v>
      </c>
      <c r="I340" s="22">
        <f t="shared" si="70"/>
        <v>8.8279999999999994</v>
      </c>
      <c r="J340" s="22">
        <f t="shared" si="71"/>
        <v>5.2968000000000002</v>
      </c>
      <c r="K340" s="38">
        <f t="shared" si="72"/>
        <v>3.5312000000000001</v>
      </c>
      <c r="L340" s="31"/>
      <c r="M340" s="44">
        <f t="shared" si="74"/>
        <v>152.93</v>
      </c>
      <c r="N340" s="20">
        <f t="shared" si="75"/>
        <v>305.85000000000002</v>
      </c>
      <c r="O340" s="45">
        <f t="shared" si="76"/>
        <v>458.78</v>
      </c>
      <c r="P340" s="105"/>
      <c r="Q340" s="146">
        <v>32</v>
      </c>
      <c r="R340" s="44">
        <f>ROUND(index!$O$33+(C340*12)*index!$O$34,2)</f>
        <v>1229.69</v>
      </c>
      <c r="S340" s="45">
        <f>ROUND(index!$O$37+(C340*12)*index!$O$38,2)</f>
        <v>859.4</v>
      </c>
    </row>
    <row r="341" spans="1:19" x14ac:dyDescent="0.25">
      <c r="A341" s="109">
        <v>33</v>
      </c>
      <c r="B341" s="316">
        <f t="shared" si="66"/>
        <v>2798.31</v>
      </c>
      <c r="C341" s="344">
        <f>ROUND(B341*index!$O$8,2)</f>
        <v>2911.36</v>
      </c>
      <c r="D341" s="216">
        <f t="shared" si="73"/>
        <v>17.680299999999999</v>
      </c>
      <c r="E341" s="31"/>
      <c r="F341" s="37">
        <f t="shared" si="67"/>
        <v>4.5968999999999998</v>
      </c>
      <c r="G341" s="22">
        <f t="shared" si="68"/>
        <v>9.9009999999999998</v>
      </c>
      <c r="H341" s="22">
        <f t="shared" si="69"/>
        <v>6.1881000000000004</v>
      </c>
      <c r="I341" s="22">
        <f t="shared" si="70"/>
        <v>8.8401999999999994</v>
      </c>
      <c r="J341" s="22">
        <f t="shared" si="71"/>
        <v>5.3041</v>
      </c>
      <c r="K341" s="38">
        <f t="shared" si="72"/>
        <v>3.5360999999999998</v>
      </c>
      <c r="L341" s="31"/>
      <c r="M341" s="44">
        <f t="shared" si="74"/>
        <v>153.13999999999999</v>
      </c>
      <c r="N341" s="20">
        <f t="shared" si="75"/>
        <v>306.27999999999997</v>
      </c>
      <c r="O341" s="45">
        <f t="shared" si="76"/>
        <v>459.41</v>
      </c>
      <c r="P341" s="105"/>
      <c r="Q341" s="146">
        <v>33</v>
      </c>
      <c r="R341" s="44">
        <f>ROUND(index!$O$33+(C341*12)*index!$O$34,2)</f>
        <v>1230.8900000000001</v>
      </c>
      <c r="S341" s="45">
        <f>ROUND(index!$O$37+(C341*12)*index!$O$38,2)</f>
        <v>859.65</v>
      </c>
    </row>
    <row r="342" spans="1:19" x14ac:dyDescent="0.25">
      <c r="A342" s="109">
        <v>34</v>
      </c>
      <c r="B342" s="316">
        <f t="shared" si="66"/>
        <v>2801.87</v>
      </c>
      <c r="C342" s="344">
        <f>ROUND(B342*index!$O$8,2)</f>
        <v>2915.07</v>
      </c>
      <c r="D342" s="216">
        <f t="shared" si="73"/>
        <v>17.7029</v>
      </c>
      <c r="E342" s="31"/>
      <c r="F342" s="37">
        <f t="shared" si="67"/>
        <v>4.6028000000000002</v>
      </c>
      <c r="G342" s="22">
        <f t="shared" si="68"/>
        <v>9.9136000000000006</v>
      </c>
      <c r="H342" s="22">
        <f t="shared" si="69"/>
        <v>6.1959999999999997</v>
      </c>
      <c r="I342" s="22">
        <f t="shared" si="70"/>
        <v>8.8514999999999997</v>
      </c>
      <c r="J342" s="22">
        <f t="shared" si="71"/>
        <v>5.3109000000000002</v>
      </c>
      <c r="K342" s="38">
        <f t="shared" si="72"/>
        <v>3.5406</v>
      </c>
      <c r="L342" s="31"/>
      <c r="M342" s="44">
        <f t="shared" si="74"/>
        <v>153.33000000000001</v>
      </c>
      <c r="N342" s="20">
        <f t="shared" si="75"/>
        <v>306.67</v>
      </c>
      <c r="O342" s="45">
        <f t="shared" si="76"/>
        <v>460</v>
      </c>
      <c r="P342" s="105"/>
      <c r="Q342" s="146">
        <v>34</v>
      </c>
      <c r="R342" s="44">
        <f>ROUND(index!$O$33+(C342*12)*index!$O$34,2)</f>
        <v>1232</v>
      </c>
      <c r="S342" s="45">
        <f>ROUND(index!$O$37+(C342*12)*index!$O$38,2)</f>
        <v>859.89</v>
      </c>
    </row>
    <row r="343" spans="1:19" ht="13.8" thickBot="1" x14ac:dyDescent="0.3">
      <c r="A343" s="110">
        <v>35</v>
      </c>
      <c r="B343" s="366">
        <f t="shared" si="66"/>
        <v>2805.17</v>
      </c>
      <c r="C343" s="345">
        <f>ROUND(B343*index!$O$8,2)</f>
        <v>2918.5</v>
      </c>
      <c r="D343" s="217">
        <f t="shared" si="73"/>
        <v>17.723700000000001</v>
      </c>
      <c r="E343" s="31"/>
      <c r="F343" s="335">
        <f t="shared" si="67"/>
        <v>4.6082000000000001</v>
      </c>
      <c r="G343" s="336">
        <f t="shared" si="68"/>
        <v>9.9253</v>
      </c>
      <c r="H343" s="336">
        <f t="shared" si="69"/>
        <v>6.2032999999999996</v>
      </c>
      <c r="I343" s="336">
        <f t="shared" si="70"/>
        <v>8.8619000000000003</v>
      </c>
      <c r="J343" s="336">
        <f t="shared" si="71"/>
        <v>5.3170999999999999</v>
      </c>
      <c r="K343" s="337">
        <f t="shared" si="72"/>
        <v>3.5447000000000002</v>
      </c>
      <c r="L343" s="31"/>
      <c r="M343" s="46">
        <f t="shared" si="74"/>
        <v>153.51</v>
      </c>
      <c r="N343" s="47">
        <f t="shared" si="75"/>
        <v>307.02999999999997</v>
      </c>
      <c r="O343" s="48">
        <f t="shared" si="76"/>
        <v>460.54</v>
      </c>
      <c r="P343" s="105"/>
      <c r="Q343" s="147">
        <v>35</v>
      </c>
      <c r="R343" s="46">
        <f>ROUND(index!$O$33+(C343*12)*index!$O$34,2)</f>
        <v>1233.03</v>
      </c>
      <c r="S343" s="48">
        <f>ROUND(index!$O$37+(C343*12)*index!$O$38,2)</f>
        <v>860.11</v>
      </c>
    </row>
    <row r="350" spans="1:19" x14ac:dyDescent="0.25">
      <c r="C350" s="329"/>
      <c r="D350" s="170"/>
    </row>
    <row r="351" spans="1:19" ht="16.2" thickBot="1" x14ac:dyDescent="0.35">
      <c r="B351" s="346"/>
      <c r="C351" s="170"/>
      <c r="D351" s="170"/>
    </row>
    <row r="352" spans="1:19" ht="16.2" thickBot="1" x14ac:dyDescent="0.35">
      <c r="A352" s="32"/>
      <c r="B352" s="351" t="s">
        <v>186</v>
      </c>
      <c r="C352" s="347" t="s">
        <v>163</v>
      </c>
      <c r="D352" s="350"/>
      <c r="E352" s="32"/>
      <c r="F352" s="128" t="s">
        <v>232</v>
      </c>
      <c r="G352" s="353"/>
      <c r="H352" s="353"/>
      <c r="I352" s="353"/>
      <c r="J352" s="353"/>
      <c r="K352" s="354"/>
      <c r="L352" s="32"/>
      <c r="M352" s="128" t="s">
        <v>250</v>
      </c>
      <c r="N352" s="353"/>
      <c r="O352" s="354"/>
      <c r="P352" s="32"/>
      <c r="Q352" s="32"/>
      <c r="R352" s="355" t="s">
        <v>473</v>
      </c>
      <c r="S352" s="355" t="s">
        <v>473</v>
      </c>
    </row>
    <row r="353" spans="1:19" x14ac:dyDescent="0.25">
      <c r="M353" s="180" t="s">
        <v>247</v>
      </c>
      <c r="N353" s="181" t="s">
        <v>248</v>
      </c>
      <c r="O353" s="182" t="s">
        <v>249</v>
      </c>
      <c r="R353" s="176"/>
      <c r="S353" s="176"/>
    </row>
    <row r="354" spans="1:19" ht="16.2" thickBot="1" x14ac:dyDescent="0.35">
      <c r="B354" s="121" t="s">
        <v>467</v>
      </c>
      <c r="C354" s="121" t="s">
        <v>467</v>
      </c>
      <c r="D354" s="121" t="s">
        <v>467</v>
      </c>
      <c r="M354" s="27">
        <v>5.2600000000000001E-2</v>
      </c>
      <c r="N354" s="28">
        <v>0.1052</v>
      </c>
      <c r="O354" s="29">
        <v>0.1578</v>
      </c>
      <c r="R354" s="348"/>
      <c r="S354" s="348"/>
    </row>
    <row r="355" spans="1:19" x14ac:dyDescent="0.25">
      <c r="A355" s="6"/>
      <c r="B355" s="1" t="s">
        <v>243</v>
      </c>
      <c r="C355" s="358" t="s">
        <v>472</v>
      </c>
      <c r="D355" s="358" t="s">
        <v>472</v>
      </c>
      <c r="E355" s="6"/>
      <c r="K355" s="176"/>
      <c r="L355" s="6"/>
      <c r="M355" s="176"/>
      <c r="N355" s="176"/>
      <c r="O355" s="176"/>
      <c r="P355" s="6"/>
      <c r="Q355" s="6"/>
      <c r="R355" s="359" t="s">
        <v>252</v>
      </c>
      <c r="S355" s="359" t="s">
        <v>253</v>
      </c>
    </row>
    <row r="356" spans="1:19" ht="13.8" thickBot="1" x14ac:dyDescent="0.3">
      <c r="A356" s="13"/>
      <c r="B356" s="177" t="s">
        <v>242</v>
      </c>
      <c r="C356" s="177" t="s">
        <v>242</v>
      </c>
      <c r="D356" s="177" t="s">
        <v>251</v>
      </c>
      <c r="E356" s="13"/>
      <c r="F356" s="177" t="s">
        <v>251</v>
      </c>
      <c r="G356" s="177" t="s">
        <v>251</v>
      </c>
      <c r="H356" s="177" t="s">
        <v>251</v>
      </c>
      <c r="I356" s="177" t="s">
        <v>251</v>
      </c>
      <c r="J356" s="177" t="s">
        <v>251</v>
      </c>
      <c r="K356" s="177" t="s">
        <v>251</v>
      </c>
      <c r="L356" s="13"/>
      <c r="M356" s="177" t="s">
        <v>242</v>
      </c>
      <c r="N356" s="177" t="s">
        <v>242</v>
      </c>
      <c r="O356" s="177" t="s">
        <v>242</v>
      </c>
      <c r="P356" s="13"/>
      <c r="Q356" s="13"/>
      <c r="R356" s="194" t="s">
        <v>244</v>
      </c>
      <c r="S356" s="194" t="s">
        <v>244</v>
      </c>
    </row>
    <row r="357" spans="1:19" ht="13.8" thickBot="1" x14ac:dyDescent="0.3">
      <c r="A357" s="34" t="s">
        <v>27</v>
      </c>
      <c r="B357" s="330" t="str">
        <f>$C$352</f>
        <v>cat 11</v>
      </c>
      <c r="C357" s="330" t="str">
        <f>$C$352</f>
        <v>cat 11</v>
      </c>
      <c r="D357" s="330" t="str">
        <f>$C$352</f>
        <v>cat 11</v>
      </c>
      <c r="E357" s="115"/>
      <c r="F357" s="114">
        <v>0.26</v>
      </c>
      <c r="G357" s="114">
        <v>0.56000000000000005</v>
      </c>
      <c r="H357" s="114">
        <v>0.35</v>
      </c>
      <c r="I357" s="114">
        <v>0.5</v>
      </c>
      <c r="J357" s="114">
        <v>0.3</v>
      </c>
      <c r="K357" s="114">
        <v>0.2</v>
      </c>
      <c r="L357" s="115"/>
      <c r="M357" s="211">
        <v>5.2600000000000001E-2</v>
      </c>
      <c r="N357" s="211">
        <v>0.1052</v>
      </c>
      <c r="O357" s="211">
        <v>0.1578</v>
      </c>
      <c r="P357" s="115"/>
      <c r="Q357" s="114" t="s">
        <v>27</v>
      </c>
      <c r="R357" s="330" t="str">
        <f>$C$352</f>
        <v>cat 11</v>
      </c>
      <c r="S357" s="330" t="str">
        <f>$C$352</f>
        <v>cat 11</v>
      </c>
    </row>
    <row r="358" spans="1:19" x14ac:dyDescent="0.25">
      <c r="A358" s="331">
        <v>0</v>
      </c>
      <c r="B358" s="365">
        <f t="shared" ref="B358:B393" si="77">VLOOKUP(C$352,ificbasisdoel,$A358+2,FALSE)</f>
        <v>2235.48</v>
      </c>
      <c r="C358" s="343">
        <f>ROUND(B358*index!$O$8,2)</f>
        <v>2325.79</v>
      </c>
      <c r="D358" s="215">
        <f>ROUND(C358*12/1976,4)</f>
        <v>14.1242</v>
      </c>
      <c r="E358" s="31"/>
      <c r="F358" s="332">
        <f t="shared" ref="F358:F393" si="78">ROUND(D358*$F$8,4)</f>
        <v>3.6722999999999999</v>
      </c>
      <c r="G358" s="333">
        <f t="shared" ref="G358:G393" si="79">ROUND(D358*$G$8,4)</f>
        <v>7.9096000000000002</v>
      </c>
      <c r="H358" s="333">
        <f t="shared" ref="H358:H393" si="80">ROUND(D358*$H$8,4)</f>
        <v>4.9435000000000002</v>
      </c>
      <c r="I358" s="333">
        <f t="shared" ref="I358:I393" si="81">ROUND(D358*$I$8,4)</f>
        <v>7.0621</v>
      </c>
      <c r="J358" s="333">
        <f t="shared" ref="J358:J393" si="82">ROUND(D358*$J$8,4)</f>
        <v>4.2373000000000003</v>
      </c>
      <c r="K358" s="334">
        <f t="shared" ref="K358:K393" si="83">ROUND(D358*$K$8,4)</f>
        <v>2.8248000000000002</v>
      </c>
      <c r="L358" s="31"/>
      <c r="M358" s="338">
        <f>ROUND(C358*$M$8,2)</f>
        <v>122.34</v>
      </c>
      <c r="N358" s="339">
        <f>ROUND(C358*$N$8,2)</f>
        <v>244.67</v>
      </c>
      <c r="O358" s="340">
        <f>ROUND(C358*$O$8,2)</f>
        <v>367.01</v>
      </c>
      <c r="P358" s="105"/>
      <c r="Q358" s="341">
        <v>0</v>
      </c>
      <c r="R358" s="338">
        <f>ROUND(index!$O$33+(C358*12)*index!$O$34,2)</f>
        <v>1055.22</v>
      </c>
      <c r="S358" s="340">
        <f>ROUND(index!$O$37+(C358*12)*index!$O$38,2)</f>
        <v>822.41</v>
      </c>
    </row>
    <row r="359" spans="1:19" x14ac:dyDescent="0.25">
      <c r="A359" s="108">
        <v>1</v>
      </c>
      <c r="B359" s="316">
        <f t="shared" si="77"/>
        <v>2282.42</v>
      </c>
      <c r="C359" s="344">
        <f>ROUND(B359*index!$O$8,2)</f>
        <v>2374.63</v>
      </c>
      <c r="D359" s="216">
        <f t="shared" ref="D359:D393" si="84">ROUND(C359*12/1976,4)</f>
        <v>14.4208</v>
      </c>
      <c r="E359" s="31"/>
      <c r="F359" s="37">
        <f t="shared" si="78"/>
        <v>3.7494000000000001</v>
      </c>
      <c r="G359" s="22">
        <f t="shared" si="79"/>
        <v>8.0755999999999997</v>
      </c>
      <c r="H359" s="22">
        <f t="shared" si="80"/>
        <v>5.0472999999999999</v>
      </c>
      <c r="I359" s="22">
        <f t="shared" si="81"/>
        <v>7.2103999999999999</v>
      </c>
      <c r="J359" s="22">
        <f t="shared" si="82"/>
        <v>4.3262</v>
      </c>
      <c r="K359" s="38">
        <f t="shared" si="83"/>
        <v>2.8841999999999999</v>
      </c>
      <c r="L359" s="31"/>
      <c r="M359" s="44">
        <f t="shared" ref="M359:M393" si="85">ROUND(C359*$M$8,2)</f>
        <v>124.91</v>
      </c>
      <c r="N359" s="20">
        <f t="shared" ref="N359:N393" si="86">ROUND(C359*$N$8,2)</f>
        <v>249.81</v>
      </c>
      <c r="O359" s="45">
        <f t="shared" ref="O359:O393" si="87">ROUND(C359*$O$8,2)</f>
        <v>374.72</v>
      </c>
      <c r="P359" s="105"/>
      <c r="Q359" s="145">
        <v>1</v>
      </c>
      <c r="R359" s="44">
        <f>ROUND(index!$O$33+(C359*12)*index!$O$34,2)</f>
        <v>1069.8699999999999</v>
      </c>
      <c r="S359" s="45">
        <f>ROUND(index!$O$37+(C359*12)*index!$O$38,2)</f>
        <v>825.52</v>
      </c>
    </row>
    <row r="360" spans="1:19" x14ac:dyDescent="0.25">
      <c r="A360" s="108">
        <v>2</v>
      </c>
      <c r="B360" s="316">
        <f t="shared" si="77"/>
        <v>2326.7600000000002</v>
      </c>
      <c r="C360" s="344">
        <f>ROUND(B360*index!$O$8,2)</f>
        <v>2420.7600000000002</v>
      </c>
      <c r="D360" s="216">
        <f t="shared" si="84"/>
        <v>14.701000000000001</v>
      </c>
      <c r="E360" s="31"/>
      <c r="F360" s="37">
        <f t="shared" si="78"/>
        <v>3.8222999999999998</v>
      </c>
      <c r="G360" s="22">
        <f t="shared" si="79"/>
        <v>8.2325999999999997</v>
      </c>
      <c r="H360" s="22">
        <f t="shared" si="80"/>
        <v>5.1454000000000004</v>
      </c>
      <c r="I360" s="22">
        <f t="shared" si="81"/>
        <v>7.3505000000000003</v>
      </c>
      <c r="J360" s="22">
        <f t="shared" si="82"/>
        <v>4.4103000000000003</v>
      </c>
      <c r="K360" s="38">
        <f t="shared" si="83"/>
        <v>2.9401999999999999</v>
      </c>
      <c r="L360" s="31"/>
      <c r="M360" s="44">
        <f t="shared" si="85"/>
        <v>127.33</v>
      </c>
      <c r="N360" s="20">
        <f t="shared" si="86"/>
        <v>254.66</v>
      </c>
      <c r="O360" s="45">
        <f t="shared" si="87"/>
        <v>382</v>
      </c>
      <c r="P360" s="105"/>
      <c r="Q360" s="145">
        <v>2</v>
      </c>
      <c r="R360" s="44">
        <f>ROUND(index!$O$33+(C360*12)*index!$O$34,2)</f>
        <v>1083.71</v>
      </c>
      <c r="S360" s="45">
        <f>ROUND(index!$O$37+(C360*12)*index!$O$38,2)</f>
        <v>828.45</v>
      </c>
    </row>
    <row r="361" spans="1:19" x14ac:dyDescent="0.25">
      <c r="A361" s="108">
        <v>3</v>
      </c>
      <c r="B361" s="316">
        <f t="shared" si="77"/>
        <v>2368.5700000000002</v>
      </c>
      <c r="C361" s="344">
        <f>ROUND(B361*index!$O$8,2)</f>
        <v>2464.2600000000002</v>
      </c>
      <c r="D361" s="216">
        <f t="shared" si="84"/>
        <v>14.9651</v>
      </c>
      <c r="E361" s="31"/>
      <c r="F361" s="37">
        <f t="shared" si="78"/>
        <v>3.8908999999999998</v>
      </c>
      <c r="G361" s="22">
        <f t="shared" si="79"/>
        <v>8.3804999999999996</v>
      </c>
      <c r="H361" s="22">
        <f t="shared" si="80"/>
        <v>5.2378</v>
      </c>
      <c r="I361" s="22">
        <f t="shared" si="81"/>
        <v>7.4825999999999997</v>
      </c>
      <c r="J361" s="22">
        <f t="shared" si="82"/>
        <v>4.4894999999999996</v>
      </c>
      <c r="K361" s="38">
        <f t="shared" si="83"/>
        <v>2.9929999999999999</v>
      </c>
      <c r="L361" s="31"/>
      <c r="M361" s="44">
        <f t="shared" si="85"/>
        <v>129.62</v>
      </c>
      <c r="N361" s="20">
        <f t="shared" si="86"/>
        <v>259.24</v>
      </c>
      <c r="O361" s="45">
        <f t="shared" si="87"/>
        <v>388.86</v>
      </c>
      <c r="P361" s="105"/>
      <c r="Q361" s="145">
        <v>3</v>
      </c>
      <c r="R361" s="44">
        <f>ROUND(index!$O$33+(C361*12)*index!$O$34,2)</f>
        <v>1096.76</v>
      </c>
      <c r="S361" s="45">
        <f>ROUND(index!$O$37+(C361*12)*index!$O$38,2)</f>
        <v>831.22</v>
      </c>
    </row>
    <row r="362" spans="1:19" x14ac:dyDescent="0.25">
      <c r="A362" s="108">
        <v>4</v>
      </c>
      <c r="B362" s="316">
        <f t="shared" si="77"/>
        <v>2407.94</v>
      </c>
      <c r="C362" s="344">
        <f>ROUND(B362*index!$O$8,2)</f>
        <v>2505.2199999999998</v>
      </c>
      <c r="D362" s="216">
        <f t="shared" si="84"/>
        <v>15.213900000000001</v>
      </c>
      <c r="E362" s="31"/>
      <c r="F362" s="37">
        <f t="shared" si="78"/>
        <v>3.9556</v>
      </c>
      <c r="G362" s="22">
        <f t="shared" si="79"/>
        <v>8.5198</v>
      </c>
      <c r="H362" s="22">
        <f t="shared" si="80"/>
        <v>5.3249000000000004</v>
      </c>
      <c r="I362" s="22">
        <f t="shared" si="81"/>
        <v>7.6070000000000002</v>
      </c>
      <c r="J362" s="22">
        <f t="shared" si="82"/>
        <v>4.5641999999999996</v>
      </c>
      <c r="K362" s="38">
        <f t="shared" si="83"/>
        <v>3.0428000000000002</v>
      </c>
      <c r="L362" s="31"/>
      <c r="M362" s="44">
        <f t="shared" si="85"/>
        <v>131.77000000000001</v>
      </c>
      <c r="N362" s="20">
        <f t="shared" si="86"/>
        <v>263.55</v>
      </c>
      <c r="O362" s="45">
        <f t="shared" si="87"/>
        <v>395.32</v>
      </c>
      <c r="P362" s="105"/>
      <c r="Q362" s="145">
        <v>4</v>
      </c>
      <c r="R362" s="44">
        <f>ROUND(index!$O$33+(C362*12)*index!$O$34,2)</f>
        <v>1109.05</v>
      </c>
      <c r="S362" s="45">
        <f>ROUND(index!$O$37+(C362*12)*index!$O$38,2)</f>
        <v>833.82</v>
      </c>
    </row>
    <row r="363" spans="1:19" x14ac:dyDescent="0.25">
      <c r="A363" s="108">
        <v>5</v>
      </c>
      <c r="B363" s="316">
        <f t="shared" si="77"/>
        <v>2444.9499999999998</v>
      </c>
      <c r="C363" s="344">
        <f>ROUND(B363*index!$O$8,2)</f>
        <v>2543.73</v>
      </c>
      <c r="D363" s="216">
        <f t="shared" si="84"/>
        <v>15.447800000000001</v>
      </c>
      <c r="E363" s="31"/>
      <c r="F363" s="37">
        <f t="shared" si="78"/>
        <v>4.0164</v>
      </c>
      <c r="G363" s="22">
        <f t="shared" si="79"/>
        <v>8.6508000000000003</v>
      </c>
      <c r="H363" s="22">
        <f t="shared" si="80"/>
        <v>5.4066999999999998</v>
      </c>
      <c r="I363" s="22">
        <f t="shared" si="81"/>
        <v>7.7239000000000004</v>
      </c>
      <c r="J363" s="22">
        <f t="shared" si="82"/>
        <v>4.6342999999999996</v>
      </c>
      <c r="K363" s="38">
        <f t="shared" si="83"/>
        <v>3.0895999999999999</v>
      </c>
      <c r="L363" s="31"/>
      <c r="M363" s="44">
        <f t="shared" si="85"/>
        <v>133.80000000000001</v>
      </c>
      <c r="N363" s="20">
        <f t="shared" si="86"/>
        <v>267.60000000000002</v>
      </c>
      <c r="O363" s="45">
        <f t="shared" si="87"/>
        <v>401.4</v>
      </c>
      <c r="P363" s="105"/>
      <c r="Q363" s="145">
        <v>5</v>
      </c>
      <c r="R363" s="44">
        <f>ROUND(index!$O$33+(C363*12)*index!$O$34,2)</f>
        <v>1120.5999999999999</v>
      </c>
      <c r="S363" s="45">
        <f>ROUND(index!$O$37+(C363*12)*index!$O$38,2)</f>
        <v>836.27</v>
      </c>
    </row>
    <row r="364" spans="1:19" x14ac:dyDescent="0.25">
      <c r="A364" s="108">
        <v>6</v>
      </c>
      <c r="B364" s="316">
        <f t="shared" si="77"/>
        <v>2479.7199999999998</v>
      </c>
      <c r="C364" s="344">
        <f>ROUND(B364*index!$O$8,2)</f>
        <v>2579.9</v>
      </c>
      <c r="D364" s="216">
        <f t="shared" si="84"/>
        <v>15.667400000000001</v>
      </c>
      <c r="E364" s="31"/>
      <c r="F364" s="37">
        <f t="shared" si="78"/>
        <v>4.0735000000000001</v>
      </c>
      <c r="G364" s="22">
        <f t="shared" si="79"/>
        <v>8.7736999999999998</v>
      </c>
      <c r="H364" s="22">
        <f t="shared" si="80"/>
        <v>5.4836</v>
      </c>
      <c r="I364" s="22">
        <f t="shared" si="81"/>
        <v>7.8337000000000003</v>
      </c>
      <c r="J364" s="22">
        <f t="shared" si="82"/>
        <v>4.7001999999999997</v>
      </c>
      <c r="K364" s="38">
        <f t="shared" si="83"/>
        <v>3.1335000000000002</v>
      </c>
      <c r="L364" s="31"/>
      <c r="M364" s="44">
        <f t="shared" si="85"/>
        <v>135.69999999999999</v>
      </c>
      <c r="N364" s="20">
        <f t="shared" si="86"/>
        <v>271.41000000000003</v>
      </c>
      <c r="O364" s="45">
        <f t="shared" si="87"/>
        <v>407.11</v>
      </c>
      <c r="P364" s="105"/>
      <c r="Q364" s="145">
        <v>6</v>
      </c>
      <c r="R364" s="44">
        <f>ROUND(index!$O$33+(C364*12)*index!$O$34,2)</f>
        <v>1131.45</v>
      </c>
      <c r="S364" s="45">
        <f>ROUND(index!$O$37+(C364*12)*index!$O$38,2)</f>
        <v>838.57</v>
      </c>
    </row>
    <row r="365" spans="1:19" x14ac:dyDescent="0.25">
      <c r="A365" s="108">
        <v>7</v>
      </c>
      <c r="B365" s="316">
        <f t="shared" si="77"/>
        <v>2512.34</v>
      </c>
      <c r="C365" s="344">
        <f>ROUND(B365*index!$O$8,2)</f>
        <v>2613.84</v>
      </c>
      <c r="D365" s="216">
        <f t="shared" si="84"/>
        <v>15.8735</v>
      </c>
      <c r="E365" s="31"/>
      <c r="F365" s="37">
        <f t="shared" si="78"/>
        <v>4.1271000000000004</v>
      </c>
      <c r="G365" s="22">
        <f t="shared" si="79"/>
        <v>8.8892000000000007</v>
      </c>
      <c r="H365" s="22">
        <f t="shared" si="80"/>
        <v>5.5556999999999999</v>
      </c>
      <c r="I365" s="22">
        <f t="shared" si="81"/>
        <v>7.9367999999999999</v>
      </c>
      <c r="J365" s="22">
        <f t="shared" si="82"/>
        <v>4.7621000000000002</v>
      </c>
      <c r="K365" s="38">
        <f t="shared" si="83"/>
        <v>3.1747000000000001</v>
      </c>
      <c r="L365" s="31"/>
      <c r="M365" s="44">
        <f t="shared" si="85"/>
        <v>137.49</v>
      </c>
      <c r="N365" s="20">
        <f t="shared" si="86"/>
        <v>274.98</v>
      </c>
      <c r="O365" s="45">
        <f t="shared" si="87"/>
        <v>412.46</v>
      </c>
      <c r="P365" s="105"/>
      <c r="Q365" s="145">
        <v>7</v>
      </c>
      <c r="R365" s="44">
        <f>ROUND(index!$O$33+(C365*12)*index!$O$34,2)</f>
        <v>1141.6300000000001</v>
      </c>
      <c r="S365" s="45">
        <f>ROUND(index!$O$37+(C365*12)*index!$O$38,2)</f>
        <v>840.73</v>
      </c>
    </row>
    <row r="366" spans="1:19" x14ac:dyDescent="0.25">
      <c r="A366" s="108">
        <v>8</v>
      </c>
      <c r="B366" s="316">
        <f t="shared" si="77"/>
        <v>2542.91</v>
      </c>
      <c r="C366" s="344">
        <f>ROUND(B366*index!$O$8,2)</f>
        <v>2645.64</v>
      </c>
      <c r="D366" s="216">
        <f t="shared" si="84"/>
        <v>16.066600000000001</v>
      </c>
      <c r="E366" s="31"/>
      <c r="F366" s="37">
        <f t="shared" si="78"/>
        <v>4.1772999999999998</v>
      </c>
      <c r="G366" s="22">
        <f t="shared" si="79"/>
        <v>8.9972999999999992</v>
      </c>
      <c r="H366" s="22">
        <f t="shared" si="80"/>
        <v>5.6233000000000004</v>
      </c>
      <c r="I366" s="22">
        <f t="shared" si="81"/>
        <v>8.0333000000000006</v>
      </c>
      <c r="J366" s="22">
        <f t="shared" si="82"/>
        <v>4.82</v>
      </c>
      <c r="K366" s="38">
        <f t="shared" si="83"/>
        <v>3.2132999999999998</v>
      </c>
      <c r="L366" s="31"/>
      <c r="M366" s="44">
        <f t="shared" si="85"/>
        <v>139.16</v>
      </c>
      <c r="N366" s="20">
        <f t="shared" si="86"/>
        <v>278.32</v>
      </c>
      <c r="O366" s="45">
        <f t="shared" si="87"/>
        <v>417.48</v>
      </c>
      <c r="P366" s="105"/>
      <c r="Q366" s="145">
        <v>8</v>
      </c>
      <c r="R366" s="44">
        <f>ROUND(index!$O$33+(C366*12)*index!$O$34,2)</f>
        <v>1151.17</v>
      </c>
      <c r="S366" s="45">
        <f>ROUND(index!$O$37+(C366*12)*index!$O$38,2)</f>
        <v>842.75</v>
      </c>
    </row>
    <row r="367" spans="1:19" x14ac:dyDescent="0.25">
      <c r="A367" s="108">
        <v>9</v>
      </c>
      <c r="B367" s="316">
        <f t="shared" si="77"/>
        <v>2571.5300000000002</v>
      </c>
      <c r="C367" s="344">
        <f>ROUND(B367*index!$O$8,2)</f>
        <v>2675.42</v>
      </c>
      <c r="D367" s="216">
        <f t="shared" si="84"/>
        <v>16.247499999999999</v>
      </c>
      <c r="E367" s="31"/>
      <c r="F367" s="37">
        <f t="shared" si="78"/>
        <v>4.2244000000000002</v>
      </c>
      <c r="G367" s="22">
        <f t="shared" si="79"/>
        <v>9.0985999999999994</v>
      </c>
      <c r="H367" s="22">
        <f t="shared" si="80"/>
        <v>5.6866000000000003</v>
      </c>
      <c r="I367" s="22">
        <f t="shared" si="81"/>
        <v>8.1237999999999992</v>
      </c>
      <c r="J367" s="22">
        <f t="shared" si="82"/>
        <v>4.8742999999999999</v>
      </c>
      <c r="K367" s="38">
        <f t="shared" si="83"/>
        <v>3.2494999999999998</v>
      </c>
      <c r="L367" s="31"/>
      <c r="M367" s="44">
        <f t="shared" si="85"/>
        <v>140.72999999999999</v>
      </c>
      <c r="N367" s="20">
        <f t="shared" si="86"/>
        <v>281.45</v>
      </c>
      <c r="O367" s="45">
        <f t="shared" si="87"/>
        <v>422.18</v>
      </c>
      <c r="P367" s="105"/>
      <c r="Q367" s="145">
        <v>9</v>
      </c>
      <c r="R367" s="44">
        <f>ROUND(index!$O$33+(C367*12)*index!$O$34,2)</f>
        <v>1160.1099999999999</v>
      </c>
      <c r="S367" s="45">
        <f>ROUND(index!$O$37+(C367*12)*index!$O$38,2)</f>
        <v>844.65</v>
      </c>
    </row>
    <row r="368" spans="1:19" x14ac:dyDescent="0.25">
      <c r="A368" s="108">
        <v>10</v>
      </c>
      <c r="B368" s="316">
        <f t="shared" si="77"/>
        <v>2598.31</v>
      </c>
      <c r="C368" s="344">
        <f>ROUND(B368*index!$O$8,2)</f>
        <v>2703.28</v>
      </c>
      <c r="D368" s="216">
        <f t="shared" si="84"/>
        <v>16.416699999999999</v>
      </c>
      <c r="E368" s="31"/>
      <c r="F368" s="37">
        <f t="shared" si="78"/>
        <v>4.2683</v>
      </c>
      <c r="G368" s="22">
        <f t="shared" si="79"/>
        <v>9.1934000000000005</v>
      </c>
      <c r="H368" s="22">
        <f t="shared" si="80"/>
        <v>5.7458</v>
      </c>
      <c r="I368" s="22">
        <f t="shared" si="81"/>
        <v>8.2083999999999993</v>
      </c>
      <c r="J368" s="22">
        <f t="shared" si="82"/>
        <v>4.9249999999999998</v>
      </c>
      <c r="K368" s="38">
        <f t="shared" si="83"/>
        <v>3.2833000000000001</v>
      </c>
      <c r="L368" s="31"/>
      <c r="M368" s="44">
        <f t="shared" si="85"/>
        <v>142.19</v>
      </c>
      <c r="N368" s="20">
        <f t="shared" si="86"/>
        <v>284.39</v>
      </c>
      <c r="O368" s="45">
        <f t="shared" si="87"/>
        <v>426.58</v>
      </c>
      <c r="P368" s="105"/>
      <c r="Q368" s="145">
        <v>10</v>
      </c>
      <c r="R368" s="44">
        <f>ROUND(index!$O$33+(C368*12)*index!$O$34,2)</f>
        <v>1168.46</v>
      </c>
      <c r="S368" s="45">
        <f>ROUND(index!$O$37+(C368*12)*index!$O$38,2)</f>
        <v>846.42</v>
      </c>
    </row>
    <row r="369" spans="1:19" x14ac:dyDescent="0.25">
      <c r="A369" s="108">
        <v>11</v>
      </c>
      <c r="B369" s="316">
        <f t="shared" si="77"/>
        <v>2623.33</v>
      </c>
      <c r="C369" s="344">
        <f>ROUND(B369*index!$O$8,2)</f>
        <v>2729.31</v>
      </c>
      <c r="D369" s="216">
        <f t="shared" si="84"/>
        <v>16.5748</v>
      </c>
      <c r="E369" s="31"/>
      <c r="F369" s="37">
        <f t="shared" si="78"/>
        <v>4.3094000000000001</v>
      </c>
      <c r="G369" s="22">
        <f t="shared" si="79"/>
        <v>9.2819000000000003</v>
      </c>
      <c r="H369" s="22">
        <f t="shared" si="80"/>
        <v>5.8011999999999997</v>
      </c>
      <c r="I369" s="22">
        <f t="shared" si="81"/>
        <v>8.2873999999999999</v>
      </c>
      <c r="J369" s="22">
        <f t="shared" si="82"/>
        <v>4.9724000000000004</v>
      </c>
      <c r="K369" s="38">
        <f t="shared" si="83"/>
        <v>3.3149999999999999</v>
      </c>
      <c r="L369" s="31"/>
      <c r="M369" s="44">
        <f t="shared" si="85"/>
        <v>143.56</v>
      </c>
      <c r="N369" s="20">
        <f t="shared" si="86"/>
        <v>287.12</v>
      </c>
      <c r="O369" s="45">
        <f t="shared" si="87"/>
        <v>430.69</v>
      </c>
      <c r="P369" s="105"/>
      <c r="Q369" s="145">
        <v>11</v>
      </c>
      <c r="R369" s="44">
        <f>ROUND(index!$O$33+(C369*12)*index!$O$34,2)</f>
        <v>1176.27</v>
      </c>
      <c r="S369" s="45">
        <f>ROUND(index!$O$37+(C369*12)*index!$O$38,2)</f>
        <v>848.07</v>
      </c>
    </row>
    <row r="370" spans="1:19" x14ac:dyDescent="0.25">
      <c r="A370" s="108">
        <v>12</v>
      </c>
      <c r="B370" s="316">
        <f t="shared" si="77"/>
        <v>2646.7</v>
      </c>
      <c r="C370" s="344">
        <f>ROUND(B370*index!$O$8,2)</f>
        <v>2753.63</v>
      </c>
      <c r="D370" s="216">
        <f t="shared" si="84"/>
        <v>16.7224</v>
      </c>
      <c r="E370" s="31"/>
      <c r="F370" s="37">
        <f t="shared" si="78"/>
        <v>4.3478000000000003</v>
      </c>
      <c r="G370" s="22">
        <f t="shared" si="79"/>
        <v>9.3644999999999996</v>
      </c>
      <c r="H370" s="22">
        <f t="shared" si="80"/>
        <v>5.8528000000000002</v>
      </c>
      <c r="I370" s="22">
        <f t="shared" si="81"/>
        <v>8.3612000000000002</v>
      </c>
      <c r="J370" s="22">
        <f t="shared" si="82"/>
        <v>5.0167000000000002</v>
      </c>
      <c r="K370" s="38">
        <f t="shared" si="83"/>
        <v>3.3445</v>
      </c>
      <c r="L370" s="31"/>
      <c r="M370" s="44">
        <f t="shared" si="85"/>
        <v>144.84</v>
      </c>
      <c r="N370" s="20">
        <f t="shared" si="86"/>
        <v>289.68</v>
      </c>
      <c r="O370" s="45">
        <f t="shared" si="87"/>
        <v>434.52</v>
      </c>
      <c r="P370" s="105"/>
      <c r="Q370" s="145">
        <v>12</v>
      </c>
      <c r="R370" s="44">
        <f>ROUND(index!$O$33+(C370*12)*index!$O$34,2)</f>
        <v>1183.57</v>
      </c>
      <c r="S370" s="45">
        <f>ROUND(index!$O$37+(C370*12)*index!$O$38,2)</f>
        <v>849.62</v>
      </c>
    </row>
    <row r="371" spans="1:19" x14ac:dyDescent="0.25">
      <c r="A371" s="108">
        <v>13</v>
      </c>
      <c r="B371" s="316">
        <f t="shared" si="77"/>
        <v>2668.51</v>
      </c>
      <c r="C371" s="344">
        <f>ROUND(B371*index!$O$8,2)</f>
        <v>2776.32</v>
      </c>
      <c r="D371" s="216">
        <f t="shared" si="84"/>
        <v>16.860199999999999</v>
      </c>
      <c r="E371" s="31"/>
      <c r="F371" s="37">
        <f t="shared" si="78"/>
        <v>4.3837000000000002</v>
      </c>
      <c r="G371" s="22">
        <f t="shared" si="79"/>
        <v>9.4417000000000009</v>
      </c>
      <c r="H371" s="22">
        <f t="shared" si="80"/>
        <v>5.9010999999999996</v>
      </c>
      <c r="I371" s="22">
        <f t="shared" si="81"/>
        <v>8.4300999999999995</v>
      </c>
      <c r="J371" s="22">
        <f t="shared" si="82"/>
        <v>5.0580999999999996</v>
      </c>
      <c r="K371" s="38">
        <f t="shared" si="83"/>
        <v>3.3719999999999999</v>
      </c>
      <c r="L371" s="31"/>
      <c r="M371" s="44">
        <f t="shared" si="85"/>
        <v>146.03</v>
      </c>
      <c r="N371" s="20">
        <f t="shared" si="86"/>
        <v>292.07</v>
      </c>
      <c r="O371" s="45">
        <f t="shared" si="87"/>
        <v>438.1</v>
      </c>
      <c r="P371" s="105"/>
      <c r="Q371" s="145">
        <v>13</v>
      </c>
      <c r="R371" s="44">
        <f>ROUND(index!$O$33+(C371*12)*index!$O$34,2)</f>
        <v>1190.3800000000001</v>
      </c>
      <c r="S371" s="45">
        <f>ROUND(index!$O$37+(C371*12)*index!$O$38,2)</f>
        <v>851.06</v>
      </c>
    </row>
    <row r="372" spans="1:19" x14ac:dyDescent="0.25">
      <c r="A372" s="108">
        <v>14</v>
      </c>
      <c r="B372" s="316">
        <f t="shared" si="77"/>
        <v>2688.84</v>
      </c>
      <c r="C372" s="344">
        <f>ROUND(B372*index!$O$8,2)</f>
        <v>2797.47</v>
      </c>
      <c r="D372" s="216">
        <f t="shared" si="84"/>
        <v>16.988700000000001</v>
      </c>
      <c r="E372" s="31"/>
      <c r="F372" s="37">
        <f t="shared" si="78"/>
        <v>4.4170999999999996</v>
      </c>
      <c r="G372" s="22">
        <f t="shared" si="79"/>
        <v>9.5137</v>
      </c>
      <c r="H372" s="22">
        <f t="shared" si="80"/>
        <v>5.9459999999999997</v>
      </c>
      <c r="I372" s="22">
        <f t="shared" si="81"/>
        <v>8.4944000000000006</v>
      </c>
      <c r="J372" s="22">
        <f t="shared" si="82"/>
        <v>5.0965999999999996</v>
      </c>
      <c r="K372" s="38">
        <f t="shared" si="83"/>
        <v>3.3976999999999999</v>
      </c>
      <c r="L372" s="31"/>
      <c r="M372" s="44">
        <f t="shared" si="85"/>
        <v>147.15</v>
      </c>
      <c r="N372" s="20">
        <f t="shared" si="86"/>
        <v>294.29000000000002</v>
      </c>
      <c r="O372" s="45">
        <f t="shared" si="87"/>
        <v>441.44</v>
      </c>
      <c r="P372" s="105"/>
      <c r="Q372" s="145">
        <v>14</v>
      </c>
      <c r="R372" s="44">
        <f>ROUND(index!$O$33+(C372*12)*index!$O$34,2)</f>
        <v>1196.72</v>
      </c>
      <c r="S372" s="45">
        <f>ROUND(index!$O$37+(C372*12)*index!$O$38,2)</f>
        <v>852.41</v>
      </c>
    </row>
    <row r="373" spans="1:19" x14ac:dyDescent="0.25">
      <c r="A373" s="108">
        <v>15</v>
      </c>
      <c r="B373" s="316">
        <f t="shared" si="77"/>
        <v>2707.8</v>
      </c>
      <c r="C373" s="344">
        <f>ROUND(B373*index!$O$8,2)</f>
        <v>2817.2</v>
      </c>
      <c r="D373" s="216">
        <f t="shared" si="84"/>
        <v>17.108499999999999</v>
      </c>
      <c r="E373" s="31"/>
      <c r="F373" s="37">
        <f t="shared" si="78"/>
        <v>4.4481999999999999</v>
      </c>
      <c r="G373" s="22">
        <f t="shared" si="79"/>
        <v>9.5808</v>
      </c>
      <c r="H373" s="22">
        <f t="shared" si="80"/>
        <v>5.9880000000000004</v>
      </c>
      <c r="I373" s="22">
        <f t="shared" si="81"/>
        <v>8.5542999999999996</v>
      </c>
      <c r="J373" s="22">
        <f t="shared" si="82"/>
        <v>5.1326000000000001</v>
      </c>
      <c r="K373" s="38">
        <f t="shared" si="83"/>
        <v>3.4217</v>
      </c>
      <c r="L373" s="31"/>
      <c r="M373" s="44">
        <f t="shared" si="85"/>
        <v>148.18</v>
      </c>
      <c r="N373" s="20">
        <f t="shared" si="86"/>
        <v>296.37</v>
      </c>
      <c r="O373" s="45">
        <f t="shared" si="87"/>
        <v>444.55</v>
      </c>
      <c r="P373" s="105"/>
      <c r="Q373" s="145">
        <v>15</v>
      </c>
      <c r="R373" s="44">
        <f>ROUND(index!$O$33+(C373*12)*index!$O$34,2)</f>
        <v>1202.6400000000001</v>
      </c>
      <c r="S373" s="45">
        <f>ROUND(index!$O$37+(C373*12)*index!$O$38,2)</f>
        <v>853.66</v>
      </c>
    </row>
    <row r="374" spans="1:19" x14ac:dyDescent="0.25">
      <c r="A374" s="108">
        <v>16</v>
      </c>
      <c r="B374" s="316">
        <f t="shared" si="77"/>
        <v>2722.1</v>
      </c>
      <c r="C374" s="344">
        <f>ROUND(B374*index!$O$8,2)</f>
        <v>2832.07</v>
      </c>
      <c r="D374" s="216">
        <f t="shared" si="84"/>
        <v>17.198799999999999</v>
      </c>
      <c r="E374" s="31"/>
      <c r="F374" s="37">
        <f t="shared" si="78"/>
        <v>4.4717000000000002</v>
      </c>
      <c r="G374" s="22">
        <f t="shared" si="79"/>
        <v>9.6312999999999995</v>
      </c>
      <c r="H374" s="22">
        <f t="shared" si="80"/>
        <v>6.0195999999999996</v>
      </c>
      <c r="I374" s="22">
        <f t="shared" si="81"/>
        <v>8.5993999999999993</v>
      </c>
      <c r="J374" s="22">
        <f t="shared" si="82"/>
        <v>5.1596000000000002</v>
      </c>
      <c r="K374" s="38">
        <f t="shared" si="83"/>
        <v>3.4398</v>
      </c>
      <c r="L374" s="31"/>
      <c r="M374" s="44">
        <f t="shared" si="85"/>
        <v>148.97</v>
      </c>
      <c r="N374" s="20">
        <f t="shared" si="86"/>
        <v>297.93</v>
      </c>
      <c r="O374" s="45">
        <f t="shared" si="87"/>
        <v>446.9</v>
      </c>
      <c r="P374" s="105"/>
      <c r="Q374" s="145">
        <v>16</v>
      </c>
      <c r="R374" s="44">
        <f>ROUND(index!$O$33+(C374*12)*index!$O$34,2)</f>
        <v>1207.0999999999999</v>
      </c>
      <c r="S374" s="45">
        <f>ROUND(index!$O$37+(C374*12)*index!$O$38,2)</f>
        <v>854.61</v>
      </c>
    </row>
    <row r="375" spans="1:19" x14ac:dyDescent="0.25">
      <c r="A375" s="108">
        <v>17</v>
      </c>
      <c r="B375" s="316">
        <f t="shared" si="77"/>
        <v>2735.39</v>
      </c>
      <c r="C375" s="344">
        <f>ROUND(B375*index!$O$8,2)</f>
        <v>2845.9</v>
      </c>
      <c r="D375" s="216">
        <f t="shared" si="84"/>
        <v>17.282800000000002</v>
      </c>
      <c r="E375" s="31"/>
      <c r="F375" s="37">
        <f t="shared" si="78"/>
        <v>4.4935</v>
      </c>
      <c r="G375" s="22">
        <f t="shared" si="79"/>
        <v>9.6783999999999999</v>
      </c>
      <c r="H375" s="22">
        <f t="shared" si="80"/>
        <v>6.0490000000000004</v>
      </c>
      <c r="I375" s="22">
        <f t="shared" si="81"/>
        <v>8.6414000000000009</v>
      </c>
      <c r="J375" s="22">
        <f t="shared" si="82"/>
        <v>5.1848000000000001</v>
      </c>
      <c r="K375" s="38">
        <f t="shared" si="83"/>
        <v>3.4565999999999999</v>
      </c>
      <c r="L375" s="31"/>
      <c r="M375" s="44">
        <f t="shared" si="85"/>
        <v>149.69</v>
      </c>
      <c r="N375" s="20">
        <f t="shared" si="86"/>
        <v>299.39</v>
      </c>
      <c r="O375" s="45">
        <f t="shared" si="87"/>
        <v>449.08</v>
      </c>
      <c r="P375" s="105"/>
      <c r="Q375" s="145">
        <v>17</v>
      </c>
      <c r="R375" s="44">
        <f>ROUND(index!$O$33+(C375*12)*index!$O$34,2)</f>
        <v>1211.25</v>
      </c>
      <c r="S375" s="45">
        <f>ROUND(index!$O$37+(C375*12)*index!$O$38,2)</f>
        <v>855.49</v>
      </c>
    </row>
    <row r="376" spans="1:19" x14ac:dyDescent="0.25">
      <c r="A376" s="108">
        <v>18</v>
      </c>
      <c r="B376" s="316">
        <f t="shared" si="77"/>
        <v>2747.75</v>
      </c>
      <c r="C376" s="344">
        <f>ROUND(B376*index!$O$8,2)</f>
        <v>2858.76</v>
      </c>
      <c r="D376" s="216">
        <f t="shared" si="84"/>
        <v>17.360900000000001</v>
      </c>
      <c r="E376" s="31"/>
      <c r="F376" s="37">
        <f t="shared" si="78"/>
        <v>4.5137999999999998</v>
      </c>
      <c r="G376" s="22">
        <f t="shared" si="79"/>
        <v>9.7220999999999993</v>
      </c>
      <c r="H376" s="22">
        <f t="shared" si="80"/>
        <v>6.0762999999999998</v>
      </c>
      <c r="I376" s="22">
        <f t="shared" si="81"/>
        <v>8.6805000000000003</v>
      </c>
      <c r="J376" s="22">
        <f t="shared" si="82"/>
        <v>5.2083000000000004</v>
      </c>
      <c r="K376" s="38">
        <f t="shared" si="83"/>
        <v>3.4722</v>
      </c>
      <c r="L376" s="31"/>
      <c r="M376" s="44">
        <f t="shared" si="85"/>
        <v>150.37</v>
      </c>
      <c r="N376" s="20">
        <f t="shared" si="86"/>
        <v>300.74</v>
      </c>
      <c r="O376" s="45">
        <f t="shared" si="87"/>
        <v>451.11</v>
      </c>
      <c r="P376" s="105"/>
      <c r="Q376" s="145">
        <v>18</v>
      </c>
      <c r="R376" s="44">
        <f>ROUND(index!$O$33+(C376*12)*index!$O$34,2)</f>
        <v>1215.1099999999999</v>
      </c>
      <c r="S376" s="45">
        <f>ROUND(index!$O$37+(C376*12)*index!$O$38,2)</f>
        <v>856.31</v>
      </c>
    </row>
    <row r="377" spans="1:19" x14ac:dyDescent="0.25">
      <c r="A377" s="108">
        <v>19</v>
      </c>
      <c r="B377" s="316">
        <f t="shared" si="77"/>
        <v>2759.23</v>
      </c>
      <c r="C377" s="344">
        <f>ROUND(B377*index!$O$8,2)</f>
        <v>2870.7</v>
      </c>
      <c r="D377" s="216">
        <f t="shared" si="84"/>
        <v>17.433399999999999</v>
      </c>
      <c r="E377" s="31"/>
      <c r="F377" s="37">
        <f t="shared" si="78"/>
        <v>4.5327000000000002</v>
      </c>
      <c r="G377" s="22">
        <f t="shared" si="79"/>
        <v>9.7627000000000006</v>
      </c>
      <c r="H377" s="22">
        <f t="shared" si="80"/>
        <v>6.1017000000000001</v>
      </c>
      <c r="I377" s="22">
        <f t="shared" si="81"/>
        <v>8.7166999999999994</v>
      </c>
      <c r="J377" s="22">
        <f t="shared" si="82"/>
        <v>5.23</v>
      </c>
      <c r="K377" s="38">
        <f t="shared" si="83"/>
        <v>3.4866999999999999</v>
      </c>
      <c r="L377" s="31"/>
      <c r="M377" s="44">
        <f t="shared" si="85"/>
        <v>151</v>
      </c>
      <c r="N377" s="20">
        <f t="shared" si="86"/>
        <v>302</v>
      </c>
      <c r="O377" s="45">
        <f t="shared" si="87"/>
        <v>453</v>
      </c>
      <c r="P377" s="105"/>
      <c r="Q377" s="145">
        <v>19</v>
      </c>
      <c r="R377" s="44">
        <f>ROUND(index!$O$33+(C377*12)*index!$O$34,2)</f>
        <v>1218.69</v>
      </c>
      <c r="S377" s="45">
        <f>ROUND(index!$O$37+(C377*12)*index!$O$38,2)</f>
        <v>857.07</v>
      </c>
    </row>
    <row r="378" spans="1:19" x14ac:dyDescent="0.25">
      <c r="A378" s="108">
        <v>20</v>
      </c>
      <c r="B378" s="316">
        <f t="shared" si="77"/>
        <v>2769.89</v>
      </c>
      <c r="C378" s="344">
        <f>ROUND(B378*index!$O$8,2)</f>
        <v>2881.79</v>
      </c>
      <c r="D378" s="216">
        <f t="shared" si="84"/>
        <v>17.500699999999998</v>
      </c>
      <c r="E378" s="31"/>
      <c r="F378" s="37">
        <f t="shared" si="78"/>
        <v>4.5502000000000002</v>
      </c>
      <c r="G378" s="22">
        <f t="shared" si="79"/>
        <v>9.8003999999999998</v>
      </c>
      <c r="H378" s="22">
        <f t="shared" si="80"/>
        <v>6.1252000000000004</v>
      </c>
      <c r="I378" s="22">
        <f t="shared" si="81"/>
        <v>8.7504000000000008</v>
      </c>
      <c r="J378" s="22">
        <f t="shared" si="82"/>
        <v>5.2502000000000004</v>
      </c>
      <c r="K378" s="38">
        <f t="shared" si="83"/>
        <v>3.5001000000000002</v>
      </c>
      <c r="L378" s="31"/>
      <c r="M378" s="44">
        <f t="shared" si="85"/>
        <v>151.58000000000001</v>
      </c>
      <c r="N378" s="20">
        <f t="shared" si="86"/>
        <v>303.16000000000003</v>
      </c>
      <c r="O378" s="45">
        <f t="shared" si="87"/>
        <v>454.75</v>
      </c>
      <c r="P378" s="105"/>
      <c r="Q378" s="145">
        <v>20</v>
      </c>
      <c r="R378" s="44">
        <f>ROUND(index!$O$33+(C378*12)*index!$O$34,2)</f>
        <v>1222.02</v>
      </c>
      <c r="S378" s="45">
        <f>ROUND(index!$O$37+(C378*12)*index!$O$38,2)</f>
        <v>857.77</v>
      </c>
    </row>
    <row r="379" spans="1:19" x14ac:dyDescent="0.25">
      <c r="A379" s="108">
        <v>21</v>
      </c>
      <c r="B379" s="316">
        <f t="shared" si="77"/>
        <v>2779.79</v>
      </c>
      <c r="C379" s="344">
        <f>ROUND(B379*index!$O$8,2)</f>
        <v>2892.09</v>
      </c>
      <c r="D379" s="216">
        <f t="shared" si="84"/>
        <v>17.563300000000002</v>
      </c>
      <c r="E379" s="31"/>
      <c r="F379" s="37">
        <f t="shared" si="78"/>
        <v>4.5664999999999996</v>
      </c>
      <c r="G379" s="22">
        <f t="shared" si="79"/>
        <v>9.8353999999999999</v>
      </c>
      <c r="H379" s="22">
        <f t="shared" si="80"/>
        <v>6.1471999999999998</v>
      </c>
      <c r="I379" s="22">
        <f t="shared" si="81"/>
        <v>8.7817000000000007</v>
      </c>
      <c r="J379" s="22">
        <f t="shared" si="82"/>
        <v>5.2690000000000001</v>
      </c>
      <c r="K379" s="38">
        <f t="shared" si="83"/>
        <v>3.5127000000000002</v>
      </c>
      <c r="L379" s="31"/>
      <c r="M379" s="44">
        <f t="shared" si="85"/>
        <v>152.12</v>
      </c>
      <c r="N379" s="20">
        <f t="shared" si="86"/>
        <v>304.25</v>
      </c>
      <c r="O379" s="45">
        <f t="shared" si="87"/>
        <v>456.37</v>
      </c>
      <c r="P379" s="105"/>
      <c r="Q379" s="145">
        <v>21</v>
      </c>
      <c r="R379" s="44">
        <f>ROUND(index!$O$33+(C379*12)*index!$O$34,2)</f>
        <v>1225.1099999999999</v>
      </c>
      <c r="S379" s="45">
        <f>ROUND(index!$O$37+(C379*12)*index!$O$38,2)</f>
        <v>858.43</v>
      </c>
    </row>
    <row r="380" spans="1:19" x14ac:dyDescent="0.25">
      <c r="A380" s="108">
        <v>22</v>
      </c>
      <c r="B380" s="316">
        <f t="shared" si="77"/>
        <v>2788.99</v>
      </c>
      <c r="C380" s="344">
        <f>ROUND(B380*index!$O$8,2)</f>
        <v>2901.67</v>
      </c>
      <c r="D380" s="216">
        <f t="shared" si="84"/>
        <v>17.621500000000001</v>
      </c>
      <c r="E380" s="31"/>
      <c r="F380" s="37">
        <f t="shared" si="78"/>
        <v>4.5815999999999999</v>
      </c>
      <c r="G380" s="22">
        <f t="shared" si="79"/>
        <v>9.8680000000000003</v>
      </c>
      <c r="H380" s="22">
        <f t="shared" si="80"/>
        <v>6.1675000000000004</v>
      </c>
      <c r="I380" s="22">
        <f t="shared" si="81"/>
        <v>8.8108000000000004</v>
      </c>
      <c r="J380" s="22">
        <f t="shared" si="82"/>
        <v>5.2865000000000002</v>
      </c>
      <c r="K380" s="38">
        <f t="shared" si="83"/>
        <v>3.5243000000000002</v>
      </c>
      <c r="L380" s="31"/>
      <c r="M380" s="44">
        <f t="shared" si="85"/>
        <v>152.63</v>
      </c>
      <c r="N380" s="20">
        <f t="shared" si="86"/>
        <v>305.26</v>
      </c>
      <c r="O380" s="45">
        <f t="shared" si="87"/>
        <v>457.88</v>
      </c>
      <c r="P380" s="105"/>
      <c r="Q380" s="145">
        <v>22</v>
      </c>
      <c r="R380" s="44">
        <f>ROUND(index!$O$33+(C380*12)*index!$O$34,2)</f>
        <v>1227.98</v>
      </c>
      <c r="S380" s="45">
        <f>ROUND(index!$O$37+(C380*12)*index!$O$38,2)</f>
        <v>859.04</v>
      </c>
    </row>
    <row r="381" spans="1:19" x14ac:dyDescent="0.25">
      <c r="A381" s="108">
        <v>23</v>
      </c>
      <c r="B381" s="316">
        <f t="shared" si="77"/>
        <v>2797.52</v>
      </c>
      <c r="C381" s="344">
        <f>ROUND(B381*index!$O$8,2)</f>
        <v>2910.54</v>
      </c>
      <c r="D381" s="216">
        <f t="shared" si="84"/>
        <v>17.6753</v>
      </c>
      <c r="E381" s="31"/>
      <c r="F381" s="37">
        <f t="shared" si="78"/>
        <v>4.5956000000000001</v>
      </c>
      <c r="G381" s="22">
        <f t="shared" si="79"/>
        <v>9.8981999999999992</v>
      </c>
      <c r="H381" s="22">
        <f t="shared" si="80"/>
        <v>6.1863999999999999</v>
      </c>
      <c r="I381" s="22">
        <f t="shared" si="81"/>
        <v>8.8376999999999999</v>
      </c>
      <c r="J381" s="22">
        <f t="shared" si="82"/>
        <v>5.3026</v>
      </c>
      <c r="K381" s="38">
        <f t="shared" si="83"/>
        <v>3.5350999999999999</v>
      </c>
      <c r="L381" s="31"/>
      <c r="M381" s="44">
        <f t="shared" si="85"/>
        <v>153.09</v>
      </c>
      <c r="N381" s="20">
        <f t="shared" si="86"/>
        <v>306.19</v>
      </c>
      <c r="O381" s="45">
        <f t="shared" si="87"/>
        <v>459.28</v>
      </c>
      <c r="P381" s="105"/>
      <c r="Q381" s="145">
        <v>23</v>
      </c>
      <c r="R381" s="44">
        <f>ROUND(index!$O$33+(C381*12)*index!$O$34,2)</f>
        <v>1230.6400000000001</v>
      </c>
      <c r="S381" s="45">
        <f>ROUND(index!$O$37+(C381*12)*index!$O$38,2)</f>
        <v>859.6</v>
      </c>
    </row>
    <row r="382" spans="1:19" x14ac:dyDescent="0.25">
      <c r="A382" s="108">
        <v>24</v>
      </c>
      <c r="B382" s="316">
        <f t="shared" si="77"/>
        <v>2805.43</v>
      </c>
      <c r="C382" s="344">
        <f>ROUND(B382*index!$O$8,2)</f>
        <v>2918.77</v>
      </c>
      <c r="D382" s="216">
        <f t="shared" si="84"/>
        <v>17.725300000000001</v>
      </c>
      <c r="E382" s="31"/>
      <c r="F382" s="37">
        <f t="shared" si="78"/>
        <v>4.6086</v>
      </c>
      <c r="G382" s="22">
        <f t="shared" si="79"/>
        <v>9.9261999999999997</v>
      </c>
      <c r="H382" s="22">
        <f t="shared" si="80"/>
        <v>6.2039</v>
      </c>
      <c r="I382" s="22">
        <f t="shared" si="81"/>
        <v>8.8627000000000002</v>
      </c>
      <c r="J382" s="22">
        <f t="shared" si="82"/>
        <v>5.3175999999999997</v>
      </c>
      <c r="K382" s="38">
        <f t="shared" si="83"/>
        <v>3.5451000000000001</v>
      </c>
      <c r="L382" s="31"/>
      <c r="M382" s="44">
        <f t="shared" si="85"/>
        <v>153.53</v>
      </c>
      <c r="N382" s="20">
        <f t="shared" si="86"/>
        <v>307.05</v>
      </c>
      <c r="O382" s="45">
        <f t="shared" si="87"/>
        <v>460.58</v>
      </c>
      <c r="P382" s="105"/>
      <c r="Q382" s="145">
        <v>24</v>
      </c>
      <c r="R382" s="44">
        <f>ROUND(index!$O$33+(C382*12)*index!$O$34,2)</f>
        <v>1233.1099999999999</v>
      </c>
      <c r="S382" s="45">
        <f>ROUND(index!$O$37+(C382*12)*index!$O$38,2)</f>
        <v>860.12</v>
      </c>
    </row>
    <row r="383" spans="1:19" x14ac:dyDescent="0.25">
      <c r="A383" s="108">
        <v>25</v>
      </c>
      <c r="B383" s="316">
        <f t="shared" si="77"/>
        <v>2812.78</v>
      </c>
      <c r="C383" s="344">
        <f>ROUND(B383*index!$O$8,2)</f>
        <v>2926.42</v>
      </c>
      <c r="D383" s="216">
        <f t="shared" si="84"/>
        <v>17.771799999999999</v>
      </c>
      <c r="E383" s="31"/>
      <c r="F383" s="37">
        <f t="shared" si="78"/>
        <v>4.6207000000000003</v>
      </c>
      <c r="G383" s="22">
        <f t="shared" si="79"/>
        <v>9.9521999999999995</v>
      </c>
      <c r="H383" s="22">
        <f t="shared" si="80"/>
        <v>6.2201000000000004</v>
      </c>
      <c r="I383" s="22">
        <f t="shared" si="81"/>
        <v>8.8858999999999995</v>
      </c>
      <c r="J383" s="22">
        <f t="shared" si="82"/>
        <v>5.3315000000000001</v>
      </c>
      <c r="K383" s="38">
        <f t="shared" si="83"/>
        <v>3.5543999999999998</v>
      </c>
      <c r="L383" s="31"/>
      <c r="M383" s="44">
        <f t="shared" si="85"/>
        <v>153.93</v>
      </c>
      <c r="N383" s="20">
        <f t="shared" si="86"/>
        <v>307.86</v>
      </c>
      <c r="O383" s="45">
        <f t="shared" si="87"/>
        <v>461.79</v>
      </c>
      <c r="P383" s="105"/>
      <c r="Q383" s="145">
        <v>25</v>
      </c>
      <c r="R383" s="44">
        <f>ROUND(index!$O$33+(C383*12)*index!$O$34,2)</f>
        <v>1235.4100000000001</v>
      </c>
      <c r="S383" s="45">
        <f>ROUND(index!$O$37+(C383*12)*index!$O$38,2)</f>
        <v>860.61</v>
      </c>
    </row>
    <row r="384" spans="1:19" x14ac:dyDescent="0.25">
      <c r="A384" s="108">
        <v>26</v>
      </c>
      <c r="B384" s="316">
        <f t="shared" si="77"/>
        <v>2819.59</v>
      </c>
      <c r="C384" s="344">
        <f>ROUND(B384*index!$O$8,2)</f>
        <v>2933.5</v>
      </c>
      <c r="D384" s="216">
        <f t="shared" si="84"/>
        <v>17.814800000000002</v>
      </c>
      <c r="E384" s="31"/>
      <c r="F384" s="37">
        <f t="shared" si="78"/>
        <v>4.6318000000000001</v>
      </c>
      <c r="G384" s="22">
        <f t="shared" si="79"/>
        <v>9.9763000000000002</v>
      </c>
      <c r="H384" s="22">
        <f t="shared" si="80"/>
        <v>6.2351999999999999</v>
      </c>
      <c r="I384" s="22">
        <f t="shared" si="81"/>
        <v>8.9074000000000009</v>
      </c>
      <c r="J384" s="22">
        <f t="shared" si="82"/>
        <v>5.3444000000000003</v>
      </c>
      <c r="K384" s="38">
        <f t="shared" si="83"/>
        <v>3.5630000000000002</v>
      </c>
      <c r="L384" s="31"/>
      <c r="M384" s="44">
        <f t="shared" si="85"/>
        <v>154.30000000000001</v>
      </c>
      <c r="N384" s="20">
        <f t="shared" si="86"/>
        <v>308.60000000000002</v>
      </c>
      <c r="O384" s="45">
        <f t="shared" si="87"/>
        <v>462.91</v>
      </c>
      <c r="P384" s="105"/>
      <c r="Q384" s="145">
        <v>26</v>
      </c>
      <c r="R384" s="44">
        <f>ROUND(index!$O$33+(C384*12)*index!$O$34,2)</f>
        <v>1237.53</v>
      </c>
      <c r="S384" s="45">
        <f>ROUND(index!$O$37+(C384*12)*index!$O$38,2)</f>
        <v>861.06</v>
      </c>
    </row>
    <row r="385" spans="1:19" x14ac:dyDescent="0.25">
      <c r="A385" s="108">
        <v>27</v>
      </c>
      <c r="B385" s="316">
        <f t="shared" si="77"/>
        <v>2825.9</v>
      </c>
      <c r="C385" s="344">
        <f>ROUND(B385*index!$O$8,2)</f>
        <v>2940.07</v>
      </c>
      <c r="D385" s="216">
        <f t="shared" si="84"/>
        <v>17.854700000000001</v>
      </c>
      <c r="E385" s="31"/>
      <c r="F385" s="37">
        <f t="shared" si="78"/>
        <v>4.6421999999999999</v>
      </c>
      <c r="G385" s="22">
        <f t="shared" si="79"/>
        <v>9.9985999999999997</v>
      </c>
      <c r="H385" s="22">
        <f t="shared" si="80"/>
        <v>6.2491000000000003</v>
      </c>
      <c r="I385" s="22">
        <f t="shared" si="81"/>
        <v>8.9274000000000004</v>
      </c>
      <c r="J385" s="22">
        <f t="shared" si="82"/>
        <v>5.3563999999999998</v>
      </c>
      <c r="K385" s="38">
        <f t="shared" si="83"/>
        <v>3.5709</v>
      </c>
      <c r="L385" s="31"/>
      <c r="M385" s="44">
        <f t="shared" si="85"/>
        <v>154.65</v>
      </c>
      <c r="N385" s="20">
        <f t="shared" si="86"/>
        <v>309.3</v>
      </c>
      <c r="O385" s="45">
        <f t="shared" si="87"/>
        <v>463.94</v>
      </c>
      <c r="P385" s="105"/>
      <c r="Q385" s="145">
        <v>27</v>
      </c>
      <c r="R385" s="44">
        <f>ROUND(index!$O$33+(C385*12)*index!$O$34,2)</f>
        <v>1239.5</v>
      </c>
      <c r="S385" s="45">
        <f>ROUND(index!$O$37+(C385*12)*index!$O$38,2)</f>
        <v>861.48</v>
      </c>
    </row>
    <row r="386" spans="1:19" x14ac:dyDescent="0.25">
      <c r="A386" s="108">
        <v>28</v>
      </c>
      <c r="B386" s="316">
        <f t="shared" si="77"/>
        <v>2831.75</v>
      </c>
      <c r="C386" s="344">
        <f>ROUND(B386*index!$O$8,2)</f>
        <v>2946.15</v>
      </c>
      <c r="D386" s="216">
        <f t="shared" si="84"/>
        <v>17.8916</v>
      </c>
      <c r="E386" s="31"/>
      <c r="F386" s="37">
        <f t="shared" si="78"/>
        <v>4.6517999999999997</v>
      </c>
      <c r="G386" s="22">
        <f t="shared" si="79"/>
        <v>10.019299999999999</v>
      </c>
      <c r="H386" s="22">
        <f t="shared" si="80"/>
        <v>6.2621000000000002</v>
      </c>
      <c r="I386" s="22">
        <f t="shared" si="81"/>
        <v>8.9458000000000002</v>
      </c>
      <c r="J386" s="22">
        <f t="shared" si="82"/>
        <v>5.3674999999999997</v>
      </c>
      <c r="K386" s="38">
        <f t="shared" si="83"/>
        <v>3.5783</v>
      </c>
      <c r="L386" s="31"/>
      <c r="M386" s="44">
        <f t="shared" si="85"/>
        <v>154.97</v>
      </c>
      <c r="N386" s="20">
        <f t="shared" si="86"/>
        <v>309.93</v>
      </c>
      <c r="O386" s="45">
        <f t="shared" si="87"/>
        <v>464.9</v>
      </c>
      <c r="P386" s="105"/>
      <c r="Q386" s="145">
        <v>28</v>
      </c>
      <c r="R386" s="44">
        <f>ROUND(index!$O$33+(C386*12)*index!$O$34,2)</f>
        <v>1241.33</v>
      </c>
      <c r="S386" s="45">
        <f>ROUND(index!$O$37+(C386*12)*index!$O$38,2)</f>
        <v>861.87</v>
      </c>
    </row>
    <row r="387" spans="1:19" x14ac:dyDescent="0.25">
      <c r="A387" s="108">
        <v>29</v>
      </c>
      <c r="B387" s="316">
        <f t="shared" si="77"/>
        <v>2837.18</v>
      </c>
      <c r="C387" s="344">
        <f>ROUND(B387*index!$O$8,2)</f>
        <v>2951.8</v>
      </c>
      <c r="D387" s="216">
        <f t="shared" si="84"/>
        <v>17.925899999999999</v>
      </c>
      <c r="E387" s="31"/>
      <c r="F387" s="37">
        <f t="shared" si="78"/>
        <v>4.6607000000000003</v>
      </c>
      <c r="G387" s="22">
        <f t="shared" si="79"/>
        <v>10.038500000000001</v>
      </c>
      <c r="H387" s="22">
        <f t="shared" si="80"/>
        <v>6.2740999999999998</v>
      </c>
      <c r="I387" s="22">
        <f t="shared" si="81"/>
        <v>8.9629999999999992</v>
      </c>
      <c r="J387" s="22">
        <f t="shared" si="82"/>
        <v>5.3777999999999997</v>
      </c>
      <c r="K387" s="38">
        <f t="shared" si="83"/>
        <v>3.5851999999999999</v>
      </c>
      <c r="L387" s="31"/>
      <c r="M387" s="44">
        <f t="shared" si="85"/>
        <v>155.26</v>
      </c>
      <c r="N387" s="20">
        <f t="shared" si="86"/>
        <v>310.52999999999997</v>
      </c>
      <c r="O387" s="45">
        <f t="shared" si="87"/>
        <v>465.79</v>
      </c>
      <c r="P387" s="105"/>
      <c r="Q387" s="145">
        <v>29</v>
      </c>
      <c r="R387" s="44">
        <f>ROUND(index!$O$33+(C387*12)*index!$O$34,2)</f>
        <v>1243.02</v>
      </c>
      <c r="S387" s="45">
        <f>ROUND(index!$O$37+(C387*12)*index!$O$38,2)</f>
        <v>862.22</v>
      </c>
    </row>
    <row r="388" spans="1:19" x14ac:dyDescent="0.25">
      <c r="A388" s="108">
        <v>30</v>
      </c>
      <c r="B388" s="316">
        <f t="shared" si="77"/>
        <v>2842.21</v>
      </c>
      <c r="C388" s="344">
        <f>ROUND(B388*index!$O$8,2)</f>
        <v>2957.04</v>
      </c>
      <c r="D388" s="216">
        <f t="shared" si="84"/>
        <v>17.957699999999999</v>
      </c>
      <c r="E388" s="31"/>
      <c r="F388" s="37">
        <f t="shared" si="78"/>
        <v>4.6689999999999996</v>
      </c>
      <c r="G388" s="22">
        <f t="shared" si="79"/>
        <v>10.0563</v>
      </c>
      <c r="H388" s="22">
        <f t="shared" si="80"/>
        <v>6.2851999999999997</v>
      </c>
      <c r="I388" s="22">
        <f t="shared" si="81"/>
        <v>8.9788999999999994</v>
      </c>
      <c r="J388" s="22">
        <f t="shared" si="82"/>
        <v>5.3872999999999998</v>
      </c>
      <c r="K388" s="38">
        <f t="shared" si="83"/>
        <v>3.5914999999999999</v>
      </c>
      <c r="L388" s="31"/>
      <c r="M388" s="44">
        <f t="shared" si="85"/>
        <v>155.54</v>
      </c>
      <c r="N388" s="20">
        <f t="shared" si="86"/>
        <v>311.08</v>
      </c>
      <c r="O388" s="45">
        <f t="shared" si="87"/>
        <v>466.62</v>
      </c>
      <c r="P388" s="105"/>
      <c r="Q388" s="145">
        <v>30</v>
      </c>
      <c r="R388" s="44">
        <f>ROUND(index!$O$33+(C388*12)*index!$O$34,2)</f>
        <v>1244.5899999999999</v>
      </c>
      <c r="S388" s="45">
        <f>ROUND(index!$O$37+(C388*12)*index!$O$38,2)</f>
        <v>862.56</v>
      </c>
    </row>
    <row r="389" spans="1:19" x14ac:dyDescent="0.25">
      <c r="A389" s="108">
        <v>31</v>
      </c>
      <c r="B389" s="316">
        <f t="shared" si="77"/>
        <v>2846.87</v>
      </c>
      <c r="C389" s="344">
        <f>ROUND(B389*index!$O$8,2)</f>
        <v>2961.88</v>
      </c>
      <c r="D389" s="216">
        <f t="shared" si="84"/>
        <v>17.987100000000002</v>
      </c>
      <c r="E389" s="31"/>
      <c r="F389" s="37">
        <f t="shared" si="78"/>
        <v>4.6765999999999996</v>
      </c>
      <c r="G389" s="22">
        <f t="shared" si="79"/>
        <v>10.072800000000001</v>
      </c>
      <c r="H389" s="22">
        <f t="shared" si="80"/>
        <v>6.2954999999999997</v>
      </c>
      <c r="I389" s="22">
        <f t="shared" si="81"/>
        <v>8.9936000000000007</v>
      </c>
      <c r="J389" s="22">
        <f t="shared" si="82"/>
        <v>5.3960999999999997</v>
      </c>
      <c r="K389" s="38">
        <f t="shared" si="83"/>
        <v>3.5973999999999999</v>
      </c>
      <c r="L389" s="31"/>
      <c r="M389" s="44">
        <f t="shared" si="85"/>
        <v>155.79</v>
      </c>
      <c r="N389" s="20">
        <f t="shared" si="86"/>
        <v>311.58999999999997</v>
      </c>
      <c r="O389" s="45">
        <f t="shared" si="87"/>
        <v>467.38</v>
      </c>
      <c r="P389" s="105"/>
      <c r="Q389" s="145">
        <v>31</v>
      </c>
      <c r="R389" s="44">
        <f>ROUND(index!$O$33+(C389*12)*index!$O$34,2)</f>
        <v>1246.04</v>
      </c>
      <c r="S389" s="45">
        <f>ROUND(index!$O$37+(C389*12)*index!$O$38,2)</f>
        <v>862.87</v>
      </c>
    </row>
    <row r="390" spans="1:19" x14ac:dyDescent="0.25">
      <c r="A390" s="109">
        <v>32</v>
      </c>
      <c r="B390" s="316">
        <f t="shared" si="77"/>
        <v>2851.18</v>
      </c>
      <c r="C390" s="344">
        <f>ROUND(B390*index!$O$8,2)</f>
        <v>2966.37</v>
      </c>
      <c r="D390" s="216">
        <f t="shared" si="84"/>
        <v>18.014399999999998</v>
      </c>
      <c r="E390" s="31"/>
      <c r="F390" s="37">
        <f t="shared" si="78"/>
        <v>4.6837</v>
      </c>
      <c r="G390" s="22">
        <f t="shared" si="79"/>
        <v>10.088100000000001</v>
      </c>
      <c r="H390" s="22">
        <f t="shared" si="80"/>
        <v>6.3049999999999997</v>
      </c>
      <c r="I390" s="22">
        <f t="shared" si="81"/>
        <v>9.0071999999999992</v>
      </c>
      <c r="J390" s="22">
        <f t="shared" si="82"/>
        <v>5.4043000000000001</v>
      </c>
      <c r="K390" s="38">
        <f t="shared" si="83"/>
        <v>3.6029</v>
      </c>
      <c r="L390" s="31"/>
      <c r="M390" s="44">
        <f t="shared" si="85"/>
        <v>156.03</v>
      </c>
      <c r="N390" s="20">
        <f t="shared" si="86"/>
        <v>312.06</v>
      </c>
      <c r="O390" s="45">
        <f t="shared" si="87"/>
        <v>468.09</v>
      </c>
      <c r="P390" s="105"/>
      <c r="Q390" s="146">
        <v>32</v>
      </c>
      <c r="R390" s="44">
        <f>ROUND(index!$O$33+(C390*12)*index!$O$34,2)</f>
        <v>1247.3900000000001</v>
      </c>
      <c r="S390" s="45">
        <f>ROUND(index!$O$37+(C390*12)*index!$O$38,2)</f>
        <v>863.15</v>
      </c>
    </row>
    <row r="391" spans="1:19" x14ac:dyDescent="0.25">
      <c r="A391" s="109">
        <v>33</v>
      </c>
      <c r="B391" s="316">
        <f t="shared" si="77"/>
        <v>2855.18</v>
      </c>
      <c r="C391" s="344">
        <f>ROUND(B391*index!$O$8,2)</f>
        <v>2970.53</v>
      </c>
      <c r="D391" s="216">
        <f t="shared" si="84"/>
        <v>18.0397</v>
      </c>
      <c r="E391" s="31"/>
      <c r="F391" s="37">
        <f t="shared" si="78"/>
        <v>4.6902999999999997</v>
      </c>
      <c r="G391" s="22">
        <f t="shared" si="79"/>
        <v>10.1022</v>
      </c>
      <c r="H391" s="22">
        <f t="shared" si="80"/>
        <v>6.3139000000000003</v>
      </c>
      <c r="I391" s="22">
        <f t="shared" si="81"/>
        <v>9.0198999999999998</v>
      </c>
      <c r="J391" s="22">
        <f t="shared" si="82"/>
        <v>5.4119000000000002</v>
      </c>
      <c r="K391" s="38">
        <f t="shared" si="83"/>
        <v>3.6078999999999999</v>
      </c>
      <c r="L391" s="31"/>
      <c r="M391" s="44">
        <f t="shared" si="85"/>
        <v>156.25</v>
      </c>
      <c r="N391" s="20">
        <f t="shared" si="86"/>
        <v>312.5</v>
      </c>
      <c r="O391" s="45">
        <f t="shared" si="87"/>
        <v>468.75</v>
      </c>
      <c r="P391" s="105"/>
      <c r="Q391" s="146">
        <v>33</v>
      </c>
      <c r="R391" s="44">
        <f>ROUND(index!$O$33+(C391*12)*index!$O$34,2)</f>
        <v>1248.6400000000001</v>
      </c>
      <c r="S391" s="45">
        <f>ROUND(index!$O$37+(C391*12)*index!$O$38,2)</f>
        <v>863.42</v>
      </c>
    </row>
    <row r="392" spans="1:19" x14ac:dyDescent="0.25">
      <c r="A392" s="109">
        <v>34</v>
      </c>
      <c r="B392" s="316">
        <f t="shared" si="77"/>
        <v>2858.89</v>
      </c>
      <c r="C392" s="344">
        <f>ROUND(B392*index!$O$8,2)</f>
        <v>2974.39</v>
      </c>
      <c r="D392" s="216">
        <f t="shared" si="84"/>
        <v>18.063099999999999</v>
      </c>
      <c r="E392" s="31"/>
      <c r="F392" s="37">
        <f t="shared" si="78"/>
        <v>4.6963999999999997</v>
      </c>
      <c r="G392" s="22">
        <f t="shared" si="79"/>
        <v>10.1153</v>
      </c>
      <c r="H392" s="22">
        <f t="shared" si="80"/>
        <v>6.3220999999999998</v>
      </c>
      <c r="I392" s="22">
        <f t="shared" si="81"/>
        <v>9.0315999999999992</v>
      </c>
      <c r="J392" s="22">
        <f t="shared" si="82"/>
        <v>5.4188999999999998</v>
      </c>
      <c r="K392" s="38">
        <f t="shared" si="83"/>
        <v>3.6126</v>
      </c>
      <c r="L392" s="31"/>
      <c r="M392" s="44">
        <f t="shared" si="85"/>
        <v>156.44999999999999</v>
      </c>
      <c r="N392" s="20">
        <f t="shared" si="86"/>
        <v>312.91000000000003</v>
      </c>
      <c r="O392" s="45">
        <f t="shared" si="87"/>
        <v>469.36</v>
      </c>
      <c r="P392" s="105"/>
      <c r="Q392" s="146">
        <v>34</v>
      </c>
      <c r="R392" s="44">
        <f>ROUND(index!$O$33+(C392*12)*index!$O$34,2)</f>
        <v>1249.8</v>
      </c>
      <c r="S392" s="45">
        <f>ROUND(index!$O$37+(C392*12)*index!$O$38,2)</f>
        <v>863.66</v>
      </c>
    </row>
    <row r="393" spans="1:19" ht="13.8" thickBot="1" x14ac:dyDescent="0.3">
      <c r="A393" s="110">
        <v>35</v>
      </c>
      <c r="B393" s="366">
        <f t="shared" si="77"/>
        <v>2862.32</v>
      </c>
      <c r="C393" s="345">
        <f>ROUND(B393*index!$O$8,2)</f>
        <v>2977.96</v>
      </c>
      <c r="D393" s="217">
        <f t="shared" si="84"/>
        <v>18.084800000000001</v>
      </c>
      <c r="E393" s="31"/>
      <c r="F393" s="335">
        <f t="shared" si="78"/>
        <v>4.702</v>
      </c>
      <c r="G393" s="336">
        <f t="shared" si="79"/>
        <v>10.1275</v>
      </c>
      <c r="H393" s="336">
        <f t="shared" si="80"/>
        <v>6.3296999999999999</v>
      </c>
      <c r="I393" s="336">
        <f t="shared" si="81"/>
        <v>9.0424000000000007</v>
      </c>
      <c r="J393" s="336">
        <f t="shared" si="82"/>
        <v>5.4253999999999998</v>
      </c>
      <c r="K393" s="337">
        <f t="shared" si="83"/>
        <v>3.617</v>
      </c>
      <c r="L393" s="31"/>
      <c r="M393" s="46">
        <f t="shared" si="85"/>
        <v>156.63999999999999</v>
      </c>
      <c r="N393" s="47">
        <f t="shared" si="86"/>
        <v>313.27999999999997</v>
      </c>
      <c r="O393" s="48">
        <f t="shared" si="87"/>
        <v>469.92</v>
      </c>
      <c r="P393" s="105"/>
      <c r="Q393" s="147">
        <v>35</v>
      </c>
      <c r="R393" s="46">
        <f>ROUND(index!$O$33+(C393*12)*index!$O$34,2)</f>
        <v>1250.8699999999999</v>
      </c>
      <c r="S393" s="48">
        <f>ROUND(index!$O$37+(C393*12)*index!$O$38,2)</f>
        <v>863.89</v>
      </c>
    </row>
    <row r="400" spans="1:19" x14ac:dyDescent="0.25">
      <c r="C400" s="329"/>
      <c r="D400" s="170"/>
    </row>
    <row r="401" spans="1:19" ht="16.2" thickBot="1" x14ac:dyDescent="0.35">
      <c r="B401" s="346"/>
      <c r="C401" s="170"/>
      <c r="D401" s="170"/>
    </row>
    <row r="402" spans="1:19" ht="16.2" thickBot="1" x14ac:dyDescent="0.35">
      <c r="A402" s="32"/>
      <c r="B402" s="351" t="s">
        <v>186</v>
      </c>
      <c r="C402" s="347" t="s">
        <v>164</v>
      </c>
      <c r="D402" s="350"/>
      <c r="E402" s="32"/>
      <c r="F402" s="128" t="s">
        <v>232</v>
      </c>
      <c r="G402" s="353"/>
      <c r="H402" s="353"/>
      <c r="I402" s="353"/>
      <c r="J402" s="353"/>
      <c r="K402" s="354"/>
      <c r="L402" s="32"/>
      <c r="M402" s="128" t="s">
        <v>250</v>
      </c>
      <c r="N402" s="353"/>
      <c r="O402" s="354"/>
      <c r="P402" s="32"/>
      <c r="Q402" s="32"/>
      <c r="R402" s="355" t="s">
        <v>473</v>
      </c>
      <c r="S402" s="355" t="s">
        <v>473</v>
      </c>
    </row>
    <row r="403" spans="1:19" x14ac:dyDescent="0.25">
      <c r="M403" s="180" t="s">
        <v>247</v>
      </c>
      <c r="N403" s="181" t="s">
        <v>248</v>
      </c>
      <c r="O403" s="182" t="s">
        <v>249</v>
      </c>
      <c r="R403" s="176"/>
      <c r="S403" s="176"/>
    </row>
    <row r="404" spans="1:19" ht="16.2" thickBot="1" x14ac:dyDescent="0.35">
      <c r="B404" s="121" t="s">
        <v>467</v>
      </c>
      <c r="C404" s="121" t="s">
        <v>467</v>
      </c>
      <c r="D404" s="121" t="s">
        <v>467</v>
      </c>
      <c r="M404" s="27">
        <v>5.2600000000000001E-2</v>
      </c>
      <c r="N404" s="28">
        <v>0.1052</v>
      </c>
      <c r="O404" s="29">
        <v>0.1578</v>
      </c>
      <c r="R404" s="348"/>
      <c r="S404" s="348"/>
    </row>
    <row r="405" spans="1:19" x14ac:dyDescent="0.25">
      <c r="A405" s="6"/>
      <c r="B405" s="1" t="s">
        <v>243</v>
      </c>
      <c r="C405" s="358" t="s">
        <v>472</v>
      </c>
      <c r="D405" s="358" t="s">
        <v>472</v>
      </c>
      <c r="E405" s="6"/>
      <c r="K405" s="176"/>
      <c r="L405" s="6"/>
      <c r="M405" s="176"/>
      <c r="N405" s="176"/>
      <c r="O405" s="176"/>
      <c r="P405" s="6"/>
      <c r="Q405" s="6"/>
      <c r="R405" s="359" t="s">
        <v>252</v>
      </c>
      <c r="S405" s="359" t="s">
        <v>253</v>
      </c>
    </row>
    <row r="406" spans="1:19" ht="13.8" thickBot="1" x14ac:dyDescent="0.3">
      <c r="A406" s="13"/>
      <c r="B406" s="177" t="s">
        <v>242</v>
      </c>
      <c r="C406" s="177" t="s">
        <v>242</v>
      </c>
      <c r="D406" s="177" t="s">
        <v>251</v>
      </c>
      <c r="E406" s="13"/>
      <c r="F406" s="177" t="s">
        <v>251</v>
      </c>
      <c r="G406" s="177" t="s">
        <v>251</v>
      </c>
      <c r="H406" s="177" t="s">
        <v>251</v>
      </c>
      <c r="I406" s="177" t="s">
        <v>251</v>
      </c>
      <c r="J406" s="177" t="s">
        <v>251</v>
      </c>
      <c r="K406" s="177" t="s">
        <v>251</v>
      </c>
      <c r="L406" s="13"/>
      <c r="M406" s="177" t="s">
        <v>242</v>
      </c>
      <c r="N406" s="177" t="s">
        <v>242</v>
      </c>
      <c r="O406" s="177" t="s">
        <v>242</v>
      </c>
      <c r="P406" s="13"/>
      <c r="Q406" s="13"/>
      <c r="R406" s="194" t="s">
        <v>244</v>
      </c>
      <c r="S406" s="194" t="s">
        <v>244</v>
      </c>
    </row>
    <row r="407" spans="1:19" ht="13.8" thickBot="1" x14ac:dyDescent="0.3">
      <c r="A407" s="34" t="s">
        <v>27</v>
      </c>
      <c r="B407" s="330" t="str">
        <f>$C$402</f>
        <v>cat 12</v>
      </c>
      <c r="C407" s="330" t="str">
        <f>$C$402</f>
        <v>cat 12</v>
      </c>
      <c r="D407" s="330" t="str">
        <f>$C$402</f>
        <v>cat 12</v>
      </c>
      <c r="E407" s="115"/>
      <c r="F407" s="114">
        <v>0.26</v>
      </c>
      <c r="G407" s="114">
        <v>0.56000000000000005</v>
      </c>
      <c r="H407" s="114">
        <v>0.35</v>
      </c>
      <c r="I407" s="114">
        <v>0.5</v>
      </c>
      <c r="J407" s="114">
        <v>0.3</v>
      </c>
      <c r="K407" s="114">
        <v>0.2</v>
      </c>
      <c r="L407" s="115"/>
      <c r="M407" s="211">
        <v>5.2600000000000001E-2</v>
      </c>
      <c r="N407" s="211">
        <v>0.1052</v>
      </c>
      <c r="O407" s="211">
        <v>0.1578</v>
      </c>
      <c r="P407" s="115"/>
      <c r="Q407" s="114" t="s">
        <v>27</v>
      </c>
      <c r="R407" s="330" t="str">
        <f>$C$402</f>
        <v>cat 12</v>
      </c>
      <c r="S407" s="330" t="str">
        <f>$C$402</f>
        <v>cat 12</v>
      </c>
    </row>
    <row r="408" spans="1:19" x14ac:dyDescent="0.25">
      <c r="A408" s="331">
        <v>0</v>
      </c>
      <c r="B408" s="365">
        <f t="shared" ref="B408:B443" si="88">VLOOKUP(C$402,ificbasisdoel,$A408+2,FALSE)</f>
        <v>2336.84</v>
      </c>
      <c r="C408" s="343">
        <f>ROUND(B408*index!$O$8,2)</f>
        <v>2431.25</v>
      </c>
      <c r="D408" s="215">
        <f>ROUND(C408*12/1976,4)</f>
        <v>14.764699999999999</v>
      </c>
      <c r="E408" s="31"/>
      <c r="F408" s="332">
        <f t="shared" ref="F408:F443" si="89">ROUND(D408*$F$8,4)</f>
        <v>3.8388</v>
      </c>
      <c r="G408" s="333">
        <f t="shared" ref="G408:G443" si="90">ROUND(D408*$G$8,4)</f>
        <v>8.2682000000000002</v>
      </c>
      <c r="H408" s="333">
        <f t="shared" ref="H408:H443" si="91">ROUND(D408*$H$8,4)</f>
        <v>5.1676000000000002</v>
      </c>
      <c r="I408" s="333">
        <f t="shared" ref="I408:I443" si="92">ROUND(D408*$I$8,4)</f>
        <v>7.3823999999999996</v>
      </c>
      <c r="J408" s="333">
        <f t="shared" ref="J408:J443" si="93">ROUND(D408*$J$8,4)</f>
        <v>4.4294000000000002</v>
      </c>
      <c r="K408" s="334">
        <f t="shared" ref="K408:K443" si="94">ROUND(D408*$K$8,4)</f>
        <v>2.9529000000000001</v>
      </c>
      <c r="L408" s="31"/>
      <c r="M408" s="338">
        <f>ROUND(C408*$M$8,2)</f>
        <v>127.88</v>
      </c>
      <c r="N408" s="339">
        <f>ROUND(C408*$N$8,2)</f>
        <v>255.77</v>
      </c>
      <c r="O408" s="340">
        <f>ROUND(C408*$O$8,2)</f>
        <v>383.65</v>
      </c>
      <c r="P408" s="105"/>
      <c r="Q408" s="341">
        <v>0</v>
      </c>
      <c r="R408" s="338">
        <f>ROUND(index!$O$33+(C408*12)*index!$O$34,2)</f>
        <v>1086.8599999999999</v>
      </c>
      <c r="S408" s="340">
        <f>ROUND(index!$O$37+(C408*12)*index!$O$38,2)</f>
        <v>829.12</v>
      </c>
    </row>
    <row r="409" spans="1:19" x14ac:dyDescent="0.25">
      <c r="A409" s="108">
        <v>1</v>
      </c>
      <c r="B409" s="316">
        <f t="shared" si="88"/>
        <v>2395.2600000000002</v>
      </c>
      <c r="C409" s="344">
        <f>ROUND(B409*index!$O$8,2)</f>
        <v>2492.0300000000002</v>
      </c>
      <c r="D409" s="216">
        <f t="shared" ref="D409:D443" si="95">ROUND(C409*12/1976,4)</f>
        <v>15.133800000000001</v>
      </c>
      <c r="E409" s="31"/>
      <c r="F409" s="37">
        <f t="shared" si="89"/>
        <v>3.9348000000000001</v>
      </c>
      <c r="G409" s="22">
        <f t="shared" si="90"/>
        <v>8.4748999999999999</v>
      </c>
      <c r="H409" s="22">
        <f t="shared" si="91"/>
        <v>5.2968000000000002</v>
      </c>
      <c r="I409" s="22">
        <f t="shared" si="92"/>
        <v>7.5669000000000004</v>
      </c>
      <c r="J409" s="22">
        <f t="shared" si="93"/>
        <v>4.5400999999999998</v>
      </c>
      <c r="K409" s="38">
        <f t="shared" si="94"/>
        <v>3.0268000000000002</v>
      </c>
      <c r="L409" s="31"/>
      <c r="M409" s="44">
        <f t="shared" ref="M409:M443" si="96">ROUND(C409*$M$8,2)</f>
        <v>131.08000000000001</v>
      </c>
      <c r="N409" s="20">
        <f t="shared" ref="N409:N443" si="97">ROUND(C409*$N$8,2)</f>
        <v>262.16000000000003</v>
      </c>
      <c r="O409" s="45">
        <f t="shared" ref="O409:O443" si="98">ROUND(C409*$O$8,2)</f>
        <v>393.24</v>
      </c>
      <c r="P409" s="105"/>
      <c r="Q409" s="145">
        <v>1</v>
      </c>
      <c r="R409" s="44">
        <f>ROUND(index!$O$33+(C409*12)*index!$O$34,2)</f>
        <v>1105.0899999999999</v>
      </c>
      <c r="S409" s="45">
        <f>ROUND(index!$O$37+(C409*12)*index!$O$38,2)</f>
        <v>832.98</v>
      </c>
    </row>
    <row r="410" spans="1:19" x14ac:dyDescent="0.25">
      <c r="A410" s="108">
        <v>2</v>
      </c>
      <c r="B410" s="316">
        <f t="shared" si="88"/>
        <v>2450.65</v>
      </c>
      <c r="C410" s="344">
        <f>ROUND(B410*index!$O$8,2)</f>
        <v>2549.66</v>
      </c>
      <c r="D410" s="216">
        <f t="shared" si="95"/>
        <v>15.4838</v>
      </c>
      <c r="E410" s="31"/>
      <c r="F410" s="37">
        <f t="shared" si="89"/>
        <v>4.0258000000000003</v>
      </c>
      <c r="G410" s="22">
        <f t="shared" si="90"/>
        <v>8.6708999999999996</v>
      </c>
      <c r="H410" s="22">
        <f t="shared" si="91"/>
        <v>5.4192999999999998</v>
      </c>
      <c r="I410" s="22">
        <f t="shared" si="92"/>
        <v>7.7419000000000002</v>
      </c>
      <c r="J410" s="22">
        <f t="shared" si="93"/>
        <v>4.6451000000000002</v>
      </c>
      <c r="K410" s="38">
        <f t="shared" si="94"/>
        <v>3.0968</v>
      </c>
      <c r="L410" s="31"/>
      <c r="M410" s="44">
        <f t="shared" si="96"/>
        <v>134.11000000000001</v>
      </c>
      <c r="N410" s="20">
        <f t="shared" si="97"/>
        <v>268.22000000000003</v>
      </c>
      <c r="O410" s="45">
        <f t="shared" si="98"/>
        <v>402.34</v>
      </c>
      <c r="P410" s="105"/>
      <c r="Q410" s="145">
        <v>2</v>
      </c>
      <c r="R410" s="44">
        <f>ROUND(index!$O$33+(C410*12)*index!$O$34,2)</f>
        <v>1122.3800000000001</v>
      </c>
      <c r="S410" s="45">
        <f>ROUND(index!$O$37+(C410*12)*index!$O$38,2)</f>
        <v>836.65</v>
      </c>
    </row>
    <row r="411" spans="1:19" x14ac:dyDescent="0.25">
      <c r="A411" s="108">
        <v>3</v>
      </c>
      <c r="B411" s="316">
        <f t="shared" si="88"/>
        <v>2503.0700000000002</v>
      </c>
      <c r="C411" s="344">
        <f>ROUND(B411*index!$O$8,2)</f>
        <v>2604.19</v>
      </c>
      <c r="D411" s="216">
        <f t="shared" si="95"/>
        <v>15.8149</v>
      </c>
      <c r="E411" s="31"/>
      <c r="F411" s="37">
        <f t="shared" si="89"/>
        <v>4.1119000000000003</v>
      </c>
      <c r="G411" s="22">
        <f t="shared" si="90"/>
        <v>8.8562999999999992</v>
      </c>
      <c r="H411" s="22">
        <f t="shared" si="91"/>
        <v>5.5351999999999997</v>
      </c>
      <c r="I411" s="22">
        <f t="shared" si="92"/>
        <v>7.9074999999999998</v>
      </c>
      <c r="J411" s="22">
        <f t="shared" si="93"/>
        <v>4.7445000000000004</v>
      </c>
      <c r="K411" s="38">
        <f t="shared" si="94"/>
        <v>3.1629999999999998</v>
      </c>
      <c r="L411" s="31"/>
      <c r="M411" s="44">
        <f t="shared" si="96"/>
        <v>136.97999999999999</v>
      </c>
      <c r="N411" s="20">
        <f t="shared" si="97"/>
        <v>273.95999999999998</v>
      </c>
      <c r="O411" s="45">
        <f t="shared" si="98"/>
        <v>410.94</v>
      </c>
      <c r="P411" s="105"/>
      <c r="Q411" s="145">
        <v>3</v>
      </c>
      <c r="R411" s="44">
        <f>ROUND(index!$O$33+(C411*12)*index!$O$34,2)</f>
        <v>1138.74</v>
      </c>
      <c r="S411" s="45">
        <f>ROUND(index!$O$37+(C411*12)*index!$O$38,2)</f>
        <v>840.12</v>
      </c>
    </row>
    <row r="412" spans="1:19" x14ac:dyDescent="0.25">
      <c r="A412" s="108">
        <v>4</v>
      </c>
      <c r="B412" s="316">
        <f t="shared" si="88"/>
        <v>2552.59</v>
      </c>
      <c r="C412" s="344">
        <f>ROUND(B412*index!$O$8,2)</f>
        <v>2655.71</v>
      </c>
      <c r="D412" s="216">
        <f t="shared" si="95"/>
        <v>16.127800000000001</v>
      </c>
      <c r="E412" s="31"/>
      <c r="F412" s="37">
        <f t="shared" si="89"/>
        <v>4.1932</v>
      </c>
      <c r="G412" s="22">
        <f t="shared" si="90"/>
        <v>9.0315999999999992</v>
      </c>
      <c r="H412" s="22">
        <f t="shared" si="91"/>
        <v>5.6447000000000003</v>
      </c>
      <c r="I412" s="22">
        <f t="shared" si="92"/>
        <v>8.0639000000000003</v>
      </c>
      <c r="J412" s="22">
        <f t="shared" si="93"/>
        <v>4.8383000000000003</v>
      </c>
      <c r="K412" s="38">
        <f t="shared" si="94"/>
        <v>3.2256</v>
      </c>
      <c r="L412" s="31"/>
      <c r="M412" s="44">
        <f t="shared" si="96"/>
        <v>139.69</v>
      </c>
      <c r="N412" s="20">
        <f t="shared" si="97"/>
        <v>279.38</v>
      </c>
      <c r="O412" s="45">
        <f t="shared" si="98"/>
        <v>419.07</v>
      </c>
      <c r="P412" s="105"/>
      <c r="Q412" s="145">
        <v>4</v>
      </c>
      <c r="R412" s="44">
        <f>ROUND(index!$O$33+(C412*12)*index!$O$34,2)</f>
        <v>1154.19</v>
      </c>
      <c r="S412" s="45">
        <f>ROUND(index!$O$37+(C412*12)*index!$O$38,2)</f>
        <v>843.39</v>
      </c>
    </row>
    <row r="413" spans="1:19" x14ac:dyDescent="0.25">
      <c r="A413" s="108">
        <v>5</v>
      </c>
      <c r="B413" s="316">
        <f t="shared" si="88"/>
        <v>2599.31</v>
      </c>
      <c r="C413" s="344">
        <f>ROUND(B413*index!$O$8,2)</f>
        <v>2704.32</v>
      </c>
      <c r="D413" s="216">
        <f t="shared" si="95"/>
        <v>16.422999999999998</v>
      </c>
      <c r="E413" s="31"/>
      <c r="F413" s="37">
        <f t="shared" si="89"/>
        <v>4.2699999999999996</v>
      </c>
      <c r="G413" s="22">
        <f t="shared" si="90"/>
        <v>9.1968999999999994</v>
      </c>
      <c r="H413" s="22">
        <f t="shared" si="91"/>
        <v>5.7481</v>
      </c>
      <c r="I413" s="22">
        <f t="shared" si="92"/>
        <v>8.2114999999999991</v>
      </c>
      <c r="J413" s="22">
        <f t="shared" si="93"/>
        <v>4.9268999999999998</v>
      </c>
      <c r="K413" s="38">
        <f t="shared" si="94"/>
        <v>3.2846000000000002</v>
      </c>
      <c r="L413" s="31"/>
      <c r="M413" s="44">
        <f t="shared" si="96"/>
        <v>142.25</v>
      </c>
      <c r="N413" s="20">
        <f t="shared" si="97"/>
        <v>284.49</v>
      </c>
      <c r="O413" s="45">
        <f t="shared" si="98"/>
        <v>426.74</v>
      </c>
      <c r="P413" s="105"/>
      <c r="Q413" s="145">
        <v>5</v>
      </c>
      <c r="R413" s="44">
        <f>ROUND(index!$O$33+(C413*12)*index!$O$34,2)</f>
        <v>1168.78</v>
      </c>
      <c r="S413" s="45">
        <f>ROUND(index!$O$37+(C413*12)*index!$O$38,2)</f>
        <v>846.48</v>
      </c>
    </row>
    <row r="414" spans="1:19" x14ac:dyDescent="0.25">
      <c r="A414" s="108">
        <v>6</v>
      </c>
      <c r="B414" s="316">
        <f t="shared" si="88"/>
        <v>2643.32</v>
      </c>
      <c r="C414" s="344">
        <f>ROUND(B414*index!$O$8,2)</f>
        <v>2750.11</v>
      </c>
      <c r="D414" s="216">
        <f t="shared" si="95"/>
        <v>16.7011</v>
      </c>
      <c r="E414" s="31"/>
      <c r="F414" s="37">
        <f t="shared" si="89"/>
        <v>4.3422999999999998</v>
      </c>
      <c r="G414" s="22">
        <f t="shared" si="90"/>
        <v>9.3526000000000007</v>
      </c>
      <c r="H414" s="22">
        <f t="shared" si="91"/>
        <v>5.8453999999999997</v>
      </c>
      <c r="I414" s="22">
        <f t="shared" si="92"/>
        <v>8.3506</v>
      </c>
      <c r="J414" s="22">
        <f t="shared" si="93"/>
        <v>5.0103</v>
      </c>
      <c r="K414" s="38">
        <f t="shared" si="94"/>
        <v>3.3401999999999998</v>
      </c>
      <c r="L414" s="31"/>
      <c r="M414" s="44">
        <f t="shared" si="96"/>
        <v>144.66</v>
      </c>
      <c r="N414" s="20">
        <f t="shared" si="97"/>
        <v>289.31</v>
      </c>
      <c r="O414" s="45">
        <f t="shared" si="98"/>
        <v>433.97</v>
      </c>
      <c r="P414" s="105"/>
      <c r="Q414" s="145">
        <v>6</v>
      </c>
      <c r="R414" s="44">
        <f>ROUND(index!$O$33+(C414*12)*index!$O$34,2)</f>
        <v>1182.51</v>
      </c>
      <c r="S414" s="45">
        <f>ROUND(index!$O$37+(C414*12)*index!$O$38,2)</f>
        <v>849.4</v>
      </c>
    </row>
    <row r="415" spans="1:19" x14ac:dyDescent="0.25">
      <c r="A415" s="108">
        <v>7</v>
      </c>
      <c r="B415" s="316">
        <f t="shared" si="88"/>
        <v>2684.71</v>
      </c>
      <c r="C415" s="344">
        <f>ROUND(B415*index!$O$8,2)</f>
        <v>2793.17</v>
      </c>
      <c r="D415" s="216">
        <f t="shared" si="95"/>
        <v>16.962599999999998</v>
      </c>
      <c r="E415" s="31"/>
      <c r="F415" s="37">
        <f t="shared" si="89"/>
        <v>4.4103000000000003</v>
      </c>
      <c r="G415" s="22">
        <f t="shared" si="90"/>
        <v>9.4991000000000003</v>
      </c>
      <c r="H415" s="22">
        <f t="shared" si="91"/>
        <v>5.9368999999999996</v>
      </c>
      <c r="I415" s="22">
        <f t="shared" si="92"/>
        <v>8.4812999999999992</v>
      </c>
      <c r="J415" s="22">
        <f t="shared" si="93"/>
        <v>5.0888</v>
      </c>
      <c r="K415" s="38">
        <f t="shared" si="94"/>
        <v>3.3925000000000001</v>
      </c>
      <c r="L415" s="31"/>
      <c r="M415" s="44">
        <f t="shared" si="96"/>
        <v>146.91999999999999</v>
      </c>
      <c r="N415" s="20">
        <f t="shared" si="97"/>
        <v>293.83999999999997</v>
      </c>
      <c r="O415" s="45">
        <f t="shared" si="98"/>
        <v>440.76</v>
      </c>
      <c r="P415" s="105"/>
      <c r="Q415" s="145">
        <v>7</v>
      </c>
      <c r="R415" s="44">
        <f>ROUND(index!$O$33+(C415*12)*index!$O$34,2)</f>
        <v>1195.43</v>
      </c>
      <c r="S415" s="45">
        <f>ROUND(index!$O$37+(C415*12)*index!$O$38,2)</f>
        <v>852.14</v>
      </c>
    </row>
    <row r="416" spans="1:19" x14ac:dyDescent="0.25">
      <c r="A416" s="108">
        <v>8</v>
      </c>
      <c r="B416" s="316">
        <f t="shared" si="88"/>
        <v>2723.6</v>
      </c>
      <c r="C416" s="344">
        <f>ROUND(B416*index!$O$8,2)</f>
        <v>2833.63</v>
      </c>
      <c r="D416" s="216">
        <f t="shared" si="95"/>
        <v>17.208300000000001</v>
      </c>
      <c r="E416" s="31"/>
      <c r="F416" s="37">
        <f t="shared" si="89"/>
        <v>4.4741999999999997</v>
      </c>
      <c r="G416" s="22">
        <f t="shared" si="90"/>
        <v>9.6365999999999996</v>
      </c>
      <c r="H416" s="22">
        <f t="shared" si="91"/>
        <v>6.0228999999999999</v>
      </c>
      <c r="I416" s="22">
        <f t="shared" si="92"/>
        <v>8.6042000000000005</v>
      </c>
      <c r="J416" s="22">
        <f t="shared" si="93"/>
        <v>5.1624999999999996</v>
      </c>
      <c r="K416" s="38">
        <f t="shared" si="94"/>
        <v>3.4417</v>
      </c>
      <c r="L416" s="31"/>
      <c r="M416" s="44">
        <f t="shared" si="96"/>
        <v>149.05000000000001</v>
      </c>
      <c r="N416" s="20">
        <f t="shared" si="97"/>
        <v>298.10000000000002</v>
      </c>
      <c r="O416" s="45">
        <f t="shared" si="98"/>
        <v>447.15</v>
      </c>
      <c r="P416" s="105"/>
      <c r="Q416" s="145">
        <v>8</v>
      </c>
      <c r="R416" s="44">
        <f>ROUND(index!$O$33+(C416*12)*index!$O$34,2)</f>
        <v>1207.57</v>
      </c>
      <c r="S416" s="45">
        <f>ROUND(index!$O$37+(C416*12)*index!$O$38,2)</f>
        <v>854.71</v>
      </c>
    </row>
    <row r="417" spans="1:19" x14ac:dyDescent="0.25">
      <c r="A417" s="108">
        <v>9</v>
      </c>
      <c r="B417" s="316">
        <f t="shared" si="88"/>
        <v>2760.1</v>
      </c>
      <c r="C417" s="344">
        <f>ROUND(B417*index!$O$8,2)</f>
        <v>2871.61</v>
      </c>
      <c r="D417" s="216">
        <f t="shared" si="95"/>
        <v>17.4389</v>
      </c>
      <c r="E417" s="31"/>
      <c r="F417" s="37">
        <f t="shared" si="89"/>
        <v>4.5340999999999996</v>
      </c>
      <c r="G417" s="22">
        <f t="shared" si="90"/>
        <v>9.7658000000000005</v>
      </c>
      <c r="H417" s="22">
        <f t="shared" si="91"/>
        <v>6.1036000000000001</v>
      </c>
      <c r="I417" s="22">
        <f t="shared" si="92"/>
        <v>8.7195</v>
      </c>
      <c r="J417" s="22">
        <f t="shared" si="93"/>
        <v>5.2317</v>
      </c>
      <c r="K417" s="38">
        <f t="shared" si="94"/>
        <v>3.4878</v>
      </c>
      <c r="L417" s="31"/>
      <c r="M417" s="44">
        <f t="shared" si="96"/>
        <v>151.05000000000001</v>
      </c>
      <c r="N417" s="20">
        <f t="shared" si="97"/>
        <v>302.08999999999997</v>
      </c>
      <c r="O417" s="45">
        <f t="shared" si="98"/>
        <v>453.14</v>
      </c>
      <c r="P417" s="105"/>
      <c r="Q417" s="145">
        <v>9</v>
      </c>
      <c r="R417" s="44">
        <f>ROUND(index!$O$33+(C417*12)*index!$O$34,2)</f>
        <v>1218.96</v>
      </c>
      <c r="S417" s="45">
        <f>ROUND(index!$O$37+(C417*12)*index!$O$38,2)</f>
        <v>857.12</v>
      </c>
    </row>
    <row r="418" spans="1:19" x14ac:dyDescent="0.25">
      <c r="A418" s="108">
        <v>10</v>
      </c>
      <c r="B418" s="316">
        <f t="shared" si="88"/>
        <v>2794.31</v>
      </c>
      <c r="C418" s="344">
        <f>ROUND(B418*index!$O$8,2)</f>
        <v>2907.2</v>
      </c>
      <c r="D418" s="216">
        <f t="shared" si="95"/>
        <v>17.655100000000001</v>
      </c>
      <c r="E418" s="31"/>
      <c r="F418" s="37">
        <f t="shared" si="89"/>
        <v>4.5903</v>
      </c>
      <c r="G418" s="22">
        <f t="shared" si="90"/>
        <v>9.8869000000000007</v>
      </c>
      <c r="H418" s="22">
        <f t="shared" si="91"/>
        <v>6.1792999999999996</v>
      </c>
      <c r="I418" s="22">
        <f t="shared" si="92"/>
        <v>8.8276000000000003</v>
      </c>
      <c r="J418" s="22">
        <f t="shared" si="93"/>
        <v>5.2965</v>
      </c>
      <c r="K418" s="38">
        <f t="shared" si="94"/>
        <v>3.5310000000000001</v>
      </c>
      <c r="L418" s="31"/>
      <c r="M418" s="44">
        <f t="shared" si="96"/>
        <v>152.91999999999999</v>
      </c>
      <c r="N418" s="20">
        <f t="shared" si="97"/>
        <v>305.83999999999997</v>
      </c>
      <c r="O418" s="45">
        <f t="shared" si="98"/>
        <v>458.76</v>
      </c>
      <c r="P418" s="105"/>
      <c r="Q418" s="145">
        <v>10</v>
      </c>
      <c r="R418" s="44">
        <f>ROUND(index!$O$33+(C418*12)*index!$O$34,2)</f>
        <v>1229.6400000000001</v>
      </c>
      <c r="S418" s="45">
        <f>ROUND(index!$O$37+(C418*12)*index!$O$38,2)</f>
        <v>859.39</v>
      </c>
    </row>
    <row r="419" spans="1:19" x14ac:dyDescent="0.25">
      <c r="A419" s="108">
        <v>11</v>
      </c>
      <c r="B419" s="316">
        <f t="shared" si="88"/>
        <v>2826.34</v>
      </c>
      <c r="C419" s="344">
        <f>ROUND(B419*index!$O$8,2)</f>
        <v>2940.52</v>
      </c>
      <c r="D419" s="216">
        <f t="shared" si="95"/>
        <v>17.857399999999998</v>
      </c>
      <c r="E419" s="31"/>
      <c r="F419" s="37">
        <f t="shared" si="89"/>
        <v>4.6429</v>
      </c>
      <c r="G419" s="22">
        <f t="shared" si="90"/>
        <v>10.0001</v>
      </c>
      <c r="H419" s="22">
        <f t="shared" si="91"/>
        <v>6.2500999999999998</v>
      </c>
      <c r="I419" s="22">
        <f t="shared" si="92"/>
        <v>8.9286999999999992</v>
      </c>
      <c r="J419" s="22">
        <f t="shared" si="93"/>
        <v>5.3571999999999997</v>
      </c>
      <c r="K419" s="38">
        <f t="shared" si="94"/>
        <v>3.5714999999999999</v>
      </c>
      <c r="L419" s="31"/>
      <c r="M419" s="44">
        <f t="shared" si="96"/>
        <v>154.66999999999999</v>
      </c>
      <c r="N419" s="20">
        <f t="shared" si="97"/>
        <v>309.33999999999997</v>
      </c>
      <c r="O419" s="45">
        <f t="shared" si="98"/>
        <v>464.01</v>
      </c>
      <c r="P419" s="105"/>
      <c r="Q419" s="145">
        <v>11</v>
      </c>
      <c r="R419" s="44">
        <f>ROUND(index!$O$33+(C419*12)*index!$O$34,2)</f>
        <v>1239.6400000000001</v>
      </c>
      <c r="S419" s="45">
        <f>ROUND(index!$O$37+(C419*12)*index!$O$38,2)</f>
        <v>861.51</v>
      </c>
    </row>
    <row r="420" spans="1:19" x14ac:dyDescent="0.25">
      <c r="A420" s="108">
        <v>12</v>
      </c>
      <c r="B420" s="316">
        <f t="shared" si="88"/>
        <v>2856.31</v>
      </c>
      <c r="C420" s="344">
        <f>ROUND(B420*index!$O$8,2)</f>
        <v>2971.7</v>
      </c>
      <c r="D420" s="216">
        <f t="shared" si="95"/>
        <v>18.046800000000001</v>
      </c>
      <c r="E420" s="31"/>
      <c r="F420" s="37">
        <f t="shared" si="89"/>
        <v>4.6921999999999997</v>
      </c>
      <c r="G420" s="22">
        <f t="shared" si="90"/>
        <v>10.106199999999999</v>
      </c>
      <c r="H420" s="22">
        <f t="shared" si="91"/>
        <v>6.3163999999999998</v>
      </c>
      <c r="I420" s="22">
        <f t="shared" si="92"/>
        <v>9.0234000000000005</v>
      </c>
      <c r="J420" s="22">
        <f t="shared" si="93"/>
        <v>5.4139999999999997</v>
      </c>
      <c r="K420" s="38">
        <f t="shared" si="94"/>
        <v>3.6093999999999999</v>
      </c>
      <c r="L420" s="31"/>
      <c r="M420" s="44">
        <f t="shared" si="96"/>
        <v>156.31</v>
      </c>
      <c r="N420" s="20">
        <f t="shared" si="97"/>
        <v>312.62</v>
      </c>
      <c r="O420" s="45">
        <f t="shared" si="98"/>
        <v>468.93</v>
      </c>
      <c r="P420" s="105"/>
      <c r="Q420" s="145">
        <v>12</v>
      </c>
      <c r="R420" s="44">
        <f>ROUND(index!$O$33+(C420*12)*index!$O$34,2)</f>
        <v>1248.99</v>
      </c>
      <c r="S420" s="45">
        <f>ROUND(index!$O$37+(C420*12)*index!$O$38,2)</f>
        <v>863.49</v>
      </c>
    </row>
    <row r="421" spans="1:19" x14ac:dyDescent="0.25">
      <c r="A421" s="108">
        <v>13</v>
      </c>
      <c r="B421" s="316">
        <f t="shared" si="88"/>
        <v>2884.33</v>
      </c>
      <c r="C421" s="344">
        <f>ROUND(B421*index!$O$8,2)</f>
        <v>3000.86</v>
      </c>
      <c r="D421" s="216">
        <f t="shared" si="95"/>
        <v>18.223800000000001</v>
      </c>
      <c r="E421" s="31"/>
      <c r="F421" s="37">
        <f t="shared" si="89"/>
        <v>4.7382</v>
      </c>
      <c r="G421" s="22">
        <f t="shared" si="90"/>
        <v>10.205299999999999</v>
      </c>
      <c r="H421" s="22">
        <f t="shared" si="91"/>
        <v>6.3783000000000003</v>
      </c>
      <c r="I421" s="22">
        <f t="shared" si="92"/>
        <v>9.1119000000000003</v>
      </c>
      <c r="J421" s="22">
        <f t="shared" si="93"/>
        <v>5.4671000000000003</v>
      </c>
      <c r="K421" s="38">
        <f t="shared" si="94"/>
        <v>3.6448</v>
      </c>
      <c r="L421" s="31"/>
      <c r="M421" s="44">
        <f t="shared" si="96"/>
        <v>157.85</v>
      </c>
      <c r="N421" s="20">
        <f t="shared" si="97"/>
        <v>315.69</v>
      </c>
      <c r="O421" s="45">
        <f t="shared" si="98"/>
        <v>473.54</v>
      </c>
      <c r="P421" s="105"/>
      <c r="Q421" s="145">
        <v>13</v>
      </c>
      <c r="R421" s="44">
        <f>ROUND(index!$O$33+(C421*12)*index!$O$34,2)</f>
        <v>1257.74</v>
      </c>
      <c r="S421" s="45">
        <f>ROUND(index!$O$37+(C421*12)*index!$O$38,2)</f>
        <v>865.34</v>
      </c>
    </row>
    <row r="422" spans="1:19" x14ac:dyDescent="0.25">
      <c r="A422" s="108">
        <v>14</v>
      </c>
      <c r="B422" s="316">
        <f t="shared" si="88"/>
        <v>2910.5</v>
      </c>
      <c r="C422" s="344">
        <f>ROUND(B422*index!$O$8,2)</f>
        <v>3028.08</v>
      </c>
      <c r="D422" s="216">
        <f t="shared" si="95"/>
        <v>18.389099999999999</v>
      </c>
      <c r="E422" s="31"/>
      <c r="F422" s="37">
        <f t="shared" si="89"/>
        <v>4.7812000000000001</v>
      </c>
      <c r="G422" s="22">
        <f t="shared" si="90"/>
        <v>10.2979</v>
      </c>
      <c r="H422" s="22">
        <f t="shared" si="91"/>
        <v>6.4362000000000004</v>
      </c>
      <c r="I422" s="22">
        <f t="shared" si="92"/>
        <v>9.1945999999999994</v>
      </c>
      <c r="J422" s="22">
        <f t="shared" si="93"/>
        <v>5.5167000000000002</v>
      </c>
      <c r="K422" s="38">
        <f t="shared" si="94"/>
        <v>3.6778</v>
      </c>
      <c r="L422" s="31"/>
      <c r="M422" s="44">
        <f t="shared" si="96"/>
        <v>159.28</v>
      </c>
      <c r="N422" s="20">
        <f t="shared" si="97"/>
        <v>318.55</v>
      </c>
      <c r="O422" s="45">
        <f t="shared" si="98"/>
        <v>477.83</v>
      </c>
      <c r="P422" s="105"/>
      <c r="Q422" s="145">
        <v>14</v>
      </c>
      <c r="R422" s="44">
        <f>ROUND(index!$O$33+(C422*12)*index!$O$34,2)</f>
        <v>1265.9000000000001</v>
      </c>
      <c r="S422" s="45">
        <f>ROUND(index!$O$37+(C422*12)*index!$O$38,2)</f>
        <v>867.08</v>
      </c>
    </row>
    <row r="423" spans="1:19" x14ac:dyDescent="0.25">
      <c r="A423" s="108">
        <v>15</v>
      </c>
      <c r="B423" s="316">
        <f t="shared" si="88"/>
        <v>2934.93</v>
      </c>
      <c r="C423" s="344">
        <f>ROUND(B423*index!$O$8,2)</f>
        <v>3053.5</v>
      </c>
      <c r="D423" s="216">
        <f t="shared" si="95"/>
        <v>18.543500000000002</v>
      </c>
      <c r="E423" s="31"/>
      <c r="F423" s="37">
        <f t="shared" si="89"/>
        <v>4.8212999999999999</v>
      </c>
      <c r="G423" s="22">
        <f t="shared" si="90"/>
        <v>10.384399999999999</v>
      </c>
      <c r="H423" s="22">
        <f t="shared" si="91"/>
        <v>6.4901999999999997</v>
      </c>
      <c r="I423" s="22">
        <f t="shared" si="92"/>
        <v>9.2718000000000007</v>
      </c>
      <c r="J423" s="22">
        <f t="shared" si="93"/>
        <v>5.5631000000000004</v>
      </c>
      <c r="K423" s="38">
        <f t="shared" si="94"/>
        <v>3.7086999999999999</v>
      </c>
      <c r="L423" s="31"/>
      <c r="M423" s="44">
        <f t="shared" si="96"/>
        <v>160.61000000000001</v>
      </c>
      <c r="N423" s="20">
        <f t="shared" si="97"/>
        <v>321.23</v>
      </c>
      <c r="O423" s="45">
        <f t="shared" si="98"/>
        <v>481.84</v>
      </c>
      <c r="P423" s="105"/>
      <c r="Q423" s="145">
        <v>15</v>
      </c>
      <c r="R423" s="44">
        <f>ROUND(index!$O$33+(C423*12)*index!$O$34,2)</f>
        <v>1273.53</v>
      </c>
      <c r="S423" s="45">
        <f>ROUND(index!$O$37+(C423*12)*index!$O$38,2)</f>
        <v>868.69</v>
      </c>
    </row>
    <row r="424" spans="1:19" x14ac:dyDescent="0.25">
      <c r="A424" s="108">
        <v>16</v>
      </c>
      <c r="B424" s="316">
        <f t="shared" si="88"/>
        <v>2967.74</v>
      </c>
      <c r="C424" s="344">
        <f>ROUND(B424*index!$O$8,2)</f>
        <v>3087.64</v>
      </c>
      <c r="D424" s="216">
        <f t="shared" si="95"/>
        <v>18.750900000000001</v>
      </c>
      <c r="E424" s="31"/>
      <c r="F424" s="37">
        <f t="shared" si="89"/>
        <v>4.8752000000000004</v>
      </c>
      <c r="G424" s="22">
        <f t="shared" si="90"/>
        <v>10.500500000000001</v>
      </c>
      <c r="H424" s="22">
        <f t="shared" si="91"/>
        <v>6.5628000000000002</v>
      </c>
      <c r="I424" s="22">
        <f t="shared" si="92"/>
        <v>9.3755000000000006</v>
      </c>
      <c r="J424" s="22">
        <f t="shared" si="93"/>
        <v>5.6253000000000002</v>
      </c>
      <c r="K424" s="38">
        <f t="shared" si="94"/>
        <v>3.7502</v>
      </c>
      <c r="L424" s="31"/>
      <c r="M424" s="44">
        <f t="shared" si="96"/>
        <v>162.41</v>
      </c>
      <c r="N424" s="20">
        <f t="shared" si="97"/>
        <v>324.82</v>
      </c>
      <c r="O424" s="45">
        <f t="shared" si="98"/>
        <v>487.23</v>
      </c>
      <c r="P424" s="105"/>
      <c r="Q424" s="145">
        <v>16</v>
      </c>
      <c r="R424" s="44">
        <f>ROUND(index!$O$33+(C424*12)*index!$O$34,2)</f>
        <v>1283.77</v>
      </c>
      <c r="S424" s="45">
        <f>ROUND(index!$O$37+(C424*12)*index!$O$38,2)</f>
        <v>870.86</v>
      </c>
    </row>
    <row r="425" spans="1:19" x14ac:dyDescent="0.25">
      <c r="A425" s="108">
        <v>17</v>
      </c>
      <c r="B425" s="316">
        <f t="shared" si="88"/>
        <v>2998.43</v>
      </c>
      <c r="C425" s="344">
        <f>ROUND(B425*index!$O$8,2)</f>
        <v>3119.57</v>
      </c>
      <c r="D425" s="216">
        <f t="shared" si="95"/>
        <v>18.944800000000001</v>
      </c>
      <c r="E425" s="31"/>
      <c r="F425" s="37">
        <f t="shared" si="89"/>
        <v>4.9256000000000002</v>
      </c>
      <c r="G425" s="22">
        <f t="shared" si="90"/>
        <v>10.6091</v>
      </c>
      <c r="H425" s="22">
        <f t="shared" si="91"/>
        <v>6.6307</v>
      </c>
      <c r="I425" s="22">
        <f t="shared" si="92"/>
        <v>9.4724000000000004</v>
      </c>
      <c r="J425" s="22">
        <f t="shared" si="93"/>
        <v>5.6833999999999998</v>
      </c>
      <c r="K425" s="38">
        <f t="shared" si="94"/>
        <v>3.7890000000000001</v>
      </c>
      <c r="L425" s="31"/>
      <c r="M425" s="44">
        <f t="shared" si="96"/>
        <v>164.09</v>
      </c>
      <c r="N425" s="20">
        <f t="shared" si="97"/>
        <v>328.18</v>
      </c>
      <c r="O425" s="45">
        <f t="shared" si="98"/>
        <v>492.27</v>
      </c>
      <c r="P425" s="105"/>
      <c r="Q425" s="145">
        <v>17</v>
      </c>
      <c r="R425" s="44">
        <f>ROUND(index!$O$33+(C425*12)*index!$O$34,2)</f>
        <v>1293.3499999999999</v>
      </c>
      <c r="S425" s="45">
        <f>ROUND(index!$O$37+(C425*12)*index!$O$38,2)</f>
        <v>872.89</v>
      </c>
    </row>
    <row r="426" spans="1:19" x14ac:dyDescent="0.25">
      <c r="A426" s="108">
        <v>18</v>
      </c>
      <c r="B426" s="316">
        <f t="shared" si="88"/>
        <v>3027.11</v>
      </c>
      <c r="C426" s="344">
        <f>ROUND(B426*index!$O$8,2)</f>
        <v>3149.41</v>
      </c>
      <c r="D426" s="216">
        <f t="shared" si="95"/>
        <v>19.126000000000001</v>
      </c>
      <c r="E426" s="31"/>
      <c r="F426" s="37">
        <f t="shared" si="89"/>
        <v>4.9728000000000003</v>
      </c>
      <c r="G426" s="22">
        <f t="shared" si="90"/>
        <v>10.710599999999999</v>
      </c>
      <c r="H426" s="22">
        <f t="shared" si="91"/>
        <v>6.6940999999999997</v>
      </c>
      <c r="I426" s="22">
        <f t="shared" si="92"/>
        <v>9.5630000000000006</v>
      </c>
      <c r="J426" s="22">
        <f t="shared" si="93"/>
        <v>5.7378</v>
      </c>
      <c r="K426" s="38">
        <f t="shared" si="94"/>
        <v>3.8252000000000002</v>
      </c>
      <c r="L426" s="31"/>
      <c r="M426" s="44">
        <f t="shared" si="96"/>
        <v>165.66</v>
      </c>
      <c r="N426" s="20">
        <f t="shared" si="97"/>
        <v>331.32</v>
      </c>
      <c r="O426" s="45">
        <f t="shared" si="98"/>
        <v>496.98</v>
      </c>
      <c r="P426" s="105"/>
      <c r="Q426" s="145">
        <v>18</v>
      </c>
      <c r="R426" s="44">
        <f>ROUND(index!$O$33+(C426*12)*index!$O$34,2)</f>
        <v>1302.3</v>
      </c>
      <c r="S426" s="45">
        <f>ROUND(index!$O$37+(C426*12)*index!$O$38,2)</f>
        <v>874.79</v>
      </c>
    </row>
    <row r="427" spans="1:19" x14ac:dyDescent="0.25">
      <c r="A427" s="108">
        <v>19</v>
      </c>
      <c r="B427" s="316">
        <f t="shared" si="88"/>
        <v>3053.9</v>
      </c>
      <c r="C427" s="344">
        <f>ROUND(B427*index!$O$8,2)</f>
        <v>3177.28</v>
      </c>
      <c r="D427" s="216">
        <f t="shared" si="95"/>
        <v>19.295200000000001</v>
      </c>
      <c r="E427" s="31"/>
      <c r="F427" s="37">
        <f t="shared" si="89"/>
        <v>5.0167999999999999</v>
      </c>
      <c r="G427" s="22">
        <f t="shared" si="90"/>
        <v>10.805300000000001</v>
      </c>
      <c r="H427" s="22">
        <f t="shared" si="91"/>
        <v>6.7533000000000003</v>
      </c>
      <c r="I427" s="22">
        <f t="shared" si="92"/>
        <v>9.6476000000000006</v>
      </c>
      <c r="J427" s="22">
        <f t="shared" si="93"/>
        <v>5.7885999999999997</v>
      </c>
      <c r="K427" s="38">
        <f t="shared" si="94"/>
        <v>3.859</v>
      </c>
      <c r="L427" s="31"/>
      <c r="M427" s="44">
        <f t="shared" si="96"/>
        <v>167.12</v>
      </c>
      <c r="N427" s="20">
        <f t="shared" si="97"/>
        <v>334.25</v>
      </c>
      <c r="O427" s="45">
        <f t="shared" si="98"/>
        <v>501.37</v>
      </c>
      <c r="P427" s="105"/>
      <c r="Q427" s="145">
        <v>19</v>
      </c>
      <c r="R427" s="44">
        <f>ROUND(index!$O$33+(C427*12)*index!$O$34,2)</f>
        <v>1310.6600000000001</v>
      </c>
      <c r="S427" s="45">
        <f>ROUND(index!$O$37+(C427*12)*index!$O$38,2)</f>
        <v>876.57</v>
      </c>
    </row>
    <row r="428" spans="1:19" x14ac:dyDescent="0.25">
      <c r="A428" s="108">
        <v>20</v>
      </c>
      <c r="B428" s="316">
        <f t="shared" si="88"/>
        <v>3078.89</v>
      </c>
      <c r="C428" s="344">
        <f>ROUND(B428*index!$O$8,2)</f>
        <v>3203.28</v>
      </c>
      <c r="D428" s="216">
        <f t="shared" si="95"/>
        <v>19.453099999999999</v>
      </c>
      <c r="E428" s="31"/>
      <c r="F428" s="37">
        <f t="shared" si="89"/>
        <v>5.0578000000000003</v>
      </c>
      <c r="G428" s="22">
        <f t="shared" si="90"/>
        <v>10.893700000000001</v>
      </c>
      <c r="H428" s="22">
        <f t="shared" si="91"/>
        <v>6.8086000000000002</v>
      </c>
      <c r="I428" s="22">
        <f t="shared" si="92"/>
        <v>9.7265999999999995</v>
      </c>
      <c r="J428" s="22">
        <f t="shared" si="93"/>
        <v>5.8358999999999996</v>
      </c>
      <c r="K428" s="38">
        <f t="shared" si="94"/>
        <v>3.8906000000000001</v>
      </c>
      <c r="L428" s="31"/>
      <c r="M428" s="44">
        <f t="shared" si="96"/>
        <v>168.49</v>
      </c>
      <c r="N428" s="20">
        <f t="shared" si="97"/>
        <v>336.99</v>
      </c>
      <c r="O428" s="45">
        <f t="shared" si="98"/>
        <v>505.48</v>
      </c>
      <c r="P428" s="105"/>
      <c r="Q428" s="145">
        <v>20</v>
      </c>
      <c r="R428" s="44">
        <f>ROUND(index!$O$33+(C428*12)*index!$O$34,2)</f>
        <v>1318.46</v>
      </c>
      <c r="S428" s="45">
        <f>ROUND(index!$O$37+(C428*12)*index!$O$38,2)</f>
        <v>878.22</v>
      </c>
    </row>
    <row r="429" spans="1:19" x14ac:dyDescent="0.25">
      <c r="A429" s="108">
        <v>21</v>
      </c>
      <c r="B429" s="316">
        <f t="shared" si="88"/>
        <v>3102.2</v>
      </c>
      <c r="C429" s="344">
        <f>ROUND(B429*index!$O$8,2)</f>
        <v>3227.53</v>
      </c>
      <c r="D429" s="216">
        <f t="shared" si="95"/>
        <v>19.6004</v>
      </c>
      <c r="E429" s="31"/>
      <c r="F429" s="37">
        <f t="shared" si="89"/>
        <v>5.0960999999999999</v>
      </c>
      <c r="G429" s="22">
        <f t="shared" si="90"/>
        <v>10.9762</v>
      </c>
      <c r="H429" s="22">
        <f t="shared" si="91"/>
        <v>6.8601000000000001</v>
      </c>
      <c r="I429" s="22">
        <f t="shared" si="92"/>
        <v>9.8002000000000002</v>
      </c>
      <c r="J429" s="22">
        <f t="shared" si="93"/>
        <v>5.8800999999999997</v>
      </c>
      <c r="K429" s="38">
        <f t="shared" si="94"/>
        <v>3.9201000000000001</v>
      </c>
      <c r="L429" s="31"/>
      <c r="M429" s="44">
        <f t="shared" si="96"/>
        <v>169.77</v>
      </c>
      <c r="N429" s="20">
        <f t="shared" si="97"/>
        <v>339.54</v>
      </c>
      <c r="O429" s="45">
        <f t="shared" si="98"/>
        <v>509.3</v>
      </c>
      <c r="P429" s="105"/>
      <c r="Q429" s="145">
        <v>21</v>
      </c>
      <c r="R429" s="44">
        <f>ROUND(index!$O$33+(C429*12)*index!$O$34,2)</f>
        <v>1325.74</v>
      </c>
      <c r="S429" s="45">
        <f>ROUND(index!$O$37+(C429*12)*index!$O$38,2)</f>
        <v>879.76</v>
      </c>
    </row>
    <row r="430" spans="1:19" x14ac:dyDescent="0.25">
      <c r="A430" s="108">
        <v>22</v>
      </c>
      <c r="B430" s="316">
        <f t="shared" si="88"/>
        <v>3123.93</v>
      </c>
      <c r="C430" s="344">
        <f>ROUND(B430*index!$O$8,2)</f>
        <v>3250.14</v>
      </c>
      <c r="D430" s="216">
        <f t="shared" si="95"/>
        <v>19.7377</v>
      </c>
      <c r="E430" s="31"/>
      <c r="F430" s="37">
        <f t="shared" si="89"/>
        <v>5.1318000000000001</v>
      </c>
      <c r="G430" s="22">
        <f t="shared" si="90"/>
        <v>11.053100000000001</v>
      </c>
      <c r="H430" s="22">
        <f t="shared" si="91"/>
        <v>6.9081999999999999</v>
      </c>
      <c r="I430" s="22">
        <f t="shared" si="92"/>
        <v>9.8689</v>
      </c>
      <c r="J430" s="22">
        <f t="shared" si="93"/>
        <v>5.9212999999999996</v>
      </c>
      <c r="K430" s="38">
        <f t="shared" si="94"/>
        <v>3.9474999999999998</v>
      </c>
      <c r="L430" s="31"/>
      <c r="M430" s="44">
        <f t="shared" si="96"/>
        <v>170.96</v>
      </c>
      <c r="N430" s="20">
        <f t="shared" si="97"/>
        <v>341.91</v>
      </c>
      <c r="O430" s="45">
        <f t="shared" si="98"/>
        <v>512.87</v>
      </c>
      <c r="P430" s="105"/>
      <c r="Q430" s="145">
        <v>22</v>
      </c>
      <c r="R430" s="44">
        <f>ROUND(index!$O$33+(C430*12)*index!$O$34,2)</f>
        <v>1332.52</v>
      </c>
      <c r="S430" s="45">
        <f>ROUND(index!$O$37+(C430*12)*index!$O$38,2)</f>
        <v>881.2</v>
      </c>
    </row>
    <row r="431" spans="1:19" x14ac:dyDescent="0.25">
      <c r="A431" s="108">
        <v>23</v>
      </c>
      <c r="B431" s="316">
        <f t="shared" si="88"/>
        <v>3144.16</v>
      </c>
      <c r="C431" s="344">
        <f>ROUND(B431*index!$O$8,2)</f>
        <v>3271.18</v>
      </c>
      <c r="D431" s="216">
        <f t="shared" si="95"/>
        <v>19.865500000000001</v>
      </c>
      <c r="E431" s="31"/>
      <c r="F431" s="37">
        <f t="shared" si="89"/>
        <v>5.165</v>
      </c>
      <c r="G431" s="22">
        <f t="shared" si="90"/>
        <v>11.124700000000001</v>
      </c>
      <c r="H431" s="22">
        <f t="shared" si="91"/>
        <v>6.9528999999999996</v>
      </c>
      <c r="I431" s="22">
        <f t="shared" si="92"/>
        <v>9.9328000000000003</v>
      </c>
      <c r="J431" s="22">
        <f t="shared" si="93"/>
        <v>5.9596999999999998</v>
      </c>
      <c r="K431" s="38">
        <f t="shared" si="94"/>
        <v>3.9731000000000001</v>
      </c>
      <c r="L431" s="31"/>
      <c r="M431" s="44">
        <f t="shared" si="96"/>
        <v>172.06</v>
      </c>
      <c r="N431" s="20">
        <f t="shared" si="97"/>
        <v>344.13</v>
      </c>
      <c r="O431" s="45">
        <f t="shared" si="98"/>
        <v>516.19000000000005</v>
      </c>
      <c r="P431" s="105"/>
      <c r="Q431" s="145">
        <v>23</v>
      </c>
      <c r="R431" s="44">
        <f>ROUND(index!$O$33+(C431*12)*index!$O$34,2)</f>
        <v>1338.83</v>
      </c>
      <c r="S431" s="45">
        <f>ROUND(index!$O$37+(C431*12)*index!$O$38,2)</f>
        <v>882.54</v>
      </c>
    </row>
    <row r="432" spans="1:19" x14ac:dyDescent="0.25">
      <c r="A432" s="108">
        <v>24</v>
      </c>
      <c r="B432" s="316">
        <f t="shared" si="88"/>
        <v>3163</v>
      </c>
      <c r="C432" s="344">
        <f>ROUND(B432*index!$O$8,2)</f>
        <v>3290.79</v>
      </c>
      <c r="D432" s="216">
        <f t="shared" si="95"/>
        <v>19.9846</v>
      </c>
      <c r="E432" s="31"/>
      <c r="F432" s="37">
        <f t="shared" si="89"/>
        <v>5.1959999999999997</v>
      </c>
      <c r="G432" s="22">
        <f t="shared" si="90"/>
        <v>11.1914</v>
      </c>
      <c r="H432" s="22">
        <f t="shared" si="91"/>
        <v>6.9946000000000002</v>
      </c>
      <c r="I432" s="22">
        <f t="shared" si="92"/>
        <v>9.9923000000000002</v>
      </c>
      <c r="J432" s="22">
        <f t="shared" si="93"/>
        <v>5.9954000000000001</v>
      </c>
      <c r="K432" s="38">
        <f t="shared" si="94"/>
        <v>3.9969000000000001</v>
      </c>
      <c r="L432" s="31"/>
      <c r="M432" s="44">
        <f t="shared" si="96"/>
        <v>173.1</v>
      </c>
      <c r="N432" s="20">
        <f t="shared" si="97"/>
        <v>346.19</v>
      </c>
      <c r="O432" s="45">
        <f t="shared" si="98"/>
        <v>519.29</v>
      </c>
      <c r="P432" s="105"/>
      <c r="Q432" s="145">
        <v>24</v>
      </c>
      <c r="R432" s="44">
        <f>ROUND(index!$O$33+(C432*12)*index!$O$34,2)</f>
        <v>1344.72</v>
      </c>
      <c r="S432" s="45">
        <f>ROUND(index!$O$37+(C432*12)*index!$O$38,2)</f>
        <v>883.78</v>
      </c>
    </row>
    <row r="433" spans="1:19" x14ac:dyDescent="0.25">
      <c r="A433" s="108">
        <v>25</v>
      </c>
      <c r="B433" s="316">
        <f t="shared" si="88"/>
        <v>3180.53</v>
      </c>
      <c r="C433" s="344">
        <f>ROUND(B433*index!$O$8,2)</f>
        <v>3309.02</v>
      </c>
      <c r="D433" s="216">
        <f t="shared" si="95"/>
        <v>20.095300000000002</v>
      </c>
      <c r="E433" s="31"/>
      <c r="F433" s="37">
        <f t="shared" si="89"/>
        <v>5.2248000000000001</v>
      </c>
      <c r="G433" s="22">
        <f t="shared" si="90"/>
        <v>11.253399999999999</v>
      </c>
      <c r="H433" s="22">
        <f t="shared" si="91"/>
        <v>7.0334000000000003</v>
      </c>
      <c r="I433" s="22">
        <f t="shared" si="92"/>
        <v>10.047700000000001</v>
      </c>
      <c r="J433" s="22">
        <f t="shared" si="93"/>
        <v>6.0286</v>
      </c>
      <c r="K433" s="38">
        <f t="shared" si="94"/>
        <v>4.0190999999999999</v>
      </c>
      <c r="L433" s="31"/>
      <c r="M433" s="44">
        <f t="shared" si="96"/>
        <v>174.05</v>
      </c>
      <c r="N433" s="20">
        <f t="shared" si="97"/>
        <v>348.11</v>
      </c>
      <c r="O433" s="45">
        <f t="shared" si="98"/>
        <v>522.16</v>
      </c>
      <c r="P433" s="105"/>
      <c r="Q433" s="145">
        <v>25</v>
      </c>
      <c r="R433" s="44">
        <f>ROUND(index!$O$33+(C433*12)*index!$O$34,2)</f>
        <v>1350.19</v>
      </c>
      <c r="S433" s="45">
        <f>ROUND(index!$O$37+(C433*12)*index!$O$38,2)</f>
        <v>884.94</v>
      </c>
    </row>
    <row r="434" spans="1:19" x14ac:dyDescent="0.25">
      <c r="A434" s="108">
        <v>26</v>
      </c>
      <c r="B434" s="316">
        <f t="shared" si="88"/>
        <v>3196.84</v>
      </c>
      <c r="C434" s="344">
        <f>ROUND(B434*index!$O$8,2)</f>
        <v>3325.99</v>
      </c>
      <c r="D434" s="216">
        <f t="shared" si="95"/>
        <v>20.1983</v>
      </c>
      <c r="E434" s="31"/>
      <c r="F434" s="37">
        <f t="shared" si="89"/>
        <v>5.2515999999999998</v>
      </c>
      <c r="G434" s="22">
        <f t="shared" si="90"/>
        <v>11.311</v>
      </c>
      <c r="H434" s="22">
        <f t="shared" si="91"/>
        <v>7.0693999999999999</v>
      </c>
      <c r="I434" s="22">
        <f t="shared" si="92"/>
        <v>10.0992</v>
      </c>
      <c r="J434" s="22">
        <f t="shared" si="93"/>
        <v>6.0594999999999999</v>
      </c>
      <c r="K434" s="38">
        <f t="shared" si="94"/>
        <v>4.0396999999999998</v>
      </c>
      <c r="L434" s="31"/>
      <c r="M434" s="44">
        <f t="shared" si="96"/>
        <v>174.95</v>
      </c>
      <c r="N434" s="20">
        <f t="shared" si="97"/>
        <v>349.89</v>
      </c>
      <c r="O434" s="45">
        <f t="shared" si="98"/>
        <v>524.84</v>
      </c>
      <c r="P434" s="105"/>
      <c r="Q434" s="145">
        <v>26</v>
      </c>
      <c r="R434" s="44">
        <f>ROUND(index!$O$33+(C434*12)*index!$O$34,2)</f>
        <v>1355.28</v>
      </c>
      <c r="S434" s="45">
        <f>ROUND(index!$O$37+(C434*12)*index!$O$38,2)</f>
        <v>886.02</v>
      </c>
    </row>
    <row r="435" spans="1:19" x14ac:dyDescent="0.25">
      <c r="A435" s="108">
        <v>27</v>
      </c>
      <c r="B435" s="316">
        <f t="shared" si="88"/>
        <v>3212</v>
      </c>
      <c r="C435" s="344">
        <f>ROUND(B435*index!$O$8,2)</f>
        <v>3341.76</v>
      </c>
      <c r="D435" s="216">
        <f t="shared" si="95"/>
        <v>20.2941</v>
      </c>
      <c r="E435" s="31"/>
      <c r="F435" s="37">
        <f t="shared" si="89"/>
        <v>5.2765000000000004</v>
      </c>
      <c r="G435" s="22">
        <f t="shared" si="90"/>
        <v>11.364699999999999</v>
      </c>
      <c r="H435" s="22">
        <f t="shared" si="91"/>
        <v>7.1029</v>
      </c>
      <c r="I435" s="22">
        <f t="shared" si="92"/>
        <v>10.1471</v>
      </c>
      <c r="J435" s="22">
        <f t="shared" si="93"/>
        <v>6.0881999999999996</v>
      </c>
      <c r="K435" s="38">
        <f t="shared" si="94"/>
        <v>4.0587999999999997</v>
      </c>
      <c r="L435" s="31"/>
      <c r="M435" s="44">
        <f t="shared" si="96"/>
        <v>175.78</v>
      </c>
      <c r="N435" s="20">
        <f t="shared" si="97"/>
        <v>351.55</v>
      </c>
      <c r="O435" s="45">
        <f t="shared" si="98"/>
        <v>527.33000000000004</v>
      </c>
      <c r="P435" s="105"/>
      <c r="Q435" s="145">
        <v>27</v>
      </c>
      <c r="R435" s="44">
        <f>ROUND(index!$O$33+(C435*12)*index!$O$34,2)</f>
        <v>1360.01</v>
      </c>
      <c r="S435" s="45">
        <f>ROUND(index!$O$37+(C435*12)*index!$O$38,2)</f>
        <v>887.03</v>
      </c>
    </row>
    <row r="436" spans="1:19" x14ac:dyDescent="0.25">
      <c r="A436" s="108">
        <v>28</v>
      </c>
      <c r="B436" s="316">
        <f t="shared" si="88"/>
        <v>3226.09</v>
      </c>
      <c r="C436" s="344">
        <f>ROUND(B436*index!$O$8,2)</f>
        <v>3356.42</v>
      </c>
      <c r="D436" s="216">
        <f t="shared" si="95"/>
        <v>20.383099999999999</v>
      </c>
      <c r="E436" s="31"/>
      <c r="F436" s="37">
        <f t="shared" si="89"/>
        <v>5.2995999999999999</v>
      </c>
      <c r="G436" s="22">
        <f t="shared" si="90"/>
        <v>11.4145</v>
      </c>
      <c r="H436" s="22">
        <f t="shared" si="91"/>
        <v>7.1341000000000001</v>
      </c>
      <c r="I436" s="22">
        <f t="shared" si="92"/>
        <v>10.191599999999999</v>
      </c>
      <c r="J436" s="22">
        <f t="shared" si="93"/>
        <v>6.1148999999999996</v>
      </c>
      <c r="K436" s="38">
        <f t="shared" si="94"/>
        <v>4.0766</v>
      </c>
      <c r="L436" s="31"/>
      <c r="M436" s="44">
        <f t="shared" si="96"/>
        <v>176.55</v>
      </c>
      <c r="N436" s="20">
        <f t="shared" si="97"/>
        <v>353.1</v>
      </c>
      <c r="O436" s="45">
        <f t="shared" si="98"/>
        <v>529.64</v>
      </c>
      <c r="P436" s="105"/>
      <c r="Q436" s="145">
        <v>28</v>
      </c>
      <c r="R436" s="44">
        <f>ROUND(index!$O$33+(C436*12)*index!$O$34,2)</f>
        <v>1364.41</v>
      </c>
      <c r="S436" s="45">
        <f>ROUND(index!$O$37+(C436*12)*index!$O$38,2)</f>
        <v>887.96</v>
      </c>
    </row>
    <row r="437" spans="1:19" x14ac:dyDescent="0.25">
      <c r="A437" s="108">
        <v>29</v>
      </c>
      <c r="B437" s="316">
        <f t="shared" si="88"/>
        <v>3239.18</v>
      </c>
      <c r="C437" s="344">
        <f>ROUND(B437*index!$O$8,2)</f>
        <v>3370.04</v>
      </c>
      <c r="D437" s="216">
        <f t="shared" si="95"/>
        <v>20.465800000000002</v>
      </c>
      <c r="E437" s="31"/>
      <c r="F437" s="37">
        <f t="shared" si="89"/>
        <v>5.3211000000000004</v>
      </c>
      <c r="G437" s="22">
        <f t="shared" si="90"/>
        <v>11.460800000000001</v>
      </c>
      <c r="H437" s="22">
        <f t="shared" si="91"/>
        <v>7.1630000000000003</v>
      </c>
      <c r="I437" s="22">
        <f t="shared" si="92"/>
        <v>10.232900000000001</v>
      </c>
      <c r="J437" s="22">
        <f t="shared" si="93"/>
        <v>6.1397000000000004</v>
      </c>
      <c r="K437" s="38">
        <f t="shared" si="94"/>
        <v>4.0932000000000004</v>
      </c>
      <c r="L437" s="31"/>
      <c r="M437" s="44">
        <f t="shared" si="96"/>
        <v>177.26</v>
      </c>
      <c r="N437" s="20">
        <f t="shared" si="97"/>
        <v>354.53</v>
      </c>
      <c r="O437" s="45">
        <f t="shared" si="98"/>
        <v>531.79</v>
      </c>
      <c r="P437" s="105"/>
      <c r="Q437" s="145">
        <v>29</v>
      </c>
      <c r="R437" s="44">
        <f>ROUND(index!$O$33+(C437*12)*index!$O$34,2)</f>
        <v>1368.49</v>
      </c>
      <c r="S437" s="45">
        <f>ROUND(index!$O$37+(C437*12)*index!$O$38,2)</f>
        <v>888.82</v>
      </c>
    </row>
    <row r="438" spans="1:19" x14ac:dyDescent="0.25">
      <c r="A438" s="108">
        <v>30</v>
      </c>
      <c r="B438" s="316">
        <f t="shared" si="88"/>
        <v>3251.34</v>
      </c>
      <c r="C438" s="344">
        <f>ROUND(B438*index!$O$8,2)</f>
        <v>3382.69</v>
      </c>
      <c r="D438" s="216">
        <f t="shared" si="95"/>
        <v>20.5427</v>
      </c>
      <c r="E438" s="31"/>
      <c r="F438" s="37">
        <f t="shared" si="89"/>
        <v>5.3411</v>
      </c>
      <c r="G438" s="22">
        <f t="shared" si="90"/>
        <v>11.5039</v>
      </c>
      <c r="H438" s="22">
        <f t="shared" si="91"/>
        <v>7.1898999999999997</v>
      </c>
      <c r="I438" s="22">
        <f t="shared" si="92"/>
        <v>10.2714</v>
      </c>
      <c r="J438" s="22">
        <f t="shared" si="93"/>
        <v>6.1627999999999998</v>
      </c>
      <c r="K438" s="38">
        <f t="shared" si="94"/>
        <v>4.1085000000000003</v>
      </c>
      <c r="L438" s="31"/>
      <c r="M438" s="44">
        <f t="shared" si="96"/>
        <v>177.93</v>
      </c>
      <c r="N438" s="20">
        <f t="shared" si="97"/>
        <v>355.86</v>
      </c>
      <c r="O438" s="45">
        <f t="shared" si="98"/>
        <v>533.79</v>
      </c>
      <c r="P438" s="105"/>
      <c r="Q438" s="145">
        <v>30</v>
      </c>
      <c r="R438" s="44">
        <f>ROUND(index!$O$33+(C438*12)*index!$O$34,2)</f>
        <v>1372.29</v>
      </c>
      <c r="S438" s="45">
        <f>ROUND(index!$O$37+(C438*12)*index!$O$38,2)</f>
        <v>889.63</v>
      </c>
    </row>
    <row r="439" spans="1:19" x14ac:dyDescent="0.25">
      <c r="A439" s="108">
        <v>31</v>
      </c>
      <c r="B439" s="316">
        <f t="shared" si="88"/>
        <v>3262.63</v>
      </c>
      <c r="C439" s="344">
        <f>ROUND(B439*index!$O$8,2)</f>
        <v>3394.44</v>
      </c>
      <c r="D439" s="216">
        <f t="shared" si="95"/>
        <v>20.614000000000001</v>
      </c>
      <c r="E439" s="31"/>
      <c r="F439" s="37">
        <f t="shared" si="89"/>
        <v>5.3596000000000004</v>
      </c>
      <c r="G439" s="22">
        <f t="shared" si="90"/>
        <v>11.543799999999999</v>
      </c>
      <c r="H439" s="22">
        <f t="shared" si="91"/>
        <v>7.2149000000000001</v>
      </c>
      <c r="I439" s="22">
        <f t="shared" si="92"/>
        <v>10.307</v>
      </c>
      <c r="J439" s="22">
        <f t="shared" si="93"/>
        <v>6.1841999999999997</v>
      </c>
      <c r="K439" s="38">
        <f t="shared" si="94"/>
        <v>4.1227999999999998</v>
      </c>
      <c r="L439" s="31"/>
      <c r="M439" s="44">
        <f t="shared" si="96"/>
        <v>178.55</v>
      </c>
      <c r="N439" s="20">
        <f t="shared" si="97"/>
        <v>357.1</v>
      </c>
      <c r="O439" s="45">
        <f t="shared" si="98"/>
        <v>535.64</v>
      </c>
      <c r="P439" s="105"/>
      <c r="Q439" s="145">
        <v>31</v>
      </c>
      <c r="R439" s="44">
        <f>ROUND(index!$O$33+(C439*12)*index!$O$34,2)</f>
        <v>1375.81</v>
      </c>
      <c r="S439" s="45">
        <f>ROUND(index!$O$37+(C439*12)*index!$O$38,2)</f>
        <v>890.38</v>
      </c>
    </row>
    <row r="440" spans="1:19" x14ac:dyDescent="0.25">
      <c r="A440" s="109">
        <v>32</v>
      </c>
      <c r="B440" s="316">
        <f t="shared" si="88"/>
        <v>3273.1</v>
      </c>
      <c r="C440" s="344">
        <f>ROUND(B440*index!$O$8,2)</f>
        <v>3405.33</v>
      </c>
      <c r="D440" s="216">
        <f t="shared" si="95"/>
        <v>20.680099999999999</v>
      </c>
      <c r="E440" s="31"/>
      <c r="F440" s="37">
        <f t="shared" si="89"/>
        <v>5.3768000000000002</v>
      </c>
      <c r="G440" s="22">
        <f t="shared" si="90"/>
        <v>11.5809</v>
      </c>
      <c r="H440" s="22">
        <f t="shared" si="91"/>
        <v>7.2380000000000004</v>
      </c>
      <c r="I440" s="22">
        <f t="shared" si="92"/>
        <v>10.3401</v>
      </c>
      <c r="J440" s="22">
        <f t="shared" si="93"/>
        <v>6.2039999999999997</v>
      </c>
      <c r="K440" s="38">
        <f t="shared" si="94"/>
        <v>4.1360000000000001</v>
      </c>
      <c r="L440" s="31"/>
      <c r="M440" s="44">
        <f t="shared" si="96"/>
        <v>179.12</v>
      </c>
      <c r="N440" s="20">
        <f t="shared" si="97"/>
        <v>358.24</v>
      </c>
      <c r="O440" s="45">
        <f t="shared" si="98"/>
        <v>537.36</v>
      </c>
      <c r="P440" s="105"/>
      <c r="Q440" s="146">
        <v>32</v>
      </c>
      <c r="R440" s="44">
        <f>ROUND(index!$O$33+(C440*12)*index!$O$34,2)</f>
        <v>1379.08</v>
      </c>
      <c r="S440" s="45">
        <f>ROUND(index!$O$37+(C440*12)*index!$O$38,2)</f>
        <v>891.07</v>
      </c>
    </row>
    <row r="441" spans="1:19" x14ac:dyDescent="0.25">
      <c r="A441" s="109">
        <v>33</v>
      </c>
      <c r="B441" s="316">
        <f t="shared" si="88"/>
        <v>3282.83</v>
      </c>
      <c r="C441" s="344">
        <f>ROUND(B441*index!$O$8,2)</f>
        <v>3415.46</v>
      </c>
      <c r="D441" s="216">
        <f t="shared" si="95"/>
        <v>20.741700000000002</v>
      </c>
      <c r="E441" s="31"/>
      <c r="F441" s="37">
        <f t="shared" si="89"/>
        <v>5.3928000000000003</v>
      </c>
      <c r="G441" s="22">
        <f t="shared" si="90"/>
        <v>11.615399999999999</v>
      </c>
      <c r="H441" s="22">
        <f t="shared" si="91"/>
        <v>7.2595999999999998</v>
      </c>
      <c r="I441" s="22">
        <f t="shared" si="92"/>
        <v>10.370900000000001</v>
      </c>
      <c r="J441" s="22">
        <f t="shared" si="93"/>
        <v>6.2225000000000001</v>
      </c>
      <c r="K441" s="38">
        <f t="shared" si="94"/>
        <v>4.1482999999999999</v>
      </c>
      <c r="L441" s="31"/>
      <c r="M441" s="44">
        <f t="shared" si="96"/>
        <v>179.65</v>
      </c>
      <c r="N441" s="20">
        <f t="shared" si="97"/>
        <v>359.31</v>
      </c>
      <c r="O441" s="45">
        <f t="shared" si="98"/>
        <v>538.96</v>
      </c>
      <c r="P441" s="105"/>
      <c r="Q441" s="146">
        <v>33</v>
      </c>
      <c r="R441" s="44">
        <f>ROUND(index!$O$33+(C441*12)*index!$O$34,2)</f>
        <v>1382.12</v>
      </c>
      <c r="S441" s="45">
        <f>ROUND(index!$O$37+(C441*12)*index!$O$38,2)</f>
        <v>891.71</v>
      </c>
    </row>
    <row r="442" spans="1:19" x14ac:dyDescent="0.25">
      <c r="A442" s="109">
        <v>34</v>
      </c>
      <c r="B442" s="316">
        <f t="shared" si="88"/>
        <v>3291.85</v>
      </c>
      <c r="C442" s="344">
        <f>ROUND(B442*index!$O$8,2)</f>
        <v>3424.84</v>
      </c>
      <c r="D442" s="216">
        <f t="shared" si="95"/>
        <v>20.7986</v>
      </c>
      <c r="E442" s="31"/>
      <c r="F442" s="37">
        <f t="shared" si="89"/>
        <v>5.4076000000000004</v>
      </c>
      <c r="G442" s="22">
        <f t="shared" si="90"/>
        <v>11.6472</v>
      </c>
      <c r="H442" s="22">
        <f t="shared" si="91"/>
        <v>7.2794999999999996</v>
      </c>
      <c r="I442" s="22">
        <f t="shared" si="92"/>
        <v>10.3993</v>
      </c>
      <c r="J442" s="22">
        <f t="shared" si="93"/>
        <v>6.2396000000000003</v>
      </c>
      <c r="K442" s="38">
        <f t="shared" si="94"/>
        <v>4.1597</v>
      </c>
      <c r="L442" s="31"/>
      <c r="M442" s="44">
        <f t="shared" si="96"/>
        <v>180.15</v>
      </c>
      <c r="N442" s="20">
        <f t="shared" si="97"/>
        <v>360.29</v>
      </c>
      <c r="O442" s="45">
        <f t="shared" si="98"/>
        <v>540.44000000000005</v>
      </c>
      <c r="P442" s="105"/>
      <c r="Q442" s="146">
        <v>34</v>
      </c>
      <c r="R442" s="44">
        <f>ROUND(index!$O$33+(C442*12)*index!$O$34,2)</f>
        <v>1384.93</v>
      </c>
      <c r="S442" s="45">
        <f>ROUND(index!$O$37+(C442*12)*index!$O$38,2)</f>
        <v>892.31</v>
      </c>
    </row>
    <row r="443" spans="1:19" ht="13.8" thickBot="1" x14ac:dyDescent="0.3">
      <c r="A443" s="110">
        <v>35</v>
      </c>
      <c r="B443" s="366">
        <f t="shared" si="88"/>
        <v>3300.21</v>
      </c>
      <c r="C443" s="345">
        <f>ROUND(B443*index!$O$8,2)</f>
        <v>3433.54</v>
      </c>
      <c r="D443" s="217">
        <f t="shared" si="95"/>
        <v>20.851500000000001</v>
      </c>
      <c r="E443" s="31"/>
      <c r="F443" s="335">
        <f t="shared" si="89"/>
        <v>5.4214000000000002</v>
      </c>
      <c r="G443" s="336">
        <f t="shared" si="90"/>
        <v>11.6768</v>
      </c>
      <c r="H443" s="336">
        <f t="shared" si="91"/>
        <v>7.298</v>
      </c>
      <c r="I443" s="336">
        <f t="shared" si="92"/>
        <v>10.425800000000001</v>
      </c>
      <c r="J443" s="336">
        <f t="shared" si="93"/>
        <v>6.2554999999999996</v>
      </c>
      <c r="K443" s="337">
        <f t="shared" si="94"/>
        <v>4.1703000000000001</v>
      </c>
      <c r="L443" s="31"/>
      <c r="M443" s="46">
        <f t="shared" si="96"/>
        <v>180.6</v>
      </c>
      <c r="N443" s="47">
        <f t="shared" si="97"/>
        <v>361.21</v>
      </c>
      <c r="O443" s="48">
        <f t="shared" si="98"/>
        <v>541.80999999999995</v>
      </c>
      <c r="P443" s="105"/>
      <c r="Q443" s="147">
        <v>35</v>
      </c>
      <c r="R443" s="46">
        <f>ROUND(index!$O$33+(C443*12)*index!$O$34,2)</f>
        <v>1387.54</v>
      </c>
      <c r="S443" s="48">
        <f>ROUND(index!$O$37+(C443*12)*index!$O$38,2)</f>
        <v>892.86</v>
      </c>
    </row>
    <row r="450" spans="1:19" x14ac:dyDescent="0.25">
      <c r="C450" s="329"/>
      <c r="D450" s="170"/>
    </row>
    <row r="451" spans="1:19" ht="16.2" thickBot="1" x14ac:dyDescent="0.35">
      <c r="B451" s="346"/>
      <c r="C451" s="170"/>
      <c r="D451" s="170"/>
    </row>
    <row r="452" spans="1:19" ht="16.2" thickBot="1" x14ac:dyDescent="0.35">
      <c r="A452" s="32"/>
      <c r="B452" s="351" t="s">
        <v>186</v>
      </c>
      <c r="C452" s="347" t="s">
        <v>165</v>
      </c>
      <c r="D452" s="350"/>
      <c r="E452" s="32"/>
      <c r="F452" s="128" t="s">
        <v>232</v>
      </c>
      <c r="G452" s="353"/>
      <c r="H452" s="353"/>
      <c r="I452" s="353"/>
      <c r="J452" s="353"/>
      <c r="K452" s="354"/>
      <c r="L452" s="32"/>
      <c r="M452" s="128" t="s">
        <v>250</v>
      </c>
      <c r="N452" s="353"/>
      <c r="O452" s="354"/>
      <c r="P452" s="32"/>
      <c r="Q452" s="32"/>
      <c r="R452" s="355" t="s">
        <v>473</v>
      </c>
      <c r="S452" s="355" t="s">
        <v>473</v>
      </c>
    </row>
    <row r="453" spans="1:19" x14ac:dyDescent="0.25">
      <c r="M453" s="180" t="s">
        <v>247</v>
      </c>
      <c r="N453" s="181" t="s">
        <v>248</v>
      </c>
      <c r="O453" s="182" t="s">
        <v>249</v>
      </c>
      <c r="R453" s="176"/>
      <c r="S453" s="176"/>
    </row>
    <row r="454" spans="1:19" ht="16.2" thickBot="1" x14ac:dyDescent="0.35">
      <c r="B454" s="121" t="s">
        <v>467</v>
      </c>
      <c r="C454" s="121" t="s">
        <v>467</v>
      </c>
      <c r="D454" s="121" t="s">
        <v>467</v>
      </c>
      <c r="M454" s="27">
        <v>5.2600000000000001E-2</v>
      </c>
      <c r="N454" s="28">
        <v>0.1052</v>
      </c>
      <c r="O454" s="29">
        <v>0.1578</v>
      </c>
      <c r="R454" s="348"/>
      <c r="S454" s="348"/>
    </row>
    <row r="455" spans="1:19" x14ac:dyDescent="0.25">
      <c r="A455" s="6"/>
      <c r="B455" s="1" t="s">
        <v>243</v>
      </c>
      <c r="C455" s="358" t="s">
        <v>472</v>
      </c>
      <c r="D455" s="358" t="s">
        <v>472</v>
      </c>
      <c r="E455" s="6"/>
      <c r="K455" s="176"/>
      <c r="L455" s="6"/>
      <c r="M455" s="176"/>
      <c r="N455" s="176"/>
      <c r="O455" s="176"/>
      <c r="P455" s="6"/>
      <c r="Q455" s="6"/>
      <c r="R455" s="359" t="s">
        <v>252</v>
      </c>
      <c r="S455" s="359" t="s">
        <v>253</v>
      </c>
    </row>
    <row r="456" spans="1:19" ht="13.8" thickBot="1" x14ac:dyDescent="0.3">
      <c r="A456" s="13"/>
      <c r="B456" s="177" t="s">
        <v>242</v>
      </c>
      <c r="C456" s="177" t="s">
        <v>242</v>
      </c>
      <c r="D456" s="177" t="s">
        <v>251</v>
      </c>
      <c r="E456" s="13"/>
      <c r="F456" s="177" t="s">
        <v>251</v>
      </c>
      <c r="G456" s="177" t="s">
        <v>251</v>
      </c>
      <c r="H456" s="177" t="s">
        <v>251</v>
      </c>
      <c r="I456" s="177" t="s">
        <v>251</v>
      </c>
      <c r="J456" s="177" t="s">
        <v>251</v>
      </c>
      <c r="K456" s="177" t="s">
        <v>251</v>
      </c>
      <c r="L456" s="13"/>
      <c r="M456" s="177" t="s">
        <v>242</v>
      </c>
      <c r="N456" s="177" t="s">
        <v>242</v>
      </c>
      <c r="O456" s="177" t="s">
        <v>242</v>
      </c>
      <c r="P456" s="13"/>
      <c r="Q456" s="13"/>
      <c r="R456" s="194" t="s">
        <v>244</v>
      </c>
      <c r="S456" s="194" t="s">
        <v>244</v>
      </c>
    </row>
    <row r="457" spans="1:19" ht="13.8" thickBot="1" x14ac:dyDescent="0.3">
      <c r="A457" s="34" t="s">
        <v>27</v>
      </c>
      <c r="B457" s="330" t="str">
        <f>$C$452</f>
        <v>cat 13</v>
      </c>
      <c r="C457" s="330" t="str">
        <f>$C$452</f>
        <v>cat 13</v>
      </c>
      <c r="D457" s="330" t="str">
        <f>$C$452</f>
        <v>cat 13</v>
      </c>
      <c r="E457" s="115"/>
      <c r="F457" s="114">
        <v>0.26</v>
      </c>
      <c r="G457" s="114">
        <v>0.56000000000000005</v>
      </c>
      <c r="H457" s="114">
        <v>0.35</v>
      </c>
      <c r="I457" s="114">
        <v>0.5</v>
      </c>
      <c r="J457" s="114">
        <v>0.3</v>
      </c>
      <c r="K457" s="114">
        <v>0.2</v>
      </c>
      <c r="L457" s="115"/>
      <c r="M457" s="211">
        <v>5.2600000000000001E-2</v>
      </c>
      <c r="N457" s="211">
        <v>0.1052</v>
      </c>
      <c r="O457" s="211">
        <v>0.1578</v>
      </c>
      <c r="P457" s="115"/>
      <c r="Q457" s="114" t="s">
        <v>27</v>
      </c>
      <c r="R457" s="330" t="str">
        <f>$C$452</f>
        <v>cat 13</v>
      </c>
      <c r="S457" s="330" t="str">
        <f>$C$452</f>
        <v>cat 13</v>
      </c>
    </row>
    <row r="458" spans="1:19" x14ac:dyDescent="0.25">
      <c r="A458" s="331">
        <v>0</v>
      </c>
      <c r="B458" s="365">
        <f t="shared" ref="B458:B493" si="99">VLOOKUP(C$452,ificbasisdoel,$A458+2,FALSE)</f>
        <v>2415.67</v>
      </c>
      <c r="C458" s="343">
        <f>ROUND(B458*index!$O$8,2)</f>
        <v>2513.2600000000002</v>
      </c>
      <c r="D458" s="215">
        <f>ROUND(C458*12/1976,4)</f>
        <v>15.262700000000001</v>
      </c>
      <c r="E458" s="31"/>
      <c r="F458" s="332">
        <f t="shared" ref="F458:F493" si="100">ROUND(D458*$F$8,4)</f>
        <v>3.9683000000000002</v>
      </c>
      <c r="G458" s="333">
        <f t="shared" ref="G458:G493" si="101">ROUND(D458*$G$8,4)</f>
        <v>8.5471000000000004</v>
      </c>
      <c r="H458" s="333">
        <f t="shared" ref="H458:H493" si="102">ROUND(D458*$H$8,4)</f>
        <v>5.3418999999999999</v>
      </c>
      <c r="I458" s="333">
        <f t="shared" ref="I458:I493" si="103">ROUND(D458*$I$8,4)</f>
        <v>7.6314000000000002</v>
      </c>
      <c r="J458" s="333">
        <f t="shared" ref="J458:J493" si="104">ROUND(D458*$J$8,4)</f>
        <v>4.5788000000000002</v>
      </c>
      <c r="K458" s="334">
        <f t="shared" ref="K458:K493" si="105">ROUND(D458*$K$8,4)</f>
        <v>3.0525000000000002</v>
      </c>
      <c r="L458" s="31"/>
      <c r="M458" s="338">
        <f>ROUND(C458*$M$8,2)</f>
        <v>132.19999999999999</v>
      </c>
      <c r="N458" s="339">
        <f>ROUND(C458*$N$8,2)</f>
        <v>264.39</v>
      </c>
      <c r="O458" s="340">
        <f>ROUND(C458*$O$8,2)</f>
        <v>396.59</v>
      </c>
      <c r="P458" s="105"/>
      <c r="Q458" s="341">
        <v>0</v>
      </c>
      <c r="R458" s="338">
        <f>ROUND(index!$O$33+(C458*12)*index!$O$34,2)</f>
        <v>1111.46</v>
      </c>
      <c r="S458" s="340">
        <f>ROUND(index!$O$37+(C458*12)*index!$O$38,2)</f>
        <v>834.33</v>
      </c>
    </row>
    <row r="459" spans="1:19" x14ac:dyDescent="0.25">
      <c r="A459" s="108">
        <v>1</v>
      </c>
      <c r="B459" s="316">
        <f t="shared" si="99"/>
        <v>2488.14</v>
      </c>
      <c r="C459" s="344">
        <f>ROUND(B459*index!$O$8,2)</f>
        <v>2588.66</v>
      </c>
      <c r="D459" s="216">
        <f t="shared" ref="D459:D493" si="106">ROUND(C459*12/1976,4)</f>
        <v>15.720599999999999</v>
      </c>
      <c r="E459" s="31"/>
      <c r="F459" s="37">
        <f t="shared" si="100"/>
        <v>4.0873999999999997</v>
      </c>
      <c r="G459" s="22">
        <f t="shared" si="101"/>
        <v>8.8034999999999997</v>
      </c>
      <c r="H459" s="22">
        <f t="shared" si="102"/>
        <v>5.5022000000000002</v>
      </c>
      <c r="I459" s="22">
        <f t="shared" si="103"/>
        <v>7.8602999999999996</v>
      </c>
      <c r="J459" s="22">
        <f t="shared" si="104"/>
        <v>4.7161999999999997</v>
      </c>
      <c r="K459" s="38">
        <f t="shared" si="105"/>
        <v>3.1440999999999999</v>
      </c>
      <c r="L459" s="31"/>
      <c r="M459" s="44">
        <f t="shared" ref="M459:M493" si="107">ROUND(C459*$M$8,2)</f>
        <v>136.16</v>
      </c>
      <c r="N459" s="20">
        <f t="shared" ref="N459:N493" si="108">ROUND(C459*$N$8,2)</f>
        <v>272.33</v>
      </c>
      <c r="O459" s="45">
        <f t="shared" ref="O459:O493" si="109">ROUND(C459*$O$8,2)</f>
        <v>408.49</v>
      </c>
      <c r="P459" s="105"/>
      <c r="Q459" s="145">
        <v>1</v>
      </c>
      <c r="R459" s="44">
        <f>ROUND(index!$O$33+(C459*12)*index!$O$34,2)</f>
        <v>1134.08</v>
      </c>
      <c r="S459" s="45">
        <f>ROUND(index!$O$37+(C459*12)*index!$O$38,2)</f>
        <v>839.13</v>
      </c>
    </row>
    <row r="460" spans="1:19" x14ac:dyDescent="0.25">
      <c r="A460" s="108">
        <v>2</v>
      </c>
      <c r="B460" s="316">
        <f t="shared" si="99"/>
        <v>2557.19</v>
      </c>
      <c r="C460" s="344">
        <f>ROUND(B460*index!$O$8,2)</f>
        <v>2660.5</v>
      </c>
      <c r="D460" s="216">
        <f t="shared" si="106"/>
        <v>16.1569</v>
      </c>
      <c r="E460" s="31"/>
      <c r="F460" s="37">
        <f t="shared" si="100"/>
        <v>4.2008000000000001</v>
      </c>
      <c r="G460" s="22">
        <f t="shared" si="101"/>
        <v>9.0479000000000003</v>
      </c>
      <c r="H460" s="22">
        <f t="shared" si="102"/>
        <v>5.6548999999999996</v>
      </c>
      <c r="I460" s="22">
        <f t="shared" si="103"/>
        <v>8.0785</v>
      </c>
      <c r="J460" s="22">
        <f t="shared" si="104"/>
        <v>4.8471000000000002</v>
      </c>
      <c r="K460" s="38">
        <f t="shared" si="105"/>
        <v>3.2313999999999998</v>
      </c>
      <c r="L460" s="31"/>
      <c r="M460" s="44">
        <f t="shared" si="107"/>
        <v>139.94</v>
      </c>
      <c r="N460" s="20">
        <f t="shared" si="108"/>
        <v>279.88</v>
      </c>
      <c r="O460" s="45">
        <f t="shared" si="109"/>
        <v>419.83</v>
      </c>
      <c r="P460" s="105"/>
      <c r="Q460" s="145">
        <v>2</v>
      </c>
      <c r="R460" s="44">
        <f>ROUND(index!$O$33+(C460*12)*index!$O$34,2)</f>
        <v>1155.6300000000001</v>
      </c>
      <c r="S460" s="45">
        <f>ROUND(index!$O$37+(C460*12)*index!$O$38,2)</f>
        <v>843.7</v>
      </c>
    </row>
    <row r="461" spans="1:19" x14ac:dyDescent="0.25">
      <c r="A461" s="108">
        <v>3</v>
      </c>
      <c r="B461" s="316">
        <f t="shared" si="99"/>
        <v>2622.82</v>
      </c>
      <c r="C461" s="344">
        <f>ROUND(B461*index!$O$8,2)</f>
        <v>2728.78</v>
      </c>
      <c r="D461" s="216">
        <f t="shared" si="106"/>
        <v>16.5715</v>
      </c>
      <c r="E461" s="31"/>
      <c r="F461" s="37">
        <f t="shared" si="100"/>
        <v>4.3086000000000002</v>
      </c>
      <c r="G461" s="22">
        <f t="shared" si="101"/>
        <v>9.2799999999999994</v>
      </c>
      <c r="H461" s="22">
        <f t="shared" si="102"/>
        <v>5.8</v>
      </c>
      <c r="I461" s="22">
        <f t="shared" si="103"/>
        <v>8.2858000000000001</v>
      </c>
      <c r="J461" s="22">
        <f t="shared" si="104"/>
        <v>4.9714999999999998</v>
      </c>
      <c r="K461" s="38">
        <f t="shared" si="105"/>
        <v>3.3142999999999998</v>
      </c>
      <c r="L461" s="31"/>
      <c r="M461" s="44">
        <f t="shared" si="107"/>
        <v>143.53</v>
      </c>
      <c r="N461" s="20">
        <f t="shared" si="108"/>
        <v>287.07</v>
      </c>
      <c r="O461" s="45">
        <f t="shared" si="109"/>
        <v>430.6</v>
      </c>
      <c r="P461" s="105"/>
      <c r="Q461" s="145">
        <v>3</v>
      </c>
      <c r="R461" s="44">
        <f>ROUND(index!$O$33+(C461*12)*index!$O$34,2)</f>
        <v>1176.1099999999999</v>
      </c>
      <c r="S461" s="45">
        <f>ROUND(index!$O$37+(C461*12)*index!$O$38,2)</f>
        <v>848.04</v>
      </c>
    </row>
    <row r="462" spans="1:19" x14ac:dyDescent="0.25">
      <c r="A462" s="108">
        <v>4</v>
      </c>
      <c r="B462" s="316">
        <f t="shared" si="99"/>
        <v>2685.1</v>
      </c>
      <c r="C462" s="344">
        <f>ROUND(B462*index!$O$8,2)</f>
        <v>2793.58</v>
      </c>
      <c r="D462" s="216">
        <f t="shared" si="106"/>
        <v>16.9651</v>
      </c>
      <c r="E462" s="31"/>
      <c r="F462" s="37">
        <f t="shared" si="100"/>
        <v>4.4108999999999998</v>
      </c>
      <c r="G462" s="22">
        <f t="shared" si="101"/>
        <v>9.5005000000000006</v>
      </c>
      <c r="H462" s="22">
        <f t="shared" si="102"/>
        <v>5.9378000000000002</v>
      </c>
      <c r="I462" s="22">
        <f t="shared" si="103"/>
        <v>8.4825999999999997</v>
      </c>
      <c r="J462" s="22">
        <f t="shared" si="104"/>
        <v>5.0895000000000001</v>
      </c>
      <c r="K462" s="38">
        <f t="shared" si="105"/>
        <v>3.3929999999999998</v>
      </c>
      <c r="L462" s="31"/>
      <c r="M462" s="44">
        <f t="shared" si="107"/>
        <v>146.94</v>
      </c>
      <c r="N462" s="20">
        <f t="shared" si="108"/>
        <v>293.88</v>
      </c>
      <c r="O462" s="45">
        <f t="shared" si="109"/>
        <v>440.83</v>
      </c>
      <c r="P462" s="105"/>
      <c r="Q462" s="145">
        <v>4</v>
      </c>
      <c r="R462" s="44">
        <f>ROUND(index!$O$33+(C462*12)*index!$O$34,2)</f>
        <v>1195.55</v>
      </c>
      <c r="S462" s="45">
        <f>ROUND(index!$O$37+(C462*12)*index!$O$38,2)</f>
        <v>852.16</v>
      </c>
    </row>
    <row r="463" spans="1:19" x14ac:dyDescent="0.25">
      <c r="A463" s="108">
        <v>5</v>
      </c>
      <c r="B463" s="316">
        <f t="shared" si="99"/>
        <v>2744.07</v>
      </c>
      <c r="C463" s="344">
        <f>ROUND(B463*index!$O$8,2)</f>
        <v>2854.93</v>
      </c>
      <c r="D463" s="216">
        <f t="shared" si="106"/>
        <v>17.337599999999998</v>
      </c>
      <c r="E463" s="31"/>
      <c r="F463" s="37">
        <f t="shared" si="100"/>
        <v>4.5077999999999996</v>
      </c>
      <c r="G463" s="22">
        <f t="shared" si="101"/>
        <v>9.7090999999999994</v>
      </c>
      <c r="H463" s="22">
        <f t="shared" si="102"/>
        <v>6.0682</v>
      </c>
      <c r="I463" s="22">
        <f t="shared" si="103"/>
        <v>8.6687999999999992</v>
      </c>
      <c r="J463" s="22">
        <f t="shared" si="104"/>
        <v>5.2012999999999998</v>
      </c>
      <c r="K463" s="38">
        <f t="shared" si="105"/>
        <v>3.4674999999999998</v>
      </c>
      <c r="L463" s="31"/>
      <c r="M463" s="44">
        <f t="shared" si="107"/>
        <v>150.16999999999999</v>
      </c>
      <c r="N463" s="20">
        <f t="shared" si="108"/>
        <v>300.33999999999997</v>
      </c>
      <c r="O463" s="45">
        <f t="shared" si="109"/>
        <v>450.51</v>
      </c>
      <c r="P463" s="105"/>
      <c r="Q463" s="145">
        <v>5</v>
      </c>
      <c r="R463" s="44">
        <f>ROUND(index!$O$33+(C463*12)*index!$O$34,2)</f>
        <v>1213.96</v>
      </c>
      <c r="S463" s="45">
        <f>ROUND(index!$O$37+(C463*12)*index!$O$38,2)</f>
        <v>856.06</v>
      </c>
    </row>
    <row r="464" spans="1:19" x14ac:dyDescent="0.25">
      <c r="A464" s="108">
        <v>6</v>
      </c>
      <c r="B464" s="316">
        <f t="shared" si="99"/>
        <v>2799.82</v>
      </c>
      <c r="C464" s="344">
        <f>ROUND(B464*index!$O$8,2)</f>
        <v>2912.93</v>
      </c>
      <c r="D464" s="216">
        <f t="shared" si="106"/>
        <v>17.689900000000002</v>
      </c>
      <c r="E464" s="31"/>
      <c r="F464" s="37">
        <f t="shared" si="100"/>
        <v>4.5994000000000002</v>
      </c>
      <c r="G464" s="22">
        <f t="shared" si="101"/>
        <v>9.9062999999999999</v>
      </c>
      <c r="H464" s="22">
        <f t="shared" si="102"/>
        <v>6.1914999999999996</v>
      </c>
      <c r="I464" s="22">
        <f t="shared" si="103"/>
        <v>8.8450000000000006</v>
      </c>
      <c r="J464" s="22">
        <f t="shared" si="104"/>
        <v>5.3070000000000004</v>
      </c>
      <c r="K464" s="38">
        <f t="shared" si="105"/>
        <v>3.5379999999999998</v>
      </c>
      <c r="L464" s="31"/>
      <c r="M464" s="44">
        <f t="shared" si="107"/>
        <v>153.22</v>
      </c>
      <c r="N464" s="20">
        <f t="shared" si="108"/>
        <v>306.44</v>
      </c>
      <c r="O464" s="45">
        <f t="shared" si="109"/>
        <v>459.66</v>
      </c>
      <c r="P464" s="105"/>
      <c r="Q464" s="145">
        <v>6</v>
      </c>
      <c r="R464" s="44">
        <f>ROUND(index!$O$33+(C464*12)*index!$O$34,2)</f>
        <v>1231.3599999999999</v>
      </c>
      <c r="S464" s="45">
        <f>ROUND(index!$O$37+(C464*12)*index!$O$38,2)</f>
        <v>859.75</v>
      </c>
    </row>
    <row r="465" spans="1:19" x14ac:dyDescent="0.25">
      <c r="A465" s="108">
        <v>7</v>
      </c>
      <c r="B465" s="316">
        <f t="shared" si="99"/>
        <v>2852.43</v>
      </c>
      <c r="C465" s="344">
        <f>ROUND(B465*index!$O$8,2)</f>
        <v>2967.67</v>
      </c>
      <c r="D465" s="216">
        <f t="shared" si="106"/>
        <v>18.022300000000001</v>
      </c>
      <c r="E465" s="31"/>
      <c r="F465" s="37">
        <f t="shared" si="100"/>
        <v>4.6858000000000004</v>
      </c>
      <c r="G465" s="22">
        <f t="shared" si="101"/>
        <v>10.092499999999999</v>
      </c>
      <c r="H465" s="22">
        <f t="shared" si="102"/>
        <v>6.3078000000000003</v>
      </c>
      <c r="I465" s="22">
        <f t="shared" si="103"/>
        <v>9.0112000000000005</v>
      </c>
      <c r="J465" s="22">
        <f t="shared" si="104"/>
        <v>5.4066999999999998</v>
      </c>
      <c r="K465" s="38">
        <f t="shared" si="105"/>
        <v>3.6044999999999998</v>
      </c>
      <c r="L465" s="31"/>
      <c r="M465" s="44">
        <f t="shared" si="107"/>
        <v>156.1</v>
      </c>
      <c r="N465" s="20">
        <f t="shared" si="108"/>
        <v>312.2</v>
      </c>
      <c r="O465" s="45">
        <f t="shared" si="109"/>
        <v>468.3</v>
      </c>
      <c r="P465" s="105"/>
      <c r="Q465" s="145">
        <v>7</v>
      </c>
      <c r="R465" s="44">
        <f>ROUND(index!$O$33+(C465*12)*index!$O$34,2)</f>
        <v>1247.78</v>
      </c>
      <c r="S465" s="45">
        <f>ROUND(index!$O$37+(C465*12)*index!$O$38,2)</f>
        <v>863.23</v>
      </c>
    </row>
    <row r="466" spans="1:19" x14ac:dyDescent="0.25">
      <c r="A466" s="108">
        <v>8</v>
      </c>
      <c r="B466" s="316">
        <f t="shared" si="99"/>
        <v>2902.02</v>
      </c>
      <c r="C466" s="344">
        <f>ROUND(B466*index!$O$8,2)</f>
        <v>3019.26</v>
      </c>
      <c r="D466" s="216">
        <f t="shared" si="106"/>
        <v>18.335599999999999</v>
      </c>
      <c r="E466" s="31"/>
      <c r="F466" s="37">
        <f t="shared" si="100"/>
        <v>4.7672999999999996</v>
      </c>
      <c r="G466" s="22">
        <f t="shared" si="101"/>
        <v>10.267899999999999</v>
      </c>
      <c r="H466" s="22">
        <f t="shared" si="102"/>
        <v>6.4175000000000004</v>
      </c>
      <c r="I466" s="22">
        <f t="shared" si="103"/>
        <v>9.1677999999999997</v>
      </c>
      <c r="J466" s="22">
        <f t="shared" si="104"/>
        <v>5.5007000000000001</v>
      </c>
      <c r="K466" s="38">
        <f t="shared" si="105"/>
        <v>3.6671</v>
      </c>
      <c r="L466" s="31"/>
      <c r="M466" s="44">
        <f t="shared" si="107"/>
        <v>158.81</v>
      </c>
      <c r="N466" s="20">
        <f t="shared" si="108"/>
        <v>317.63</v>
      </c>
      <c r="O466" s="45">
        <f t="shared" si="109"/>
        <v>476.44</v>
      </c>
      <c r="P466" s="105"/>
      <c r="Q466" s="145">
        <v>8</v>
      </c>
      <c r="R466" s="44">
        <f>ROUND(index!$O$33+(C466*12)*index!$O$34,2)</f>
        <v>1263.26</v>
      </c>
      <c r="S466" s="45">
        <f>ROUND(index!$O$37+(C466*12)*index!$O$38,2)</f>
        <v>866.51</v>
      </c>
    </row>
    <row r="467" spans="1:19" x14ac:dyDescent="0.25">
      <c r="A467" s="108">
        <v>9</v>
      </c>
      <c r="B467" s="316">
        <f t="shared" si="99"/>
        <v>2948.68</v>
      </c>
      <c r="C467" s="344">
        <f>ROUND(B467*index!$O$8,2)</f>
        <v>3067.81</v>
      </c>
      <c r="D467" s="216">
        <f t="shared" si="106"/>
        <v>18.630400000000002</v>
      </c>
      <c r="E467" s="31"/>
      <c r="F467" s="37">
        <f t="shared" si="100"/>
        <v>4.8438999999999997</v>
      </c>
      <c r="G467" s="22">
        <f t="shared" si="101"/>
        <v>10.433</v>
      </c>
      <c r="H467" s="22">
        <f t="shared" si="102"/>
        <v>6.5206</v>
      </c>
      <c r="I467" s="22">
        <f t="shared" si="103"/>
        <v>9.3152000000000008</v>
      </c>
      <c r="J467" s="22">
        <f t="shared" si="104"/>
        <v>5.5891000000000002</v>
      </c>
      <c r="K467" s="38">
        <f t="shared" si="105"/>
        <v>3.7261000000000002</v>
      </c>
      <c r="L467" s="31"/>
      <c r="M467" s="44">
        <f t="shared" si="107"/>
        <v>161.37</v>
      </c>
      <c r="N467" s="20">
        <f t="shared" si="108"/>
        <v>322.73</v>
      </c>
      <c r="O467" s="45">
        <f t="shared" si="109"/>
        <v>484.1</v>
      </c>
      <c r="P467" s="105"/>
      <c r="Q467" s="145">
        <v>9</v>
      </c>
      <c r="R467" s="44">
        <f>ROUND(index!$O$33+(C467*12)*index!$O$34,2)</f>
        <v>1277.82</v>
      </c>
      <c r="S467" s="45">
        <f>ROUND(index!$O$37+(C467*12)*index!$O$38,2)</f>
        <v>869.6</v>
      </c>
    </row>
    <row r="468" spans="1:19" x14ac:dyDescent="0.25">
      <c r="A468" s="108">
        <v>10</v>
      </c>
      <c r="B468" s="316">
        <f t="shared" si="99"/>
        <v>2992.53</v>
      </c>
      <c r="C468" s="344">
        <f>ROUND(B468*index!$O$8,2)</f>
        <v>3113.43</v>
      </c>
      <c r="D468" s="216">
        <f t="shared" si="106"/>
        <v>18.907499999999999</v>
      </c>
      <c r="E468" s="31"/>
      <c r="F468" s="37">
        <f t="shared" si="100"/>
        <v>4.9160000000000004</v>
      </c>
      <c r="G468" s="22">
        <f t="shared" si="101"/>
        <v>10.588200000000001</v>
      </c>
      <c r="H468" s="22">
        <f t="shared" si="102"/>
        <v>6.6176000000000004</v>
      </c>
      <c r="I468" s="22">
        <f t="shared" si="103"/>
        <v>9.4537999999999993</v>
      </c>
      <c r="J468" s="22">
        <f t="shared" si="104"/>
        <v>5.6722999999999999</v>
      </c>
      <c r="K468" s="38">
        <f t="shared" si="105"/>
        <v>3.7814999999999999</v>
      </c>
      <c r="L468" s="31"/>
      <c r="M468" s="44">
        <f t="shared" si="107"/>
        <v>163.77000000000001</v>
      </c>
      <c r="N468" s="20">
        <f t="shared" si="108"/>
        <v>327.52999999999997</v>
      </c>
      <c r="O468" s="45">
        <f t="shared" si="109"/>
        <v>491.3</v>
      </c>
      <c r="P468" s="105"/>
      <c r="Q468" s="145">
        <v>10</v>
      </c>
      <c r="R468" s="44">
        <f>ROUND(index!$O$33+(C468*12)*index!$O$34,2)</f>
        <v>1291.51</v>
      </c>
      <c r="S468" s="45">
        <f>ROUND(index!$O$37+(C468*12)*index!$O$38,2)</f>
        <v>872.5</v>
      </c>
    </row>
    <row r="469" spans="1:19" x14ac:dyDescent="0.25">
      <c r="A469" s="108">
        <v>11</v>
      </c>
      <c r="B469" s="316">
        <f t="shared" si="99"/>
        <v>3033.7</v>
      </c>
      <c r="C469" s="344">
        <f>ROUND(B469*index!$O$8,2)</f>
        <v>3156.26</v>
      </c>
      <c r="D469" s="216">
        <f t="shared" si="106"/>
        <v>19.1676</v>
      </c>
      <c r="E469" s="31"/>
      <c r="F469" s="37">
        <f t="shared" si="100"/>
        <v>4.9836</v>
      </c>
      <c r="G469" s="22">
        <f t="shared" si="101"/>
        <v>10.7339</v>
      </c>
      <c r="H469" s="22">
        <f t="shared" si="102"/>
        <v>6.7087000000000003</v>
      </c>
      <c r="I469" s="22">
        <f t="shared" si="103"/>
        <v>9.5838000000000001</v>
      </c>
      <c r="J469" s="22">
        <f t="shared" si="104"/>
        <v>5.7503000000000002</v>
      </c>
      <c r="K469" s="38">
        <f t="shared" si="105"/>
        <v>3.8334999999999999</v>
      </c>
      <c r="L469" s="31"/>
      <c r="M469" s="44">
        <f t="shared" si="107"/>
        <v>166.02</v>
      </c>
      <c r="N469" s="20">
        <f t="shared" si="108"/>
        <v>332.04</v>
      </c>
      <c r="O469" s="45">
        <f t="shared" si="109"/>
        <v>498.06</v>
      </c>
      <c r="P469" s="105"/>
      <c r="Q469" s="145">
        <v>11</v>
      </c>
      <c r="R469" s="44">
        <f>ROUND(index!$O$33+(C469*12)*index!$O$34,2)</f>
        <v>1304.3599999999999</v>
      </c>
      <c r="S469" s="45">
        <f>ROUND(index!$O$37+(C469*12)*index!$O$38,2)</f>
        <v>875.23</v>
      </c>
    </row>
    <row r="470" spans="1:19" x14ac:dyDescent="0.25">
      <c r="A470" s="108">
        <v>12</v>
      </c>
      <c r="B470" s="316">
        <f t="shared" si="99"/>
        <v>3072.31</v>
      </c>
      <c r="C470" s="344">
        <f>ROUND(B470*index!$O$8,2)</f>
        <v>3196.43</v>
      </c>
      <c r="D470" s="216">
        <f t="shared" si="106"/>
        <v>19.4115</v>
      </c>
      <c r="E470" s="31"/>
      <c r="F470" s="37">
        <f t="shared" si="100"/>
        <v>5.0469999999999997</v>
      </c>
      <c r="G470" s="22">
        <f t="shared" si="101"/>
        <v>10.8704</v>
      </c>
      <c r="H470" s="22">
        <f t="shared" si="102"/>
        <v>6.7939999999999996</v>
      </c>
      <c r="I470" s="22">
        <f t="shared" si="103"/>
        <v>9.7058</v>
      </c>
      <c r="J470" s="22">
        <f t="shared" si="104"/>
        <v>5.8235000000000001</v>
      </c>
      <c r="K470" s="38">
        <f t="shared" si="105"/>
        <v>3.8822999999999999</v>
      </c>
      <c r="L470" s="31"/>
      <c r="M470" s="44">
        <f t="shared" si="107"/>
        <v>168.13</v>
      </c>
      <c r="N470" s="20">
        <f t="shared" si="108"/>
        <v>336.26</v>
      </c>
      <c r="O470" s="45">
        <f t="shared" si="109"/>
        <v>504.4</v>
      </c>
      <c r="P470" s="105"/>
      <c r="Q470" s="145">
        <v>12</v>
      </c>
      <c r="R470" s="44">
        <f>ROUND(index!$O$33+(C470*12)*index!$O$34,2)</f>
        <v>1316.41</v>
      </c>
      <c r="S470" s="45">
        <f>ROUND(index!$O$37+(C470*12)*index!$O$38,2)</f>
        <v>877.78</v>
      </c>
    </row>
    <row r="471" spans="1:19" x14ac:dyDescent="0.25">
      <c r="A471" s="108">
        <v>13</v>
      </c>
      <c r="B471" s="316">
        <f t="shared" si="99"/>
        <v>3108.47</v>
      </c>
      <c r="C471" s="344">
        <f>ROUND(B471*index!$O$8,2)</f>
        <v>3234.05</v>
      </c>
      <c r="D471" s="216">
        <f t="shared" si="106"/>
        <v>19.64</v>
      </c>
      <c r="E471" s="31"/>
      <c r="F471" s="37">
        <f t="shared" si="100"/>
        <v>5.1063999999999998</v>
      </c>
      <c r="G471" s="22">
        <f t="shared" si="101"/>
        <v>10.9984</v>
      </c>
      <c r="H471" s="22">
        <f t="shared" si="102"/>
        <v>6.8739999999999997</v>
      </c>
      <c r="I471" s="22">
        <f t="shared" si="103"/>
        <v>9.82</v>
      </c>
      <c r="J471" s="22">
        <f t="shared" si="104"/>
        <v>5.8920000000000003</v>
      </c>
      <c r="K471" s="38">
        <f t="shared" si="105"/>
        <v>3.9279999999999999</v>
      </c>
      <c r="L471" s="31"/>
      <c r="M471" s="44">
        <f t="shared" si="107"/>
        <v>170.11</v>
      </c>
      <c r="N471" s="20">
        <f t="shared" si="108"/>
        <v>340.22</v>
      </c>
      <c r="O471" s="45">
        <f t="shared" si="109"/>
        <v>510.33</v>
      </c>
      <c r="P471" s="105"/>
      <c r="Q471" s="145">
        <v>13</v>
      </c>
      <c r="R471" s="44">
        <f>ROUND(index!$O$33+(C471*12)*index!$O$34,2)</f>
        <v>1327.7</v>
      </c>
      <c r="S471" s="45">
        <f>ROUND(index!$O$37+(C471*12)*index!$O$38,2)</f>
        <v>880.18</v>
      </c>
    </row>
    <row r="472" spans="1:19" x14ac:dyDescent="0.25">
      <c r="A472" s="108">
        <v>14</v>
      </c>
      <c r="B472" s="316">
        <f t="shared" si="99"/>
        <v>3142.32</v>
      </c>
      <c r="C472" s="344">
        <f>ROUND(B472*index!$O$8,2)</f>
        <v>3269.27</v>
      </c>
      <c r="D472" s="216">
        <f t="shared" si="106"/>
        <v>19.853899999999999</v>
      </c>
      <c r="E472" s="31"/>
      <c r="F472" s="37">
        <f t="shared" si="100"/>
        <v>5.1619999999999999</v>
      </c>
      <c r="G472" s="22">
        <f t="shared" si="101"/>
        <v>11.1182</v>
      </c>
      <c r="H472" s="22">
        <f t="shared" si="102"/>
        <v>6.9489000000000001</v>
      </c>
      <c r="I472" s="22">
        <f t="shared" si="103"/>
        <v>9.9269999999999996</v>
      </c>
      <c r="J472" s="22">
        <f t="shared" si="104"/>
        <v>5.9561999999999999</v>
      </c>
      <c r="K472" s="38">
        <f t="shared" si="105"/>
        <v>3.9708000000000001</v>
      </c>
      <c r="L472" s="31"/>
      <c r="M472" s="44">
        <f t="shared" si="107"/>
        <v>171.96</v>
      </c>
      <c r="N472" s="20">
        <f t="shared" si="108"/>
        <v>343.93</v>
      </c>
      <c r="O472" s="45">
        <f t="shared" si="109"/>
        <v>515.89</v>
      </c>
      <c r="P472" s="105"/>
      <c r="Q472" s="145">
        <v>14</v>
      </c>
      <c r="R472" s="44">
        <f>ROUND(index!$O$33+(C472*12)*index!$O$34,2)</f>
        <v>1338.26</v>
      </c>
      <c r="S472" s="45">
        <f>ROUND(index!$O$37+(C472*12)*index!$O$38,2)</f>
        <v>882.42</v>
      </c>
    </row>
    <row r="473" spans="1:19" x14ac:dyDescent="0.25">
      <c r="A473" s="108">
        <v>15</v>
      </c>
      <c r="B473" s="316">
        <f t="shared" si="99"/>
        <v>3173.97</v>
      </c>
      <c r="C473" s="344">
        <f>ROUND(B473*index!$O$8,2)</f>
        <v>3302.2</v>
      </c>
      <c r="D473" s="216">
        <f t="shared" si="106"/>
        <v>20.053799999999999</v>
      </c>
      <c r="E473" s="31"/>
      <c r="F473" s="37">
        <f t="shared" si="100"/>
        <v>5.2140000000000004</v>
      </c>
      <c r="G473" s="22">
        <f t="shared" si="101"/>
        <v>11.2301</v>
      </c>
      <c r="H473" s="22">
        <f t="shared" si="102"/>
        <v>7.0187999999999997</v>
      </c>
      <c r="I473" s="22">
        <f t="shared" si="103"/>
        <v>10.026899999999999</v>
      </c>
      <c r="J473" s="22">
        <f t="shared" si="104"/>
        <v>6.0160999999999998</v>
      </c>
      <c r="K473" s="38">
        <f t="shared" si="105"/>
        <v>4.0107999999999997</v>
      </c>
      <c r="L473" s="31"/>
      <c r="M473" s="44">
        <f t="shared" si="107"/>
        <v>173.7</v>
      </c>
      <c r="N473" s="20">
        <f t="shared" si="108"/>
        <v>347.39</v>
      </c>
      <c r="O473" s="45">
        <f t="shared" si="109"/>
        <v>521.09</v>
      </c>
      <c r="P473" s="105"/>
      <c r="Q473" s="145">
        <v>15</v>
      </c>
      <c r="R473" s="44">
        <f>ROUND(index!$O$33+(C473*12)*index!$O$34,2)</f>
        <v>1348.14</v>
      </c>
      <c r="S473" s="45">
        <f>ROUND(index!$O$37+(C473*12)*index!$O$38,2)</f>
        <v>884.51</v>
      </c>
    </row>
    <row r="474" spans="1:19" x14ac:dyDescent="0.25">
      <c r="A474" s="108">
        <v>16</v>
      </c>
      <c r="B474" s="316">
        <f t="shared" si="99"/>
        <v>3211.42</v>
      </c>
      <c r="C474" s="344">
        <f>ROUND(B474*index!$O$8,2)</f>
        <v>3341.16</v>
      </c>
      <c r="D474" s="216">
        <f t="shared" si="106"/>
        <v>20.290400000000002</v>
      </c>
      <c r="E474" s="31"/>
      <c r="F474" s="37">
        <f t="shared" si="100"/>
        <v>5.2755000000000001</v>
      </c>
      <c r="G474" s="22">
        <f t="shared" si="101"/>
        <v>11.3626</v>
      </c>
      <c r="H474" s="22">
        <f t="shared" si="102"/>
        <v>7.1016000000000004</v>
      </c>
      <c r="I474" s="22">
        <f t="shared" si="103"/>
        <v>10.145200000000001</v>
      </c>
      <c r="J474" s="22">
        <f t="shared" si="104"/>
        <v>6.0871000000000004</v>
      </c>
      <c r="K474" s="38">
        <f t="shared" si="105"/>
        <v>4.0580999999999996</v>
      </c>
      <c r="L474" s="31"/>
      <c r="M474" s="44">
        <f t="shared" si="107"/>
        <v>175.75</v>
      </c>
      <c r="N474" s="20">
        <f t="shared" si="108"/>
        <v>351.49</v>
      </c>
      <c r="O474" s="45">
        <f t="shared" si="109"/>
        <v>527.24</v>
      </c>
      <c r="P474" s="105"/>
      <c r="Q474" s="145">
        <v>16</v>
      </c>
      <c r="R474" s="44">
        <f>ROUND(index!$O$33+(C474*12)*index!$O$34,2)</f>
        <v>1359.83</v>
      </c>
      <c r="S474" s="45">
        <f>ROUND(index!$O$37+(C474*12)*index!$O$38,2)</f>
        <v>886.99</v>
      </c>
    </row>
    <row r="475" spans="1:19" x14ac:dyDescent="0.25">
      <c r="A475" s="108">
        <v>17</v>
      </c>
      <c r="B475" s="316">
        <f t="shared" si="99"/>
        <v>3246.48</v>
      </c>
      <c r="C475" s="344">
        <f>ROUND(B475*index!$O$8,2)</f>
        <v>3377.64</v>
      </c>
      <c r="D475" s="216">
        <f t="shared" si="106"/>
        <v>20.512</v>
      </c>
      <c r="E475" s="31"/>
      <c r="F475" s="37">
        <f t="shared" si="100"/>
        <v>5.3331</v>
      </c>
      <c r="G475" s="22">
        <f t="shared" si="101"/>
        <v>11.486700000000001</v>
      </c>
      <c r="H475" s="22">
        <f t="shared" si="102"/>
        <v>7.1791999999999998</v>
      </c>
      <c r="I475" s="22">
        <f t="shared" si="103"/>
        <v>10.256</v>
      </c>
      <c r="J475" s="22">
        <f t="shared" si="104"/>
        <v>6.1536</v>
      </c>
      <c r="K475" s="38">
        <f t="shared" si="105"/>
        <v>4.1024000000000003</v>
      </c>
      <c r="L475" s="31"/>
      <c r="M475" s="44">
        <f t="shared" si="107"/>
        <v>177.66</v>
      </c>
      <c r="N475" s="20">
        <f t="shared" si="108"/>
        <v>355.33</v>
      </c>
      <c r="O475" s="45">
        <f t="shared" si="109"/>
        <v>532.99</v>
      </c>
      <c r="P475" s="105"/>
      <c r="Q475" s="145">
        <v>17</v>
      </c>
      <c r="R475" s="44">
        <f>ROUND(index!$O$33+(C475*12)*index!$O$34,2)</f>
        <v>1370.77</v>
      </c>
      <c r="S475" s="45">
        <f>ROUND(index!$O$37+(C475*12)*index!$O$38,2)</f>
        <v>889.31</v>
      </c>
    </row>
    <row r="476" spans="1:19" x14ac:dyDescent="0.25">
      <c r="A476" s="108">
        <v>18</v>
      </c>
      <c r="B476" s="316">
        <f t="shared" si="99"/>
        <v>3279.26</v>
      </c>
      <c r="C476" s="344">
        <f>ROUND(B476*index!$O$8,2)</f>
        <v>3411.74</v>
      </c>
      <c r="D476" s="216">
        <f t="shared" si="106"/>
        <v>20.719100000000001</v>
      </c>
      <c r="E476" s="31"/>
      <c r="F476" s="37">
        <f t="shared" si="100"/>
        <v>5.3869999999999996</v>
      </c>
      <c r="G476" s="22">
        <f t="shared" si="101"/>
        <v>11.6027</v>
      </c>
      <c r="H476" s="22">
        <f t="shared" si="102"/>
        <v>7.2516999999999996</v>
      </c>
      <c r="I476" s="22">
        <f t="shared" si="103"/>
        <v>10.3596</v>
      </c>
      <c r="J476" s="22">
        <f t="shared" si="104"/>
        <v>6.2157</v>
      </c>
      <c r="K476" s="38">
        <f t="shared" si="105"/>
        <v>4.1437999999999997</v>
      </c>
      <c r="L476" s="31"/>
      <c r="M476" s="44">
        <f t="shared" si="107"/>
        <v>179.46</v>
      </c>
      <c r="N476" s="20">
        <f t="shared" si="108"/>
        <v>358.92</v>
      </c>
      <c r="O476" s="45">
        <f t="shared" si="109"/>
        <v>538.37</v>
      </c>
      <c r="P476" s="105"/>
      <c r="Q476" s="145">
        <v>18</v>
      </c>
      <c r="R476" s="44">
        <f>ROUND(index!$O$33+(C476*12)*index!$O$34,2)</f>
        <v>1381</v>
      </c>
      <c r="S476" s="45">
        <f>ROUND(index!$O$37+(C476*12)*index!$O$38,2)</f>
        <v>891.48</v>
      </c>
    </row>
    <row r="477" spans="1:19" x14ac:dyDescent="0.25">
      <c r="A477" s="108">
        <v>19</v>
      </c>
      <c r="B477" s="316">
        <f t="shared" si="99"/>
        <v>3309.89</v>
      </c>
      <c r="C477" s="344">
        <f>ROUND(B477*index!$O$8,2)</f>
        <v>3443.61</v>
      </c>
      <c r="D477" s="216">
        <f t="shared" si="106"/>
        <v>20.912600000000001</v>
      </c>
      <c r="E477" s="31"/>
      <c r="F477" s="37">
        <f t="shared" si="100"/>
        <v>5.4372999999999996</v>
      </c>
      <c r="G477" s="22">
        <f t="shared" si="101"/>
        <v>11.7111</v>
      </c>
      <c r="H477" s="22">
        <f t="shared" si="102"/>
        <v>7.3193999999999999</v>
      </c>
      <c r="I477" s="22">
        <f t="shared" si="103"/>
        <v>10.456300000000001</v>
      </c>
      <c r="J477" s="22">
        <f t="shared" si="104"/>
        <v>6.2737999999999996</v>
      </c>
      <c r="K477" s="38">
        <f t="shared" si="105"/>
        <v>4.1825000000000001</v>
      </c>
      <c r="L477" s="31"/>
      <c r="M477" s="44">
        <f t="shared" si="107"/>
        <v>181.13</v>
      </c>
      <c r="N477" s="20">
        <f t="shared" si="108"/>
        <v>362.27</v>
      </c>
      <c r="O477" s="45">
        <f t="shared" si="109"/>
        <v>543.4</v>
      </c>
      <c r="P477" s="105"/>
      <c r="Q477" s="145">
        <v>19</v>
      </c>
      <c r="R477" s="44">
        <f>ROUND(index!$O$33+(C477*12)*index!$O$34,2)</f>
        <v>1390.56</v>
      </c>
      <c r="S477" s="45">
        <f>ROUND(index!$O$37+(C477*12)*index!$O$38,2)</f>
        <v>893.5</v>
      </c>
    </row>
    <row r="478" spans="1:19" x14ac:dyDescent="0.25">
      <c r="A478" s="108">
        <v>20</v>
      </c>
      <c r="B478" s="316">
        <f t="shared" si="99"/>
        <v>3338.48</v>
      </c>
      <c r="C478" s="344">
        <f>ROUND(B478*index!$O$8,2)</f>
        <v>3473.35</v>
      </c>
      <c r="D478" s="216">
        <f t="shared" si="106"/>
        <v>21.0932</v>
      </c>
      <c r="E478" s="31"/>
      <c r="F478" s="37">
        <f t="shared" si="100"/>
        <v>5.4842000000000004</v>
      </c>
      <c r="G478" s="22">
        <f t="shared" si="101"/>
        <v>11.812200000000001</v>
      </c>
      <c r="H478" s="22">
        <f t="shared" si="102"/>
        <v>7.3826000000000001</v>
      </c>
      <c r="I478" s="22">
        <f t="shared" si="103"/>
        <v>10.5466</v>
      </c>
      <c r="J478" s="22">
        <f t="shared" si="104"/>
        <v>6.3280000000000003</v>
      </c>
      <c r="K478" s="38">
        <f t="shared" si="105"/>
        <v>4.2186000000000003</v>
      </c>
      <c r="L478" s="31"/>
      <c r="M478" s="44">
        <f t="shared" si="107"/>
        <v>182.7</v>
      </c>
      <c r="N478" s="20">
        <f t="shared" si="108"/>
        <v>365.4</v>
      </c>
      <c r="O478" s="45">
        <f t="shared" si="109"/>
        <v>548.09</v>
      </c>
      <c r="P478" s="105"/>
      <c r="Q478" s="145">
        <v>20</v>
      </c>
      <c r="R478" s="44">
        <f>ROUND(index!$O$33+(C478*12)*index!$O$34,2)</f>
        <v>1399.49</v>
      </c>
      <c r="S478" s="45">
        <f>ROUND(index!$O$37+(C478*12)*index!$O$38,2)</f>
        <v>895.4</v>
      </c>
    </row>
    <row r="479" spans="1:19" x14ac:dyDescent="0.25">
      <c r="A479" s="108">
        <v>21</v>
      </c>
      <c r="B479" s="316">
        <f t="shared" si="99"/>
        <v>3365.16</v>
      </c>
      <c r="C479" s="344">
        <f>ROUND(B479*index!$O$8,2)</f>
        <v>3501.11</v>
      </c>
      <c r="D479" s="216">
        <f t="shared" si="106"/>
        <v>21.261800000000001</v>
      </c>
      <c r="E479" s="31"/>
      <c r="F479" s="37">
        <f t="shared" si="100"/>
        <v>5.5281000000000002</v>
      </c>
      <c r="G479" s="22">
        <f t="shared" si="101"/>
        <v>11.906599999999999</v>
      </c>
      <c r="H479" s="22">
        <f t="shared" si="102"/>
        <v>7.4416000000000002</v>
      </c>
      <c r="I479" s="22">
        <f t="shared" si="103"/>
        <v>10.6309</v>
      </c>
      <c r="J479" s="22">
        <f t="shared" si="104"/>
        <v>6.3784999999999998</v>
      </c>
      <c r="K479" s="38">
        <f t="shared" si="105"/>
        <v>4.2523999999999997</v>
      </c>
      <c r="L479" s="31"/>
      <c r="M479" s="44">
        <f t="shared" si="107"/>
        <v>184.16</v>
      </c>
      <c r="N479" s="20">
        <f t="shared" si="108"/>
        <v>368.32</v>
      </c>
      <c r="O479" s="45">
        <f t="shared" si="109"/>
        <v>552.48</v>
      </c>
      <c r="P479" s="105"/>
      <c r="Q479" s="145">
        <v>21</v>
      </c>
      <c r="R479" s="44">
        <f>ROUND(index!$O$33+(C479*12)*index!$O$34,2)</f>
        <v>1407.81</v>
      </c>
      <c r="S479" s="45">
        <f>ROUND(index!$O$37+(C479*12)*index!$O$38,2)</f>
        <v>897.16</v>
      </c>
    </row>
    <row r="480" spans="1:19" x14ac:dyDescent="0.25">
      <c r="A480" s="108">
        <v>22</v>
      </c>
      <c r="B480" s="316">
        <f t="shared" si="99"/>
        <v>3390.04</v>
      </c>
      <c r="C480" s="344">
        <f>ROUND(B480*index!$O$8,2)</f>
        <v>3527</v>
      </c>
      <c r="D480" s="216">
        <f t="shared" si="106"/>
        <v>21.419</v>
      </c>
      <c r="E480" s="31"/>
      <c r="F480" s="37">
        <f t="shared" si="100"/>
        <v>5.5689000000000002</v>
      </c>
      <c r="G480" s="22">
        <f t="shared" si="101"/>
        <v>11.9946</v>
      </c>
      <c r="H480" s="22">
        <f t="shared" si="102"/>
        <v>7.4966999999999997</v>
      </c>
      <c r="I480" s="22">
        <f t="shared" si="103"/>
        <v>10.7095</v>
      </c>
      <c r="J480" s="22">
        <f t="shared" si="104"/>
        <v>6.4257</v>
      </c>
      <c r="K480" s="38">
        <f t="shared" si="105"/>
        <v>4.2838000000000003</v>
      </c>
      <c r="L480" s="31"/>
      <c r="M480" s="44">
        <f t="shared" si="107"/>
        <v>185.52</v>
      </c>
      <c r="N480" s="20">
        <f t="shared" si="108"/>
        <v>371.04</v>
      </c>
      <c r="O480" s="45">
        <f t="shared" si="109"/>
        <v>556.55999999999995</v>
      </c>
      <c r="P480" s="105"/>
      <c r="Q480" s="145">
        <v>22</v>
      </c>
      <c r="R480" s="44">
        <f>ROUND(index!$O$33+(C480*12)*index!$O$34,2)</f>
        <v>1415.58</v>
      </c>
      <c r="S480" s="45">
        <f>ROUND(index!$O$37+(C480*12)*index!$O$38,2)</f>
        <v>898.81</v>
      </c>
    </row>
    <row r="481" spans="1:19" x14ac:dyDescent="0.25">
      <c r="A481" s="108">
        <v>23</v>
      </c>
      <c r="B481" s="316">
        <f t="shared" si="99"/>
        <v>3413.21</v>
      </c>
      <c r="C481" s="344">
        <f>ROUND(B481*index!$O$8,2)</f>
        <v>3551.1</v>
      </c>
      <c r="D481" s="216">
        <f t="shared" si="106"/>
        <v>21.5654</v>
      </c>
      <c r="E481" s="31"/>
      <c r="F481" s="37">
        <f t="shared" si="100"/>
        <v>5.6070000000000002</v>
      </c>
      <c r="G481" s="22">
        <f t="shared" si="101"/>
        <v>12.076599999999999</v>
      </c>
      <c r="H481" s="22">
        <f t="shared" si="102"/>
        <v>7.5479000000000003</v>
      </c>
      <c r="I481" s="22">
        <f t="shared" si="103"/>
        <v>10.7827</v>
      </c>
      <c r="J481" s="22">
        <f t="shared" si="104"/>
        <v>6.4695999999999998</v>
      </c>
      <c r="K481" s="38">
        <f t="shared" si="105"/>
        <v>4.3131000000000004</v>
      </c>
      <c r="L481" s="31"/>
      <c r="M481" s="44">
        <f t="shared" si="107"/>
        <v>186.79</v>
      </c>
      <c r="N481" s="20">
        <f t="shared" si="108"/>
        <v>373.58</v>
      </c>
      <c r="O481" s="45">
        <f t="shared" si="109"/>
        <v>560.36</v>
      </c>
      <c r="P481" s="105"/>
      <c r="Q481" s="145">
        <v>23</v>
      </c>
      <c r="R481" s="44">
        <f>ROUND(index!$O$33+(C481*12)*index!$O$34,2)</f>
        <v>1422.81</v>
      </c>
      <c r="S481" s="45">
        <f>ROUND(index!$O$37+(C481*12)*index!$O$38,2)</f>
        <v>900.34</v>
      </c>
    </row>
    <row r="482" spans="1:19" x14ac:dyDescent="0.25">
      <c r="A482" s="108">
        <v>24</v>
      </c>
      <c r="B482" s="316">
        <f t="shared" si="99"/>
        <v>3434.8</v>
      </c>
      <c r="C482" s="344">
        <f>ROUND(B482*index!$O$8,2)</f>
        <v>3573.57</v>
      </c>
      <c r="D482" s="216">
        <f t="shared" si="106"/>
        <v>21.701799999999999</v>
      </c>
      <c r="E482" s="31"/>
      <c r="F482" s="37">
        <f t="shared" si="100"/>
        <v>5.6425000000000001</v>
      </c>
      <c r="G482" s="22">
        <f t="shared" si="101"/>
        <v>12.153</v>
      </c>
      <c r="H482" s="22">
        <f t="shared" si="102"/>
        <v>7.5956000000000001</v>
      </c>
      <c r="I482" s="22">
        <f t="shared" si="103"/>
        <v>10.850899999999999</v>
      </c>
      <c r="J482" s="22">
        <f t="shared" si="104"/>
        <v>6.5105000000000004</v>
      </c>
      <c r="K482" s="38">
        <f t="shared" si="105"/>
        <v>4.3403999999999998</v>
      </c>
      <c r="L482" s="31"/>
      <c r="M482" s="44">
        <f t="shared" si="107"/>
        <v>187.97</v>
      </c>
      <c r="N482" s="20">
        <f t="shared" si="108"/>
        <v>375.94</v>
      </c>
      <c r="O482" s="45">
        <f t="shared" si="109"/>
        <v>563.91</v>
      </c>
      <c r="P482" s="105"/>
      <c r="Q482" s="145">
        <v>24</v>
      </c>
      <c r="R482" s="44">
        <f>ROUND(index!$O$33+(C482*12)*index!$O$34,2)</f>
        <v>1429.55</v>
      </c>
      <c r="S482" s="45">
        <f>ROUND(index!$O$37+(C482*12)*index!$O$38,2)</f>
        <v>901.77</v>
      </c>
    </row>
    <row r="483" spans="1:19" x14ac:dyDescent="0.25">
      <c r="A483" s="108">
        <v>25</v>
      </c>
      <c r="B483" s="316">
        <f t="shared" si="99"/>
        <v>3454.9</v>
      </c>
      <c r="C483" s="344">
        <f>ROUND(B483*index!$O$8,2)</f>
        <v>3594.48</v>
      </c>
      <c r="D483" s="216">
        <f t="shared" si="106"/>
        <v>21.828800000000001</v>
      </c>
      <c r="E483" s="31"/>
      <c r="F483" s="37">
        <f t="shared" si="100"/>
        <v>5.6755000000000004</v>
      </c>
      <c r="G483" s="22">
        <f t="shared" si="101"/>
        <v>12.2241</v>
      </c>
      <c r="H483" s="22">
        <f t="shared" si="102"/>
        <v>7.6401000000000003</v>
      </c>
      <c r="I483" s="22">
        <f t="shared" si="103"/>
        <v>10.914400000000001</v>
      </c>
      <c r="J483" s="22">
        <f t="shared" si="104"/>
        <v>6.5486000000000004</v>
      </c>
      <c r="K483" s="38">
        <f t="shared" si="105"/>
        <v>4.3658000000000001</v>
      </c>
      <c r="L483" s="31"/>
      <c r="M483" s="44">
        <f t="shared" si="107"/>
        <v>189.07</v>
      </c>
      <c r="N483" s="20">
        <f t="shared" si="108"/>
        <v>378.14</v>
      </c>
      <c r="O483" s="45">
        <f t="shared" si="109"/>
        <v>567.21</v>
      </c>
      <c r="P483" s="105"/>
      <c r="Q483" s="145">
        <v>25</v>
      </c>
      <c r="R483" s="44">
        <f>ROUND(index!$O$33+(C483*12)*index!$O$34,2)</f>
        <v>1435.82</v>
      </c>
      <c r="S483" s="45">
        <f>ROUND(index!$O$37+(C483*12)*index!$O$38,2)</f>
        <v>903.1</v>
      </c>
    </row>
    <row r="484" spans="1:19" x14ac:dyDescent="0.25">
      <c r="A484" s="108">
        <v>26</v>
      </c>
      <c r="B484" s="316">
        <f t="shared" si="99"/>
        <v>3473.59</v>
      </c>
      <c r="C484" s="344">
        <f>ROUND(B484*index!$O$8,2)</f>
        <v>3613.92</v>
      </c>
      <c r="D484" s="216">
        <f t="shared" si="106"/>
        <v>21.946899999999999</v>
      </c>
      <c r="E484" s="31"/>
      <c r="F484" s="37">
        <f t="shared" si="100"/>
        <v>5.7061999999999999</v>
      </c>
      <c r="G484" s="22">
        <f t="shared" si="101"/>
        <v>12.2903</v>
      </c>
      <c r="H484" s="22">
        <f t="shared" si="102"/>
        <v>7.6814</v>
      </c>
      <c r="I484" s="22">
        <f t="shared" si="103"/>
        <v>10.9735</v>
      </c>
      <c r="J484" s="22">
        <f t="shared" si="104"/>
        <v>6.5841000000000003</v>
      </c>
      <c r="K484" s="38">
        <f t="shared" si="105"/>
        <v>4.3894000000000002</v>
      </c>
      <c r="L484" s="31"/>
      <c r="M484" s="44">
        <f t="shared" si="107"/>
        <v>190.09</v>
      </c>
      <c r="N484" s="20">
        <f t="shared" si="108"/>
        <v>380.18</v>
      </c>
      <c r="O484" s="45">
        <f t="shared" si="109"/>
        <v>570.28</v>
      </c>
      <c r="P484" s="105"/>
      <c r="Q484" s="145">
        <v>26</v>
      </c>
      <c r="R484" s="44">
        <f>ROUND(index!$O$33+(C484*12)*index!$O$34,2)</f>
        <v>1441.66</v>
      </c>
      <c r="S484" s="45">
        <f>ROUND(index!$O$37+(C484*12)*index!$O$38,2)</f>
        <v>904.34</v>
      </c>
    </row>
    <row r="485" spans="1:19" x14ac:dyDescent="0.25">
      <c r="A485" s="108">
        <v>27</v>
      </c>
      <c r="B485" s="316">
        <f t="shared" si="99"/>
        <v>3490.98</v>
      </c>
      <c r="C485" s="344">
        <f>ROUND(B485*index!$O$8,2)</f>
        <v>3632.02</v>
      </c>
      <c r="D485" s="216">
        <f t="shared" si="106"/>
        <v>22.056799999999999</v>
      </c>
      <c r="E485" s="31"/>
      <c r="F485" s="37">
        <f t="shared" si="100"/>
        <v>5.7347999999999999</v>
      </c>
      <c r="G485" s="22">
        <f t="shared" si="101"/>
        <v>12.351800000000001</v>
      </c>
      <c r="H485" s="22">
        <f t="shared" si="102"/>
        <v>7.7199</v>
      </c>
      <c r="I485" s="22">
        <f t="shared" si="103"/>
        <v>11.0284</v>
      </c>
      <c r="J485" s="22">
        <f t="shared" si="104"/>
        <v>6.617</v>
      </c>
      <c r="K485" s="38">
        <f t="shared" si="105"/>
        <v>4.4114000000000004</v>
      </c>
      <c r="L485" s="31"/>
      <c r="M485" s="44">
        <f t="shared" si="107"/>
        <v>191.04</v>
      </c>
      <c r="N485" s="20">
        <f t="shared" si="108"/>
        <v>382.09</v>
      </c>
      <c r="O485" s="45">
        <f t="shared" si="109"/>
        <v>573.13</v>
      </c>
      <c r="P485" s="105"/>
      <c r="Q485" s="145">
        <v>27</v>
      </c>
      <c r="R485" s="44">
        <f>ROUND(index!$O$33+(C485*12)*index!$O$34,2)</f>
        <v>1447.09</v>
      </c>
      <c r="S485" s="45">
        <f>ROUND(index!$O$37+(C485*12)*index!$O$38,2)</f>
        <v>905.49</v>
      </c>
    </row>
    <row r="486" spans="1:19" x14ac:dyDescent="0.25">
      <c r="A486" s="108">
        <v>28</v>
      </c>
      <c r="B486" s="316">
        <f t="shared" si="99"/>
        <v>3507.15</v>
      </c>
      <c r="C486" s="344">
        <f>ROUND(B486*index!$O$8,2)</f>
        <v>3648.84</v>
      </c>
      <c r="D486" s="216">
        <f t="shared" si="106"/>
        <v>22.158899999999999</v>
      </c>
      <c r="E486" s="31"/>
      <c r="F486" s="37">
        <f t="shared" si="100"/>
        <v>5.7613000000000003</v>
      </c>
      <c r="G486" s="22">
        <f t="shared" si="101"/>
        <v>12.409000000000001</v>
      </c>
      <c r="H486" s="22">
        <f t="shared" si="102"/>
        <v>7.7556000000000003</v>
      </c>
      <c r="I486" s="22">
        <f t="shared" si="103"/>
        <v>11.079499999999999</v>
      </c>
      <c r="J486" s="22">
        <f t="shared" si="104"/>
        <v>6.6477000000000004</v>
      </c>
      <c r="K486" s="38">
        <f t="shared" si="105"/>
        <v>4.4318</v>
      </c>
      <c r="L486" s="31"/>
      <c r="M486" s="44">
        <f t="shared" si="107"/>
        <v>191.93</v>
      </c>
      <c r="N486" s="20">
        <f t="shared" si="108"/>
        <v>383.86</v>
      </c>
      <c r="O486" s="45">
        <f t="shared" si="109"/>
        <v>575.79</v>
      </c>
      <c r="P486" s="105"/>
      <c r="Q486" s="145">
        <v>28</v>
      </c>
      <c r="R486" s="44">
        <f>ROUND(index!$O$33+(C486*12)*index!$O$34,2)</f>
        <v>1452.13</v>
      </c>
      <c r="S486" s="45">
        <f>ROUND(index!$O$37+(C486*12)*index!$O$38,2)</f>
        <v>906.56</v>
      </c>
    </row>
    <row r="487" spans="1:19" x14ac:dyDescent="0.25">
      <c r="A487" s="108">
        <v>29</v>
      </c>
      <c r="B487" s="316">
        <f t="shared" si="99"/>
        <v>3522.17</v>
      </c>
      <c r="C487" s="344">
        <f>ROUND(B487*index!$O$8,2)</f>
        <v>3664.47</v>
      </c>
      <c r="D487" s="216">
        <f t="shared" si="106"/>
        <v>22.253900000000002</v>
      </c>
      <c r="E487" s="31"/>
      <c r="F487" s="37">
        <f t="shared" si="100"/>
        <v>5.7859999999999996</v>
      </c>
      <c r="G487" s="22">
        <f t="shared" si="101"/>
        <v>12.462199999999999</v>
      </c>
      <c r="H487" s="22">
        <f t="shared" si="102"/>
        <v>7.7888999999999999</v>
      </c>
      <c r="I487" s="22">
        <f t="shared" si="103"/>
        <v>11.127000000000001</v>
      </c>
      <c r="J487" s="22">
        <f t="shared" si="104"/>
        <v>6.6761999999999997</v>
      </c>
      <c r="K487" s="38">
        <f t="shared" si="105"/>
        <v>4.4508000000000001</v>
      </c>
      <c r="L487" s="31"/>
      <c r="M487" s="44">
        <f t="shared" si="107"/>
        <v>192.75</v>
      </c>
      <c r="N487" s="20">
        <f t="shared" si="108"/>
        <v>385.5</v>
      </c>
      <c r="O487" s="45">
        <f t="shared" si="109"/>
        <v>578.25</v>
      </c>
      <c r="P487" s="105"/>
      <c r="Q487" s="145">
        <v>29</v>
      </c>
      <c r="R487" s="44">
        <f>ROUND(index!$O$33+(C487*12)*index!$O$34,2)</f>
        <v>1456.82</v>
      </c>
      <c r="S487" s="45">
        <f>ROUND(index!$O$37+(C487*12)*index!$O$38,2)</f>
        <v>907.55</v>
      </c>
    </row>
    <row r="488" spans="1:19" x14ac:dyDescent="0.25">
      <c r="A488" s="108">
        <v>30</v>
      </c>
      <c r="B488" s="316">
        <f t="shared" si="99"/>
        <v>3536.12</v>
      </c>
      <c r="C488" s="344">
        <f>ROUND(B488*index!$O$8,2)</f>
        <v>3678.98</v>
      </c>
      <c r="D488" s="216">
        <f t="shared" si="106"/>
        <v>22.341999999999999</v>
      </c>
      <c r="E488" s="31"/>
      <c r="F488" s="37">
        <f t="shared" si="100"/>
        <v>5.8089000000000004</v>
      </c>
      <c r="G488" s="22">
        <f t="shared" si="101"/>
        <v>12.5115</v>
      </c>
      <c r="H488" s="22">
        <f t="shared" si="102"/>
        <v>7.8197000000000001</v>
      </c>
      <c r="I488" s="22">
        <f t="shared" si="103"/>
        <v>11.170999999999999</v>
      </c>
      <c r="J488" s="22">
        <f t="shared" si="104"/>
        <v>6.7026000000000003</v>
      </c>
      <c r="K488" s="38">
        <f t="shared" si="105"/>
        <v>4.4683999999999999</v>
      </c>
      <c r="L488" s="31"/>
      <c r="M488" s="44">
        <f t="shared" si="107"/>
        <v>193.51</v>
      </c>
      <c r="N488" s="20">
        <f t="shared" si="108"/>
        <v>387.03</v>
      </c>
      <c r="O488" s="45">
        <f t="shared" si="109"/>
        <v>580.54</v>
      </c>
      <c r="P488" s="105"/>
      <c r="Q488" s="145">
        <v>30</v>
      </c>
      <c r="R488" s="44">
        <f>ROUND(index!$O$33+(C488*12)*index!$O$34,2)</f>
        <v>1461.17</v>
      </c>
      <c r="S488" s="45">
        <f>ROUND(index!$O$37+(C488*12)*index!$O$38,2)</f>
        <v>908.47</v>
      </c>
    </row>
    <row r="489" spans="1:19" x14ac:dyDescent="0.25">
      <c r="A489" s="108">
        <v>31</v>
      </c>
      <c r="B489" s="316">
        <f t="shared" si="99"/>
        <v>3549.08</v>
      </c>
      <c r="C489" s="344">
        <f>ROUND(B489*index!$O$8,2)</f>
        <v>3692.46</v>
      </c>
      <c r="D489" s="216">
        <f t="shared" si="106"/>
        <v>22.4238</v>
      </c>
      <c r="E489" s="31"/>
      <c r="F489" s="37">
        <f t="shared" si="100"/>
        <v>5.8301999999999996</v>
      </c>
      <c r="G489" s="22">
        <f t="shared" si="101"/>
        <v>12.5573</v>
      </c>
      <c r="H489" s="22">
        <f t="shared" si="102"/>
        <v>7.8483000000000001</v>
      </c>
      <c r="I489" s="22">
        <f t="shared" si="103"/>
        <v>11.2119</v>
      </c>
      <c r="J489" s="22">
        <f t="shared" si="104"/>
        <v>6.7271000000000001</v>
      </c>
      <c r="K489" s="38">
        <f t="shared" si="105"/>
        <v>4.4847999999999999</v>
      </c>
      <c r="L489" s="31"/>
      <c r="M489" s="44">
        <f t="shared" si="107"/>
        <v>194.22</v>
      </c>
      <c r="N489" s="20">
        <f t="shared" si="108"/>
        <v>388.45</v>
      </c>
      <c r="O489" s="45">
        <f t="shared" si="109"/>
        <v>582.66999999999996</v>
      </c>
      <c r="P489" s="105"/>
      <c r="Q489" s="145">
        <v>31</v>
      </c>
      <c r="R489" s="44">
        <f>ROUND(index!$O$33+(C489*12)*index!$O$34,2)</f>
        <v>1465.22</v>
      </c>
      <c r="S489" s="45">
        <f>ROUND(index!$O$37+(C489*12)*index!$O$38,2)</f>
        <v>909.33</v>
      </c>
    </row>
    <row r="490" spans="1:19" x14ac:dyDescent="0.25">
      <c r="A490" s="109">
        <v>32</v>
      </c>
      <c r="B490" s="316">
        <f t="shared" si="99"/>
        <v>3561.11</v>
      </c>
      <c r="C490" s="344">
        <f>ROUND(B490*index!$O$8,2)</f>
        <v>3704.98</v>
      </c>
      <c r="D490" s="216">
        <f t="shared" si="106"/>
        <v>22.4999</v>
      </c>
      <c r="E490" s="31"/>
      <c r="F490" s="37">
        <f t="shared" si="100"/>
        <v>5.85</v>
      </c>
      <c r="G490" s="22">
        <f t="shared" si="101"/>
        <v>12.5999</v>
      </c>
      <c r="H490" s="22">
        <f t="shared" si="102"/>
        <v>7.875</v>
      </c>
      <c r="I490" s="22">
        <f t="shared" si="103"/>
        <v>11.25</v>
      </c>
      <c r="J490" s="22">
        <f t="shared" si="104"/>
        <v>6.75</v>
      </c>
      <c r="K490" s="38">
        <f t="shared" si="105"/>
        <v>4.5</v>
      </c>
      <c r="L490" s="31"/>
      <c r="M490" s="44">
        <f t="shared" si="107"/>
        <v>194.88</v>
      </c>
      <c r="N490" s="20">
        <f t="shared" si="108"/>
        <v>389.76</v>
      </c>
      <c r="O490" s="45">
        <f t="shared" si="109"/>
        <v>584.65</v>
      </c>
      <c r="P490" s="105"/>
      <c r="Q490" s="146">
        <v>32</v>
      </c>
      <c r="R490" s="44">
        <f>ROUND(index!$O$33+(C490*12)*index!$O$34,2)</f>
        <v>1468.97</v>
      </c>
      <c r="S490" s="45">
        <f>ROUND(index!$O$37+(C490*12)*index!$O$38,2)</f>
        <v>910.13</v>
      </c>
    </row>
    <row r="491" spans="1:19" x14ac:dyDescent="0.25">
      <c r="A491" s="109">
        <v>33</v>
      </c>
      <c r="B491" s="316">
        <f t="shared" si="99"/>
        <v>3572.28</v>
      </c>
      <c r="C491" s="344">
        <f>ROUND(B491*index!$O$8,2)</f>
        <v>3716.6</v>
      </c>
      <c r="D491" s="216">
        <f t="shared" si="106"/>
        <v>22.570399999999999</v>
      </c>
      <c r="E491" s="31"/>
      <c r="F491" s="37">
        <f t="shared" si="100"/>
        <v>5.8682999999999996</v>
      </c>
      <c r="G491" s="22">
        <f t="shared" si="101"/>
        <v>12.6394</v>
      </c>
      <c r="H491" s="22">
        <f t="shared" si="102"/>
        <v>7.8996000000000004</v>
      </c>
      <c r="I491" s="22">
        <f t="shared" si="103"/>
        <v>11.2852</v>
      </c>
      <c r="J491" s="22">
        <f t="shared" si="104"/>
        <v>6.7710999999999997</v>
      </c>
      <c r="K491" s="38">
        <f t="shared" si="105"/>
        <v>4.5141</v>
      </c>
      <c r="L491" s="31"/>
      <c r="M491" s="44">
        <f t="shared" si="107"/>
        <v>195.49</v>
      </c>
      <c r="N491" s="20">
        <f t="shared" si="108"/>
        <v>390.99</v>
      </c>
      <c r="O491" s="45">
        <f t="shared" si="109"/>
        <v>586.48</v>
      </c>
      <c r="P491" s="105"/>
      <c r="Q491" s="146">
        <v>33</v>
      </c>
      <c r="R491" s="44">
        <f>ROUND(index!$O$33+(C491*12)*index!$O$34,2)</f>
        <v>1472.46</v>
      </c>
      <c r="S491" s="45">
        <f>ROUND(index!$O$37+(C491*12)*index!$O$38,2)</f>
        <v>910.87</v>
      </c>
    </row>
    <row r="492" spans="1:19" x14ac:dyDescent="0.25">
      <c r="A492" s="109">
        <v>34</v>
      </c>
      <c r="B492" s="316">
        <f t="shared" si="99"/>
        <v>3582.64</v>
      </c>
      <c r="C492" s="344">
        <f>ROUND(B492*index!$O$8,2)</f>
        <v>3727.38</v>
      </c>
      <c r="D492" s="216">
        <f t="shared" si="106"/>
        <v>22.635899999999999</v>
      </c>
      <c r="E492" s="31"/>
      <c r="F492" s="37">
        <f t="shared" si="100"/>
        <v>5.8853</v>
      </c>
      <c r="G492" s="22">
        <f t="shared" si="101"/>
        <v>12.6761</v>
      </c>
      <c r="H492" s="22">
        <f t="shared" si="102"/>
        <v>7.9226000000000001</v>
      </c>
      <c r="I492" s="22">
        <f t="shared" si="103"/>
        <v>11.318</v>
      </c>
      <c r="J492" s="22">
        <f t="shared" si="104"/>
        <v>6.7907999999999999</v>
      </c>
      <c r="K492" s="38">
        <f t="shared" si="105"/>
        <v>4.5271999999999997</v>
      </c>
      <c r="L492" s="31"/>
      <c r="M492" s="44">
        <f t="shared" si="107"/>
        <v>196.06</v>
      </c>
      <c r="N492" s="20">
        <f t="shared" si="108"/>
        <v>392.12</v>
      </c>
      <c r="O492" s="45">
        <f t="shared" si="109"/>
        <v>588.17999999999995</v>
      </c>
      <c r="P492" s="105"/>
      <c r="Q492" s="146">
        <v>34</v>
      </c>
      <c r="R492" s="44">
        <f>ROUND(index!$O$33+(C492*12)*index!$O$34,2)</f>
        <v>1475.69</v>
      </c>
      <c r="S492" s="45">
        <f>ROUND(index!$O$37+(C492*12)*index!$O$38,2)</f>
        <v>911.55</v>
      </c>
    </row>
    <row r="493" spans="1:19" ht="13.8" thickBot="1" x14ac:dyDescent="0.3">
      <c r="A493" s="110">
        <v>35</v>
      </c>
      <c r="B493" s="366">
        <f t="shared" si="99"/>
        <v>3592.25</v>
      </c>
      <c r="C493" s="345">
        <f>ROUND(B493*index!$O$8,2)</f>
        <v>3737.38</v>
      </c>
      <c r="D493" s="217">
        <f t="shared" si="106"/>
        <v>22.6966</v>
      </c>
      <c r="E493" s="31"/>
      <c r="F493" s="335">
        <f t="shared" si="100"/>
        <v>5.9010999999999996</v>
      </c>
      <c r="G493" s="336">
        <f t="shared" si="101"/>
        <v>12.710100000000001</v>
      </c>
      <c r="H493" s="336">
        <f t="shared" si="102"/>
        <v>7.9438000000000004</v>
      </c>
      <c r="I493" s="336">
        <f t="shared" si="103"/>
        <v>11.3483</v>
      </c>
      <c r="J493" s="336">
        <f t="shared" si="104"/>
        <v>6.8090000000000002</v>
      </c>
      <c r="K493" s="337">
        <f t="shared" si="105"/>
        <v>4.5392999999999999</v>
      </c>
      <c r="L493" s="31"/>
      <c r="M493" s="46">
        <f t="shared" si="107"/>
        <v>196.59</v>
      </c>
      <c r="N493" s="47">
        <f t="shared" si="108"/>
        <v>393.17</v>
      </c>
      <c r="O493" s="48">
        <f t="shared" si="109"/>
        <v>589.76</v>
      </c>
      <c r="P493" s="105"/>
      <c r="Q493" s="147">
        <v>35</v>
      </c>
      <c r="R493" s="46">
        <f>ROUND(index!$O$33+(C493*12)*index!$O$34,2)</f>
        <v>1478.69</v>
      </c>
      <c r="S493" s="48">
        <f>ROUND(index!$O$37+(C493*12)*index!$O$38,2)</f>
        <v>912.19</v>
      </c>
    </row>
    <row r="500" spans="1:19" x14ac:dyDescent="0.25">
      <c r="C500" s="329"/>
      <c r="D500" s="170"/>
    </row>
    <row r="501" spans="1:19" ht="16.2" thickBot="1" x14ac:dyDescent="0.35">
      <c r="B501" s="346"/>
      <c r="C501" s="170"/>
      <c r="D501" s="170"/>
    </row>
    <row r="502" spans="1:19" ht="16.2" thickBot="1" x14ac:dyDescent="0.35">
      <c r="A502" s="32"/>
      <c r="B502" s="351" t="s">
        <v>186</v>
      </c>
      <c r="C502" s="347" t="s">
        <v>166</v>
      </c>
      <c r="D502" s="350"/>
      <c r="E502" s="32"/>
      <c r="F502" s="128" t="s">
        <v>232</v>
      </c>
      <c r="G502" s="353"/>
      <c r="H502" s="353"/>
      <c r="I502" s="353"/>
      <c r="J502" s="353"/>
      <c r="K502" s="354"/>
      <c r="L502" s="32"/>
      <c r="M502" s="128" t="s">
        <v>250</v>
      </c>
      <c r="N502" s="353"/>
      <c r="O502" s="354"/>
      <c r="P502" s="32"/>
      <c r="Q502" s="32"/>
      <c r="R502" s="355" t="s">
        <v>473</v>
      </c>
      <c r="S502" s="355" t="s">
        <v>473</v>
      </c>
    </row>
    <row r="503" spans="1:19" x14ac:dyDescent="0.25">
      <c r="M503" s="180" t="s">
        <v>247</v>
      </c>
      <c r="N503" s="181" t="s">
        <v>248</v>
      </c>
      <c r="O503" s="182" t="s">
        <v>249</v>
      </c>
      <c r="R503" s="176"/>
      <c r="S503" s="176"/>
    </row>
    <row r="504" spans="1:19" ht="16.2" thickBot="1" x14ac:dyDescent="0.35">
      <c r="B504" s="121" t="s">
        <v>467</v>
      </c>
      <c r="C504" s="121" t="s">
        <v>467</v>
      </c>
      <c r="D504" s="121" t="s">
        <v>467</v>
      </c>
      <c r="M504" s="27">
        <v>5.2600000000000001E-2</v>
      </c>
      <c r="N504" s="28">
        <v>0.1052</v>
      </c>
      <c r="O504" s="29">
        <v>0.1578</v>
      </c>
      <c r="R504" s="348"/>
      <c r="S504" s="348"/>
    </row>
    <row r="505" spans="1:19" x14ac:dyDescent="0.25">
      <c r="A505" s="6"/>
      <c r="B505" s="1" t="s">
        <v>243</v>
      </c>
      <c r="C505" s="358" t="s">
        <v>472</v>
      </c>
      <c r="D505" s="358" t="s">
        <v>472</v>
      </c>
      <c r="E505" s="6"/>
      <c r="K505" s="176"/>
      <c r="L505" s="6"/>
      <c r="M505" s="176"/>
      <c r="N505" s="176"/>
      <c r="O505" s="176"/>
      <c r="P505" s="6"/>
      <c r="Q505" s="6"/>
      <c r="R505" s="359" t="s">
        <v>252</v>
      </c>
      <c r="S505" s="359" t="s">
        <v>253</v>
      </c>
    </row>
    <row r="506" spans="1:19" ht="13.8" thickBot="1" x14ac:dyDescent="0.3">
      <c r="A506" s="13"/>
      <c r="B506" s="177" t="s">
        <v>242</v>
      </c>
      <c r="C506" s="177" t="s">
        <v>242</v>
      </c>
      <c r="D506" s="177" t="s">
        <v>251</v>
      </c>
      <c r="E506" s="13"/>
      <c r="F506" s="177" t="s">
        <v>251</v>
      </c>
      <c r="G506" s="177" t="s">
        <v>251</v>
      </c>
      <c r="H506" s="177" t="s">
        <v>251</v>
      </c>
      <c r="I506" s="177" t="s">
        <v>251</v>
      </c>
      <c r="J506" s="177" t="s">
        <v>251</v>
      </c>
      <c r="K506" s="177" t="s">
        <v>251</v>
      </c>
      <c r="L506" s="13"/>
      <c r="M506" s="177" t="s">
        <v>242</v>
      </c>
      <c r="N506" s="177" t="s">
        <v>242</v>
      </c>
      <c r="O506" s="177" t="s">
        <v>242</v>
      </c>
      <c r="P506" s="13"/>
      <c r="Q506" s="13"/>
      <c r="R506" s="194" t="s">
        <v>244</v>
      </c>
      <c r="S506" s="194" t="s">
        <v>244</v>
      </c>
    </row>
    <row r="507" spans="1:19" ht="13.8" thickBot="1" x14ac:dyDescent="0.3">
      <c r="A507" s="34" t="s">
        <v>27</v>
      </c>
      <c r="B507" s="330" t="str">
        <f>$C$502</f>
        <v>cat 14B</v>
      </c>
      <c r="C507" s="330" t="str">
        <f>$C$502</f>
        <v>cat 14B</v>
      </c>
      <c r="D507" s="330" t="str">
        <f>$C$502</f>
        <v>cat 14B</v>
      </c>
      <c r="E507" s="115"/>
      <c r="F507" s="114">
        <v>0.26</v>
      </c>
      <c r="G507" s="114">
        <v>0.56000000000000005</v>
      </c>
      <c r="H507" s="114">
        <v>0.35</v>
      </c>
      <c r="I507" s="114">
        <v>0.5</v>
      </c>
      <c r="J507" s="114">
        <v>0.3</v>
      </c>
      <c r="K507" s="114">
        <v>0.2</v>
      </c>
      <c r="L507" s="115"/>
      <c r="M507" s="211">
        <v>5.2600000000000001E-2</v>
      </c>
      <c r="N507" s="211">
        <v>0.1052</v>
      </c>
      <c r="O507" s="211">
        <v>0.1578</v>
      </c>
      <c r="P507" s="115"/>
      <c r="Q507" s="114" t="s">
        <v>27</v>
      </c>
      <c r="R507" s="330" t="str">
        <f>$C$502</f>
        <v>cat 14B</v>
      </c>
      <c r="S507" s="330" t="str">
        <f>$C$502</f>
        <v>cat 14B</v>
      </c>
    </row>
    <row r="508" spans="1:19" x14ac:dyDescent="0.25">
      <c r="A508" s="331">
        <v>0</v>
      </c>
      <c r="B508" s="365">
        <f t="shared" ref="B508:B543" si="110">VLOOKUP(C$502,ificbasisdoel,$A508+2,FALSE)</f>
        <v>2415.67</v>
      </c>
      <c r="C508" s="343">
        <f>ROUND(B508*index!$O$8,2)</f>
        <v>2513.2600000000002</v>
      </c>
      <c r="D508" s="215">
        <f>ROUND(C508*12/1976,4)</f>
        <v>15.262700000000001</v>
      </c>
      <c r="E508" s="31"/>
      <c r="F508" s="332">
        <f t="shared" ref="F508:F543" si="111">ROUND(D508*$F$8,4)</f>
        <v>3.9683000000000002</v>
      </c>
      <c r="G508" s="333">
        <f t="shared" ref="G508:G543" si="112">ROUND(D508*$G$8,4)</f>
        <v>8.5471000000000004</v>
      </c>
      <c r="H508" s="333">
        <f t="shared" ref="H508:H543" si="113">ROUND(D508*$H$8,4)</f>
        <v>5.3418999999999999</v>
      </c>
      <c r="I508" s="333">
        <f t="shared" ref="I508:I543" si="114">ROUND(D508*$I$8,4)</f>
        <v>7.6314000000000002</v>
      </c>
      <c r="J508" s="333">
        <f t="shared" ref="J508:J543" si="115">ROUND(D508*$J$8,4)</f>
        <v>4.5788000000000002</v>
      </c>
      <c r="K508" s="334">
        <f t="shared" ref="K508:K543" si="116">ROUND(D508*$K$8,4)</f>
        <v>3.0525000000000002</v>
      </c>
      <c r="L508" s="31"/>
      <c r="M508" s="338">
        <f>ROUND(C508*$M$8,2)</f>
        <v>132.19999999999999</v>
      </c>
      <c r="N508" s="339">
        <f>ROUND(C508*$N$8,2)</f>
        <v>264.39</v>
      </c>
      <c r="O508" s="340">
        <f>ROUND(C508*$O$8,2)</f>
        <v>396.59</v>
      </c>
      <c r="P508" s="105"/>
      <c r="Q508" s="341">
        <v>0</v>
      </c>
      <c r="R508" s="338">
        <f>ROUND(index!$O$33+(C508*12)*index!$O$34,2)</f>
        <v>1111.46</v>
      </c>
      <c r="S508" s="340">
        <f>ROUND(index!$O$37+(C508*12)*index!$O$38,2)</f>
        <v>834.33</v>
      </c>
    </row>
    <row r="509" spans="1:19" x14ac:dyDescent="0.25">
      <c r="A509" s="108">
        <v>1</v>
      </c>
      <c r="B509" s="316">
        <f t="shared" si="110"/>
        <v>2497.8000000000002</v>
      </c>
      <c r="C509" s="344">
        <f>ROUND(B509*index!$O$8,2)</f>
        <v>2598.71</v>
      </c>
      <c r="D509" s="216">
        <f t="shared" ref="D509:D543" si="117">ROUND(C509*12/1976,4)</f>
        <v>15.781599999999999</v>
      </c>
      <c r="E509" s="31"/>
      <c r="F509" s="37">
        <f t="shared" si="111"/>
        <v>4.1032000000000002</v>
      </c>
      <c r="G509" s="22">
        <f t="shared" si="112"/>
        <v>8.8376999999999999</v>
      </c>
      <c r="H509" s="22">
        <f t="shared" si="113"/>
        <v>5.5236000000000001</v>
      </c>
      <c r="I509" s="22">
        <f t="shared" si="114"/>
        <v>7.8907999999999996</v>
      </c>
      <c r="J509" s="22">
        <f t="shared" si="115"/>
        <v>4.7344999999999997</v>
      </c>
      <c r="K509" s="38">
        <f t="shared" si="116"/>
        <v>3.1562999999999999</v>
      </c>
      <c r="L509" s="31"/>
      <c r="M509" s="44">
        <f t="shared" ref="M509:M543" si="118">ROUND(C509*$M$8,2)</f>
        <v>136.69</v>
      </c>
      <c r="N509" s="20">
        <f t="shared" ref="N509:N543" si="119">ROUND(C509*$N$8,2)</f>
        <v>273.38</v>
      </c>
      <c r="O509" s="45">
        <f t="shared" ref="O509:O543" si="120">ROUND(C509*$O$8,2)</f>
        <v>410.08</v>
      </c>
      <c r="P509" s="105"/>
      <c r="Q509" s="145">
        <v>1</v>
      </c>
      <c r="R509" s="44">
        <f>ROUND(index!$O$33+(C509*12)*index!$O$34,2)</f>
        <v>1137.0899999999999</v>
      </c>
      <c r="S509" s="45">
        <f>ROUND(index!$O$37+(C509*12)*index!$O$38,2)</f>
        <v>839.77</v>
      </c>
    </row>
    <row r="510" spans="1:19" x14ac:dyDescent="0.25">
      <c r="A510" s="108">
        <v>2</v>
      </c>
      <c r="B510" s="316">
        <f t="shared" si="110"/>
        <v>2576.36</v>
      </c>
      <c r="C510" s="344">
        <f>ROUND(B510*index!$O$8,2)</f>
        <v>2680.44</v>
      </c>
      <c r="D510" s="216">
        <f t="shared" si="117"/>
        <v>16.277999999999999</v>
      </c>
      <c r="E510" s="31"/>
      <c r="F510" s="37">
        <f t="shared" si="111"/>
        <v>4.2323000000000004</v>
      </c>
      <c r="G510" s="22">
        <f t="shared" si="112"/>
        <v>9.1157000000000004</v>
      </c>
      <c r="H510" s="22">
        <f t="shared" si="113"/>
        <v>5.6973000000000003</v>
      </c>
      <c r="I510" s="22">
        <f t="shared" si="114"/>
        <v>8.1389999999999993</v>
      </c>
      <c r="J510" s="22">
        <f t="shared" si="115"/>
        <v>4.8834</v>
      </c>
      <c r="K510" s="38">
        <f t="shared" si="116"/>
        <v>3.2555999999999998</v>
      </c>
      <c r="L510" s="31"/>
      <c r="M510" s="44">
        <f t="shared" si="118"/>
        <v>140.99</v>
      </c>
      <c r="N510" s="20">
        <f t="shared" si="119"/>
        <v>281.98</v>
      </c>
      <c r="O510" s="45">
        <f t="shared" si="120"/>
        <v>422.97</v>
      </c>
      <c r="P510" s="105"/>
      <c r="Q510" s="145">
        <v>2</v>
      </c>
      <c r="R510" s="44">
        <f>ROUND(index!$O$33+(C510*12)*index!$O$34,2)</f>
        <v>1161.6099999999999</v>
      </c>
      <c r="S510" s="45">
        <f>ROUND(index!$O$37+(C510*12)*index!$O$38,2)</f>
        <v>844.97</v>
      </c>
    </row>
    <row r="511" spans="1:19" x14ac:dyDescent="0.25">
      <c r="A511" s="108">
        <v>3</v>
      </c>
      <c r="B511" s="316">
        <f t="shared" si="110"/>
        <v>2651.31</v>
      </c>
      <c r="C511" s="344">
        <f>ROUND(B511*index!$O$8,2)</f>
        <v>2758.42</v>
      </c>
      <c r="D511" s="216">
        <f t="shared" si="117"/>
        <v>16.7515</v>
      </c>
      <c r="E511" s="31"/>
      <c r="F511" s="37">
        <f t="shared" si="111"/>
        <v>4.3554000000000004</v>
      </c>
      <c r="G511" s="22">
        <f t="shared" si="112"/>
        <v>9.3808000000000007</v>
      </c>
      <c r="H511" s="22">
        <f t="shared" si="113"/>
        <v>5.8630000000000004</v>
      </c>
      <c r="I511" s="22">
        <f t="shared" si="114"/>
        <v>8.3757999999999999</v>
      </c>
      <c r="J511" s="22">
        <f t="shared" si="115"/>
        <v>5.0255000000000001</v>
      </c>
      <c r="K511" s="38">
        <f t="shared" si="116"/>
        <v>3.3502999999999998</v>
      </c>
      <c r="L511" s="31"/>
      <c r="M511" s="44">
        <f t="shared" si="118"/>
        <v>145.09</v>
      </c>
      <c r="N511" s="20">
        <f t="shared" si="119"/>
        <v>290.19</v>
      </c>
      <c r="O511" s="45">
        <f t="shared" si="120"/>
        <v>435.28</v>
      </c>
      <c r="P511" s="105"/>
      <c r="Q511" s="145">
        <v>3</v>
      </c>
      <c r="R511" s="44">
        <f>ROUND(index!$O$33+(C511*12)*index!$O$34,2)</f>
        <v>1185.01</v>
      </c>
      <c r="S511" s="45">
        <f>ROUND(index!$O$37+(C511*12)*index!$O$38,2)</f>
        <v>849.93</v>
      </c>
    </row>
    <row r="512" spans="1:19" x14ac:dyDescent="0.25">
      <c r="A512" s="108">
        <v>4</v>
      </c>
      <c r="B512" s="316">
        <f t="shared" si="110"/>
        <v>2722.65</v>
      </c>
      <c r="C512" s="344">
        <f>ROUND(B512*index!$O$8,2)</f>
        <v>2832.65</v>
      </c>
      <c r="D512" s="216">
        <f t="shared" si="117"/>
        <v>17.202300000000001</v>
      </c>
      <c r="E512" s="31"/>
      <c r="F512" s="37">
        <f t="shared" si="111"/>
        <v>4.4725999999999999</v>
      </c>
      <c r="G512" s="22">
        <f t="shared" si="112"/>
        <v>9.6333000000000002</v>
      </c>
      <c r="H512" s="22">
        <f t="shared" si="113"/>
        <v>6.0208000000000004</v>
      </c>
      <c r="I512" s="22">
        <f t="shared" si="114"/>
        <v>8.6012000000000004</v>
      </c>
      <c r="J512" s="22">
        <f t="shared" si="115"/>
        <v>5.1607000000000003</v>
      </c>
      <c r="K512" s="38">
        <f t="shared" si="116"/>
        <v>3.4405000000000001</v>
      </c>
      <c r="L512" s="31"/>
      <c r="M512" s="44">
        <f t="shared" si="118"/>
        <v>149</v>
      </c>
      <c r="N512" s="20">
        <f t="shared" si="119"/>
        <v>297.99</v>
      </c>
      <c r="O512" s="45">
        <f t="shared" si="120"/>
        <v>446.99</v>
      </c>
      <c r="P512" s="105"/>
      <c r="Q512" s="145">
        <v>4</v>
      </c>
      <c r="R512" s="44">
        <f>ROUND(index!$O$33+(C512*12)*index!$O$34,2)</f>
        <v>1207.28</v>
      </c>
      <c r="S512" s="45">
        <f>ROUND(index!$O$37+(C512*12)*index!$O$38,2)</f>
        <v>854.65</v>
      </c>
    </row>
    <row r="513" spans="1:19" x14ac:dyDescent="0.25">
      <c r="A513" s="108">
        <v>5</v>
      </c>
      <c r="B513" s="316">
        <f t="shared" si="110"/>
        <v>2790.42</v>
      </c>
      <c r="C513" s="344">
        <f>ROUND(B513*index!$O$8,2)</f>
        <v>2903.15</v>
      </c>
      <c r="D513" s="216">
        <f t="shared" si="117"/>
        <v>17.630500000000001</v>
      </c>
      <c r="E513" s="31"/>
      <c r="F513" s="37">
        <f t="shared" si="111"/>
        <v>4.5838999999999999</v>
      </c>
      <c r="G513" s="22">
        <f t="shared" si="112"/>
        <v>9.8731000000000009</v>
      </c>
      <c r="H513" s="22">
        <f t="shared" si="113"/>
        <v>6.1707000000000001</v>
      </c>
      <c r="I513" s="22">
        <f t="shared" si="114"/>
        <v>8.8153000000000006</v>
      </c>
      <c r="J513" s="22">
        <f t="shared" si="115"/>
        <v>5.2892000000000001</v>
      </c>
      <c r="K513" s="38">
        <f t="shared" si="116"/>
        <v>3.5261</v>
      </c>
      <c r="L513" s="31"/>
      <c r="M513" s="44">
        <f t="shared" si="118"/>
        <v>152.71</v>
      </c>
      <c r="N513" s="20">
        <f t="shared" si="119"/>
        <v>305.41000000000003</v>
      </c>
      <c r="O513" s="45">
        <f t="shared" si="120"/>
        <v>458.12</v>
      </c>
      <c r="P513" s="105"/>
      <c r="Q513" s="145">
        <v>5</v>
      </c>
      <c r="R513" s="44">
        <f>ROUND(index!$O$33+(C513*12)*index!$O$34,2)</f>
        <v>1228.43</v>
      </c>
      <c r="S513" s="45">
        <f>ROUND(index!$O$37+(C513*12)*index!$O$38,2)</f>
        <v>859.13</v>
      </c>
    </row>
    <row r="514" spans="1:19" x14ac:dyDescent="0.25">
      <c r="A514" s="108">
        <v>6</v>
      </c>
      <c r="B514" s="316">
        <f t="shared" si="110"/>
        <v>2854.67</v>
      </c>
      <c r="C514" s="344">
        <f>ROUND(B514*index!$O$8,2)</f>
        <v>2970</v>
      </c>
      <c r="D514" s="216">
        <f t="shared" si="117"/>
        <v>18.0364</v>
      </c>
      <c r="E514" s="31"/>
      <c r="F514" s="37">
        <f t="shared" si="111"/>
        <v>4.6894999999999998</v>
      </c>
      <c r="G514" s="22">
        <f t="shared" si="112"/>
        <v>10.1004</v>
      </c>
      <c r="H514" s="22">
        <f t="shared" si="113"/>
        <v>6.3127000000000004</v>
      </c>
      <c r="I514" s="22">
        <f t="shared" si="114"/>
        <v>9.0182000000000002</v>
      </c>
      <c r="J514" s="22">
        <f t="shared" si="115"/>
        <v>5.4108999999999998</v>
      </c>
      <c r="K514" s="38">
        <f t="shared" si="116"/>
        <v>3.6073</v>
      </c>
      <c r="L514" s="31"/>
      <c r="M514" s="44">
        <f t="shared" si="118"/>
        <v>156.22</v>
      </c>
      <c r="N514" s="20">
        <f t="shared" si="119"/>
        <v>312.44</v>
      </c>
      <c r="O514" s="45">
        <f t="shared" si="120"/>
        <v>468.67</v>
      </c>
      <c r="P514" s="105"/>
      <c r="Q514" s="145">
        <v>6</v>
      </c>
      <c r="R514" s="44">
        <f>ROUND(index!$O$33+(C514*12)*index!$O$34,2)</f>
        <v>1248.48</v>
      </c>
      <c r="S514" s="45">
        <f>ROUND(index!$O$37+(C514*12)*index!$O$38,2)</f>
        <v>863.38</v>
      </c>
    </row>
    <row r="515" spans="1:19" x14ac:dyDescent="0.25">
      <c r="A515" s="108">
        <v>7</v>
      </c>
      <c r="B515" s="316">
        <f t="shared" si="110"/>
        <v>2915.47</v>
      </c>
      <c r="C515" s="344">
        <f>ROUND(B515*index!$O$8,2)</f>
        <v>3033.25</v>
      </c>
      <c r="D515" s="216">
        <f t="shared" si="117"/>
        <v>18.420500000000001</v>
      </c>
      <c r="E515" s="31"/>
      <c r="F515" s="37">
        <f t="shared" si="111"/>
        <v>4.7892999999999999</v>
      </c>
      <c r="G515" s="22">
        <f t="shared" si="112"/>
        <v>10.3155</v>
      </c>
      <c r="H515" s="22">
        <f t="shared" si="113"/>
        <v>6.4471999999999996</v>
      </c>
      <c r="I515" s="22">
        <f t="shared" si="114"/>
        <v>9.2103000000000002</v>
      </c>
      <c r="J515" s="22">
        <f t="shared" si="115"/>
        <v>5.5262000000000002</v>
      </c>
      <c r="K515" s="38">
        <f t="shared" si="116"/>
        <v>3.6840999999999999</v>
      </c>
      <c r="L515" s="31"/>
      <c r="M515" s="44">
        <f t="shared" si="118"/>
        <v>159.55000000000001</v>
      </c>
      <c r="N515" s="20">
        <f t="shared" si="119"/>
        <v>319.10000000000002</v>
      </c>
      <c r="O515" s="45">
        <f t="shared" si="120"/>
        <v>478.65</v>
      </c>
      <c r="P515" s="105"/>
      <c r="Q515" s="145">
        <v>7</v>
      </c>
      <c r="R515" s="44">
        <f>ROUND(index!$O$33+(C515*12)*index!$O$34,2)</f>
        <v>1267.46</v>
      </c>
      <c r="S515" s="45">
        <f>ROUND(index!$O$37+(C515*12)*index!$O$38,2)</f>
        <v>867.4</v>
      </c>
    </row>
    <row r="516" spans="1:19" x14ac:dyDescent="0.25">
      <c r="A516" s="108">
        <v>8</v>
      </c>
      <c r="B516" s="316">
        <f t="shared" si="110"/>
        <v>2972.9</v>
      </c>
      <c r="C516" s="344">
        <f>ROUND(B516*index!$O$8,2)</f>
        <v>3093.01</v>
      </c>
      <c r="D516" s="216">
        <f t="shared" si="117"/>
        <v>18.7835</v>
      </c>
      <c r="E516" s="31"/>
      <c r="F516" s="37">
        <f t="shared" si="111"/>
        <v>4.8837000000000002</v>
      </c>
      <c r="G516" s="22">
        <f t="shared" si="112"/>
        <v>10.518800000000001</v>
      </c>
      <c r="H516" s="22">
        <f t="shared" si="113"/>
        <v>6.5742000000000003</v>
      </c>
      <c r="I516" s="22">
        <f t="shared" si="114"/>
        <v>9.3917999999999999</v>
      </c>
      <c r="J516" s="22">
        <f t="shared" si="115"/>
        <v>5.6351000000000004</v>
      </c>
      <c r="K516" s="38">
        <f t="shared" si="116"/>
        <v>3.7566999999999999</v>
      </c>
      <c r="L516" s="31"/>
      <c r="M516" s="44">
        <f t="shared" si="118"/>
        <v>162.69</v>
      </c>
      <c r="N516" s="20">
        <f t="shared" si="119"/>
        <v>325.38</v>
      </c>
      <c r="O516" s="45">
        <f t="shared" si="120"/>
        <v>488.08</v>
      </c>
      <c r="P516" s="105"/>
      <c r="Q516" s="145">
        <v>8</v>
      </c>
      <c r="R516" s="44">
        <f>ROUND(index!$O$33+(C516*12)*index!$O$34,2)</f>
        <v>1285.3800000000001</v>
      </c>
      <c r="S516" s="45">
        <f>ROUND(index!$O$37+(C516*12)*index!$O$38,2)</f>
        <v>871.21</v>
      </c>
    </row>
    <row r="517" spans="1:19" x14ac:dyDescent="0.25">
      <c r="A517" s="108">
        <v>9</v>
      </c>
      <c r="B517" s="316">
        <f t="shared" si="110"/>
        <v>3027.08</v>
      </c>
      <c r="C517" s="344">
        <f>ROUND(B517*index!$O$8,2)</f>
        <v>3149.37</v>
      </c>
      <c r="D517" s="216">
        <f t="shared" si="117"/>
        <v>19.125699999999998</v>
      </c>
      <c r="E517" s="31"/>
      <c r="F517" s="37">
        <f t="shared" si="111"/>
        <v>4.9726999999999997</v>
      </c>
      <c r="G517" s="22">
        <f t="shared" si="112"/>
        <v>10.7104</v>
      </c>
      <c r="H517" s="22">
        <f t="shared" si="113"/>
        <v>6.694</v>
      </c>
      <c r="I517" s="22">
        <f t="shared" si="114"/>
        <v>9.5629000000000008</v>
      </c>
      <c r="J517" s="22">
        <f t="shared" si="115"/>
        <v>5.7377000000000002</v>
      </c>
      <c r="K517" s="38">
        <f t="shared" si="116"/>
        <v>3.8250999999999999</v>
      </c>
      <c r="L517" s="31"/>
      <c r="M517" s="44">
        <f t="shared" si="118"/>
        <v>165.66</v>
      </c>
      <c r="N517" s="20">
        <f t="shared" si="119"/>
        <v>331.31</v>
      </c>
      <c r="O517" s="45">
        <f t="shared" si="120"/>
        <v>496.97</v>
      </c>
      <c r="P517" s="105"/>
      <c r="Q517" s="145">
        <v>9</v>
      </c>
      <c r="R517" s="44">
        <f>ROUND(index!$O$33+(C517*12)*index!$O$34,2)</f>
        <v>1302.29</v>
      </c>
      <c r="S517" s="45">
        <f>ROUND(index!$O$37+(C517*12)*index!$O$38,2)</f>
        <v>874.79</v>
      </c>
    </row>
    <row r="518" spans="1:19" x14ac:dyDescent="0.25">
      <c r="A518" s="108">
        <v>10</v>
      </c>
      <c r="B518" s="316">
        <f t="shared" si="110"/>
        <v>3078.1</v>
      </c>
      <c r="C518" s="344">
        <f>ROUND(B518*index!$O$8,2)</f>
        <v>3202.46</v>
      </c>
      <c r="D518" s="216">
        <f t="shared" si="117"/>
        <v>19.4481</v>
      </c>
      <c r="E518" s="31"/>
      <c r="F518" s="37">
        <f t="shared" si="111"/>
        <v>5.0564999999999998</v>
      </c>
      <c r="G518" s="22">
        <f t="shared" si="112"/>
        <v>10.8909</v>
      </c>
      <c r="H518" s="22">
        <f t="shared" si="113"/>
        <v>6.8068</v>
      </c>
      <c r="I518" s="22">
        <f t="shared" si="114"/>
        <v>9.7241</v>
      </c>
      <c r="J518" s="22">
        <f t="shared" si="115"/>
        <v>5.8343999999999996</v>
      </c>
      <c r="K518" s="38">
        <f t="shared" si="116"/>
        <v>3.8896000000000002</v>
      </c>
      <c r="L518" s="31"/>
      <c r="M518" s="44">
        <f t="shared" si="118"/>
        <v>168.45</v>
      </c>
      <c r="N518" s="20">
        <f t="shared" si="119"/>
        <v>336.9</v>
      </c>
      <c r="O518" s="45">
        <f t="shared" si="120"/>
        <v>505.35</v>
      </c>
      <c r="P518" s="105"/>
      <c r="Q518" s="145">
        <v>10</v>
      </c>
      <c r="R518" s="44">
        <f>ROUND(index!$O$33+(C518*12)*index!$O$34,2)</f>
        <v>1318.22</v>
      </c>
      <c r="S518" s="45">
        <f>ROUND(index!$O$37+(C518*12)*index!$O$38,2)</f>
        <v>878.17</v>
      </c>
    </row>
    <row r="519" spans="1:19" x14ac:dyDescent="0.25">
      <c r="A519" s="108">
        <v>11</v>
      </c>
      <c r="B519" s="316">
        <f t="shared" si="110"/>
        <v>3126.09</v>
      </c>
      <c r="C519" s="344">
        <f>ROUND(B519*index!$O$8,2)</f>
        <v>3252.38</v>
      </c>
      <c r="D519" s="216">
        <f t="shared" si="117"/>
        <v>19.751300000000001</v>
      </c>
      <c r="E519" s="31"/>
      <c r="F519" s="37">
        <f t="shared" si="111"/>
        <v>5.1353</v>
      </c>
      <c r="G519" s="22">
        <f t="shared" si="112"/>
        <v>11.060700000000001</v>
      </c>
      <c r="H519" s="22">
        <f t="shared" si="113"/>
        <v>6.9130000000000003</v>
      </c>
      <c r="I519" s="22">
        <f t="shared" si="114"/>
        <v>9.8757000000000001</v>
      </c>
      <c r="J519" s="22">
        <f t="shared" si="115"/>
        <v>5.9253999999999998</v>
      </c>
      <c r="K519" s="38">
        <f t="shared" si="116"/>
        <v>3.9502999999999999</v>
      </c>
      <c r="L519" s="31"/>
      <c r="M519" s="44">
        <f t="shared" si="118"/>
        <v>171.08</v>
      </c>
      <c r="N519" s="20">
        <f t="shared" si="119"/>
        <v>342.15</v>
      </c>
      <c r="O519" s="45">
        <f t="shared" si="120"/>
        <v>513.23</v>
      </c>
      <c r="P519" s="105"/>
      <c r="Q519" s="145">
        <v>11</v>
      </c>
      <c r="R519" s="44">
        <f>ROUND(index!$O$33+(C519*12)*index!$O$34,2)</f>
        <v>1333.19</v>
      </c>
      <c r="S519" s="45">
        <f>ROUND(index!$O$37+(C519*12)*index!$O$38,2)</f>
        <v>881.34</v>
      </c>
    </row>
    <row r="520" spans="1:19" x14ac:dyDescent="0.25">
      <c r="A520" s="108">
        <v>12</v>
      </c>
      <c r="B520" s="316">
        <f t="shared" si="110"/>
        <v>3171.18</v>
      </c>
      <c r="C520" s="344">
        <f>ROUND(B520*index!$O$8,2)</f>
        <v>3299.3</v>
      </c>
      <c r="D520" s="216">
        <f t="shared" si="117"/>
        <v>20.036200000000001</v>
      </c>
      <c r="E520" s="31"/>
      <c r="F520" s="37">
        <f t="shared" si="111"/>
        <v>5.2093999999999996</v>
      </c>
      <c r="G520" s="22">
        <f t="shared" si="112"/>
        <v>11.2203</v>
      </c>
      <c r="H520" s="22">
        <f t="shared" si="113"/>
        <v>7.0126999999999997</v>
      </c>
      <c r="I520" s="22">
        <f t="shared" si="114"/>
        <v>10.0181</v>
      </c>
      <c r="J520" s="22">
        <f t="shared" si="115"/>
        <v>6.0109000000000004</v>
      </c>
      <c r="K520" s="38">
        <f t="shared" si="116"/>
        <v>4.0072000000000001</v>
      </c>
      <c r="L520" s="31"/>
      <c r="M520" s="44">
        <f t="shared" si="118"/>
        <v>173.54</v>
      </c>
      <c r="N520" s="20">
        <f t="shared" si="119"/>
        <v>347.09</v>
      </c>
      <c r="O520" s="45">
        <f t="shared" si="120"/>
        <v>520.63</v>
      </c>
      <c r="P520" s="105"/>
      <c r="Q520" s="145">
        <v>12</v>
      </c>
      <c r="R520" s="44">
        <f>ROUND(index!$O$33+(C520*12)*index!$O$34,2)</f>
        <v>1347.27</v>
      </c>
      <c r="S520" s="45">
        <f>ROUND(index!$O$37+(C520*12)*index!$O$38,2)</f>
        <v>884.33</v>
      </c>
    </row>
    <row r="521" spans="1:19" x14ac:dyDescent="0.25">
      <c r="A521" s="108">
        <v>13</v>
      </c>
      <c r="B521" s="316">
        <f t="shared" si="110"/>
        <v>3213.49</v>
      </c>
      <c r="C521" s="344">
        <f>ROUND(B521*index!$O$8,2)</f>
        <v>3343.31</v>
      </c>
      <c r="D521" s="216">
        <f t="shared" si="117"/>
        <v>20.3035</v>
      </c>
      <c r="E521" s="31"/>
      <c r="F521" s="37">
        <f t="shared" si="111"/>
        <v>5.2789000000000001</v>
      </c>
      <c r="G521" s="22">
        <f t="shared" si="112"/>
        <v>11.37</v>
      </c>
      <c r="H521" s="22">
        <f t="shared" si="113"/>
        <v>7.1062000000000003</v>
      </c>
      <c r="I521" s="22">
        <f t="shared" si="114"/>
        <v>10.1518</v>
      </c>
      <c r="J521" s="22">
        <f t="shared" si="115"/>
        <v>6.0911</v>
      </c>
      <c r="K521" s="38">
        <f t="shared" si="116"/>
        <v>4.0606999999999998</v>
      </c>
      <c r="L521" s="31"/>
      <c r="M521" s="44">
        <f t="shared" si="118"/>
        <v>175.86</v>
      </c>
      <c r="N521" s="20">
        <f t="shared" si="119"/>
        <v>351.72</v>
      </c>
      <c r="O521" s="45">
        <f t="shared" si="120"/>
        <v>527.57000000000005</v>
      </c>
      <c r="P521" s="105"/>
      <c r="Q521" s="145">
        <v>13</v>
      </c>
      <c r="R521" s="44">
        <f>ROUND(index!$O$33+(C521*12)*index!$O$34,2)</f>
        <v>1360.47</v>
      </c>
      <c r="S521" s="45">
        <f>ROUND(index!$O$37+(C521*12)*index!$O$38,2)</f>
        <v>887.12</v>
      </c>
    </row>
    <row r="522" spans="1:19" x14ac:dyDescent="0.25">
      <c r="A522" s="108">
        <v>14</v>
      </c>
      <c r="B522" s="316">
        <f t="shared" si="110"/>
        <v>3253.14</v>
      </c>
      <c r="C522" s="344">
        <f>ROUND(B522*index!$O$8,2)</f>
        <v>3384.57</v>
      </c>
      <c r="D522" s="216">
        <f t="shared" si="117"/>
        <v>20.554099999999998</v>
      </c>
      <c r="E522" s="31"/>
      <c r="F522" s="37">
        <f t="shared" si="111"/>
        <v>5.3441000000000001</v>
      </c>
      <c r="G522" s="22">
        <f t="shared" si="112"/>
        <v>11.510300000000001</v>
      </c>
      <c r="H522" s="22">
        <f t="shared" si="113"/>
        <v>7.1939000000000002</v>
      </c>
      <c r="I522" s="22">
        <f t="shared" si="114"/>
        <v>10.277100000000001</v>
      </c>
      <c r="J522" s="22">
        <f t="shared" si="115"/>
        <v>6.1661999999999999</v>
      </c>
      <c r="K522" s="38">
        <f t="shared" si="116"/>
        <v>4.1108000000000002</v>
      </c>
      <c r="L522" s="31"/>
      <c r="M522" s="44">
        <f t="shared" si="118"/>
        <v>178.03</v>
      </c>
      <c r="N522" s="20">
        <f t="shared" si="119"/>
        <v>356.06</v>
      </c>
      <c r="O522" s="45">
        <f t="shared" si="120"/>
        <v>534.09</v>
      </c>
      <c r="P522" s="105"/>
      <c r="Q522" s="145">
        <v>14</v>
      </c>
      <c r="R522" s="44">
        <f>ROUND(index!$O$33+(C522*12)*index!$O$34,2)</f>
        <v>1372.85</v>
      </c>
      <c r="S522" s="45">
        <f>ROUND(index!$O$37+(C522*12)*index!$O$38,2)</f>
        <v>889.75</v>
      </c>
    </row>
    <row r="523" spans="1:19" x14ac:dyDescent="0.25">
      <c r="A523" s="108">
        <v>15</v>
      </c>
      <c r="B523" s="316">
        <f t="shared" si="110"/>
        <v>3290.28</v>
      </c>
      <c r="C523" s="344">
        <f>ROUND(B523*index!$O$8,2)</f>
        <v>3423.21</v>
      </c>
      <c r="D523" s="216">
        <f t="shared" si="117"/>
        <v>20.788699999999999</v>
      </c>
      <c r="E523" s="31"/>
      <c r="F523" s="37">
        <f t="shared" si="111"/>
        <v>5.4051</v>
      </c>
      <c r="G523" s="22">
        <f t="shared" si="112"/>
        <v>11.6417</v>
      </c>
      <c r="H523" s="22">
        <f t="shared" si="113"/>
        <v>7.2759999999999998</v>
      </c>
      <c r="I523" s="22">
        <f t="shared" si="114"/>
        <v>10.394399999999999</v>
      </c>
      <c r="J523" s="22">
        <f t="shared" si="115"/>
        <v>6.2366000000000001</v>
      </c>
      <c r="K523" s="38">
        <f t="shared" si="116"/>
        <v>4.1577000000000002</v>
      </c>
      <c r="L523" s="31"/>
      <c r="M523" s="44">
        <f t="shared" si="118"/>
        <v>180.06</v>
      </c>
      <c r="N523" s="20">
        <f t="shared" si="119"/>
        <v>360.12</v>
      </c>
      <c r="O523" s="45">
        <f t="shared" si="120"/>
        <v>540.17999999999995</v>
      </c>
      <c r="P523" s="105"/>
      <c r="Q523" s="145">
        <v>15</v>
      </c>
      <c r="R523" s="44">
        <f>ROUND(index!$O$33+(C523*12)*index!$O$34,2)</f>
        <v>1384.44</v>
      </c>
      <c r="S523" s="45">
        <f>ROUND(index!$O$37+(C523*12)*index!$O$38,2)</f>
        <v>892.21</v>
      </c>
    </row>
    <row r="524" spans="1:19" x14ac:dyDescent="0.25">
      <c r="A524" s="108">
        <v>16</v>
      </c>
      <c r="B524" s="316">
        <f t="shared" si="110"/>
        <v>3325.02</v>
      </c>
      <c r="C524" s="344">
        <f>ROUND(B524*index!$O$8,2)</f>
        <v>3459.35</v>
      </c>
      <c r="D524" s="216">
        <f t="shared" si="117"/>
        <v>21.008199999999999</v>
      </c>
      <c r="E524" s="31"/>
      <c r="F524" s="37">
        <f t="shared" si="111"/>
        <v>5.4621000000000004</v>
      </c>
      <c r="G524" s="22">
        <f t="shared" si="112"/>
        <v>11.7646</v>
      </c>
      <c r="H524" s="22">
        <f t="shared" si="113"/>
        <v>7.3529</v>
      </c>
      <c r="I524" s="22">
        <f t="shared" si="114"/>
        <v>10.504099999999999</v>
      </c>
      <c r="J524" s="22">
        <f t="shared" si="115"/>
        <v>6.3025000000000002</v>
      </c>
      <c r="K524" s="38">
        <f t="shared" si="116"/>
        <v>4.2016</v>
      </c>
      <c r="L524" s="31"/>
      <c r="M524" s="44">
        <f t="shared" si="118"/>
        <v>181.96</v>
      </c>
      <c r="N524" s="20">
        <f t="shared" si="119"/>
        <v>363.92</v>
      </c>
      <c r="O524" s="45">
        <f t="shared" si="120"/>
        <v>545.89</v>
      </c>
      <c r="P524" s="105"/>
      <c r="Q524" s="145">
        <v>16</v>
      </c>
      <c r="R524" s="44">
        <f>ROUND(index!$O$33+(C524*12)*index!$O$34,2)</f>
        <v>1395.29</v>
      </c>
      <c r="S524" s="45">
        <f>ROUND(index!$O$37+(C524*12)*index!$O$38,2)</f>
        <v>894.5</v>
      </c>
    </row>
    <row r="525" spans="1:19" x14ac:dyDescent="0.25">
      <c r="A525" s="108">
        <v>17</v>
      </c>
      <c r="B525" s="316">
        <f t="shared" si="110"/>
        <v>3357.49</v>
      </c>
      <c r="C525" s="344">
        <f>ROUND(B525*index!$O$8,2)</f>
        <v>3493.13</v>
      </c>
      <c r="D525" s="216">
        <f t="shared" si="117"/>
        <v>21.2133</v>
      </c>
      <c r="E525" s="31"/>
      <c r="F525" s="37">
        <f t="shared" si="111"/>
        <v>5.5155000000000003</v>
      </c>
      <c r="G525" s="22">
        <f t="shared" si="112"/>
        <v>11.8794</v>
      </c>
      <c r="H525" s="22">
        <f t="shared" si="113"/>
        <v>7.4246999999999996</v>
      </c>
      <c r="I525" s="22">
        <f t="shared" si="114"/>
        <v>10.6067</v>
      </c>
      <c r="J525" s="22">
        <f t="shared" si="115"/>
        <v>6.3639999999999999</v>
      </c>
      <c r="K525" s="38">
        <f t="shared" si="116"/>
        <v>4.2427000000000001</v>
      </c>
      <c r="L525" s="31"/>
      <c r="M525" s="44">
        <f t="shared" si="118"/>
        <v>183.74</v>
      </c>
      <c r="N525" s="20">
        <f t="shared" si="119"/>
        <v>367.48</v>
      </c>
      <c r="O525" s="45">
        <f t="shared" si="120"/>
        <v>551.22</v>
      </c>
      <c r="P525" s="105"/>
      <c r="Q525" s="145">
        <v>17</v>
      </c>
      <c r="R525" s="44">
        <f>ROUND(index!$O$33+(C525*12)*index!$O$34,2)</f>
        <v>1405.42</v>
      </c>
      <c r="S525" s="45">
        <f>ROUND(index!$O$37+(C525*12)*index!$O$38,2)</f>
        <v>896.65</v>
      </c>
    </row>
    <row r="526" spans="1:19" x14ac:dyDescent="0.25">
      <c r="A526" s="108">
        <v>18</v>
      </c>
      <c r="B526" s="316">
        <f t="shared" si="110"/>
        <v>3387.82</v>
      </c>
      <c r="C526" s="344">
        <f>ROUND(B526*index!$O$8,2)</f>
        <v>3524.69</v>
      </c>
      <c r="D526" s="216">
        <f t="shared" si="117"/>
        <v>21.405000000000001</v>
      </c>
      <c r="E526" s="31"/>
      <c r="F526" s="37">
        <f t="shared" si="111"/>
        <v>5.5652999999999997</v>
      </c>
      <c r="G526" s="22">
        <f t="shared" si="112"/>
        <v>11.986800000000001</v>
      </c>
      <c r="H526" s="22">
        <f t="shared" si="113"/>
        <v>7.4917999999999996</v>
      </c>
      <c r="I526" s="22">
        <f t="shared" si="114"/>
        <v>10.702500000000001</v>
      </c>
      <c r="J526" s="22">
        <f t="shared" si="115"/>
        <v>6.4215</v>
      </c>
      <c r="K526" s="38">
        <f t="shared" si="116"/>
        <v>4.2809999999999997</v>
      </c>
      <c r="L526" s="31"/>
      <c r="M526" s="44">
        <f t="shared" si="118"/>
        <v>185.4</v>
      </c>
      <c r="N526" s="20">
        <f t="shared" si="119"/>
        <v>370.8</v>
      </c>
      <c r="O526" s="45">
        <f t="shared" si="120"/>
        <v>556.20000000000005</v>
      </c>
      <c r="P526" s="105"/>
      <c r="Q526" s="145">
        <v>18</v>
      </c>
      <c r="R526" s="44">
        <f>ROUND(index!$O$33+(C526*12)*index!$O$34,2)</f>
        <v>1414.89</v>
      </c>
      <c r="S526" s="45">
        <f>ROUND(index!$O$37+(C526*12)*index!$O$38,2)</f>
        <v>898.66</v>
      </c>
    </row>
    <row r="527" spans="1:19" x14ac:dyDescent="0.25">
      <c r="A527" s="108">
        <v>19</v>
      </c>
      <c r="B527" s="316">
        <f t="shared" si="110"/>
        <v>3416.13</v>
      </c>
      <c r="C527" s="344">
        <f>ROUND(B527*index!$O$8,2)</f>
        <v>3554.14</v>
      </c>
      <c r="D527" s="216">
        <f t="shared" si="117"/>
        <v>21.5838</v>
      </c>
      <c r="E527" s="31"/>
      <c r="F527" s="37">
        <f t="shared" si="111"/>
        <v>5.6117999999999997</v>
      </c>
      <c r="G527" s="22">
        <f t="shared" si="112"/>
        <v>12.0869</v>
      </c>
      <c r="H527" s="22">
        <f t="shared" si="113"/>
        <v>7.5542999999999996</v>
      </c>
      <c r="I527" s="22">
        <f t="shared" si="114"/>
        <v>10.7919</v>
      </c>
      <c r="J527" s="22">
        <f t="shared" si="115"/>
        <v>6.4751000000000003</v>
      </c>
      <c r="K527" s="38">
        <f t="shared" si="116"/>
        <v>4.3167999999999997</v>
      </c>
      <c r="L527" s="31"/>
      <c r="M527" s="44">
        <f t="shared" si="118"/>
        <v>186.95</v>
      </c>
      <c r="N527" s="20">
        <f t="shared" si="119"/>
        <v>373.9</v>
      </c>
      <c r="O527" s="45">
        <f t="shared" si="120"/>
        <v>560.84</v>
      </c>
      <c r="P527" s="105"/>
      <c r="Q527" s="145">
        <v>19</v>
      </c>
      <c r="R527" s="44">
        <f>ROUND(index!$O$33+(C527*12)*index!$O$34,2)</f>
        <v>1423.72</v>
      </c>
      <c r="S527" s="45">
        <f>ROUND(index!$O$37+(C527*12)*index!$O$38,2)</f>
        <v>900.53</v>
      </c>
    </row>
    <row r="528" spans="1:19" x14ac:dyDescent="0.25">
      <c r="A528" s="108">
        <v>20</v>
      </c>
      <c r="B528" s="316">
        <f t="shared" si="110"/>
        <v>3442.54</v>
      </c>
      <c r="C528" s="344">
        <f>ROUND(B528*index!$O$8,2)</f>
        <v>3581.62</v>
      </c>
      <c r="D528" s="216">
        <f t="shared" si="117"/>
        <v>21.750699999999998</v>
      </c>
      <c r="E528" s="31"/>
      <c r="F528" s="37">
        <f t="shared" si="111"/>
        <v>5.6551999999999998</v>
      </c>
      <c r="G528" s="22">
        <f t="shared" si="112"/>
        <v>12.180400000000001</v>
      </c>
      <c r="H528" s="22">
        <f t="shared" si="113"/>
        <v>7.6127000000000002</v>
      </c>
      <c r="I528" s="22">
        <f t="shared" si="114"/>
        <v>10.875400000000001</v>
      </c>
      <c r="J528" s="22">
        <f t="shared" si="115"/>
        <v>6.5251999999999999</v>
      </c>
      <c r="K528" s="38">
        <f t="shared" si="116"/>
        <v>4.3501000000000003</v>
      </c>
      <c r="L528" s="31"/>
      <c r="M528" s="44">
        <f t="shared" si="118"/>
        <v>188.39</v>
      </c>
      <c r="N528" s="20">
        <f t="shared" si="119"/>
        <v>376.79</v>
      </c>
      <c r="O528" s="45">
        <f t="shared" si="120"/>
        <v>565.17999999999995</v>
      </c>
      <c r="P528" s="105"/>
      <c r="Q528" s="145">
        <v>20</v>
      </c>
      <c r="R528" s="44">
        <f>ROUND(index!$O$33+(C528*12)*index!$O$34,2)</f>
        <v>1431.97</v>
      </c>
      <c r="S528" s="45">
        <f>ROUND(index!$O$37+(C528*12)*index!$O$38,2)</f>
        <v>902.28</v>
      </c>
    </row>
    <row r="529" spans="1:19" x14ac:dyDescent="0.25">
      <c r="A529" s="108">
        <v>21</v>
      </c>
      <c r="B529" s="316">
        <f t="shared" si="110"/>
        <v>3467.15</v>
      </c>
      <c r="C529" s="344">
        <f>ROUND(B529*index!$O$8,2)</f>
        <v>3607.22</v>
      </c>
      <c r="D529" s="216">
        <f t="shared" si="117"/>
        <v>21.906199999999998</v>
      </c>
      <c r="E529" s="31"/>
      <c r="F529" s="37">
        <f t="shared" si="111"/>
        <v>5.6955999999999998</v>
      </c>
      <c r="G529" s="22">
        <f t="shared" si="112"/>
        <v>12.2675</v>
      </c>
      <c r="H529" s="22">
        <f t="shared" si="113"/>
        <v>7.6672000000000002</v>
      </c>
      <c r="I529" s="22">
        <f t="shared" si="114"/>
        <v>10.953099999999999</v>
      </c>
      <c r="J529" s="22">
        <f t="shared" si="115"/>
        <v>6.5719000000000003</v>
      </c>
      <c r="K529" s="38">
        <f t="shared" si="116"/>
        <v>4.3811999999999998</v>
      </c>
      <c r="L529" s="31"/>
      <c r="M529" s="44">
        <f t="shared" si="118"/>
        <v>189.74</v>
      </c>
      <c r="N529" s="20">
        <f t="shared" si="119"/>
        <v>379.48</v>
      </c>
      <c r="O529" s="45">
        <f t="shared" si="120"/>
        <v>569.22</v>
      </c>
      <c r="P529" s="105"/>
      <c r="Q529" s="145">
        <v>21</v>
      </c>
      <c r="R529" s="44">
        <f>ROUND(index!$O$33+(C529*12)*index!$O$34,2)</f>
        <v>1439.65</v>
      </c>
      <c r="S529" s="45">
        <f>ROUND(index!$O$37+(C529*12)*index!$O$38,2)</f>
        <v>903.91</v>
      </c>
    </row>
    <row r="530" spans="1:19" x14ac:dyDescent="0.25">
      <c r="A530" s="108">
        <v>22</v>
      </c>
      <c r="B530" s="316">
        <f t="shared" si="110"/>
        <v>3490.09</v>
      </c>
      <c r="C530" s="344">
        <f>ROUND(B530*index!$O$8,2)</f>
        <v>3631.09</v>
      </c>
      <c r="D530" s="216">
        <f t="shared" si="117"/>
        <v>22.051200000000001</v>
      </c>
      <c r="E530" s="31"/>
      <c r="F530" s="37">
        <f t="shared" si="111"/>
        <v>5.7332999999999998</v>
      </c>
      <c r="G530" s="22">
        <f t="shared" si="112"/>
        <v>12.348699999999999</v>
      </c>
      <c r="H530" s="22">
        <f t="shared" si="113"/>
        <v>7.7179000000000002</v>
      </c>
      <c r="I530" s="22">
        <f t="shared" si="114"/>
        <v>11.025600000000001</v>
      </c>
      <c r="J530" s="22">
        <f t="shared" si="115"/>
        <v>6.6154000000000002</v>
      </c>
      <c r="K530" s="38">
        <f t="shared" si="116"/>
        <v>4.4101999999999997</v>
      </c>
      <c r="L530" s="31"/>
      <c r="M530" s="44">
        <f t="shared" si="118"/>
        <v>191</v>
      </c>
      <c r="N530" s="20">
        <f t="shared" si="119"/>
        <v>381.99</v>
      </c>
      <c r="O530" s="45">
        <f t="shared" si="120"/>
        <v>572.99</v>
      </c>
      <c r="P530" s="105"/>
      <c r="Q530" s="145">
        <v>22</v>
      </c>
      <c r="R530" s="44">
        <f>ROUND(index!$O$33+(C530*12)*index!$O$34,2)</f>
        <v>1446.81</v>
      </c>
      <c r="S530" s="45">
        <f>ROUND(index!$O$37+(C530*12)*index!$O$38,2)</f>
        <v>905.43</v>
      </c>
    </row>
    <row r="531" spans="1:19" x14ac:dyDescent="0.25">
      <c r="A531" s="108">
        <v>23</v>
      </c>
      <c r="B531" s="316">
        <f t="shared" si="110"/>
        <v>3511.44</v>
      </c>
      <c r="C531" s="344">
        <f>ROUND(B531*index!$O$8,2)</f>
        <v>3653.3</v>
      </c>
      <c r="D531" s="216">
        <f t="shared" si="117"/>
        <v>22.186</v>
      </c>
      <c r="E531" s="31"/>
      <c r="F531" s="37">
        <f t="shared" si="111"/>
        <v>5.7683999999999997</v>
      </c>
      <c r="G531" s="22">
        <f t="shared" si="112"/>
        <v>12.424200000000001</v>
      </c>
      <c r="H531" s="22">
        <f t="shared" si="113"/>
        <v>7.7651000000000003</v>
      </c>
      <c r="I531" s="22">
        <f t="shared" si="114"/>
        <v>11.093</v>
      </c>
      <c r="J531" s="22">
        <f t="shared" si="115"/>
        <v>6.6558000000000002</v>
      </c>
      <c r="K531" s="38">
        <f t="shared" si="116"/>
        <v>4.4371999999999998</v>
      </c>
      <c r="L531" s="31"/>
      <c r="M531" s="44">
        <f t="shared" si="118"/>
        <v>192.16</v>
      </c>
      <c r="N531" s="20">
        <f t="shared" si="119"/>
        <v>384.33</v>
      </c>
      <c r="O531" s="45">
        <f t="shared" si="120"/>
        <v>576.49</v>
      </c>
      <c r="P531" s="105"/>
      <c r="Q531" s="145">
        <v>23</v>
      </c>
      <c r="R531" s="44">
        <f>ROUND(index!$O$33+(C531*12)*index!$O$34,2)</f>
        <v>1453.47</v>
      </c>
      <c r="S531" s="45">
        <f>ROUND(index!$O$37+(C531*12)*index!$O$38,2)</f>
        <v>906.84</v>
      </c>
    </row>
    <row r="532" spans="1:19" x14ac:dyDescent="0.25">
      <c r="A532" s="108">
        <v>24</v>
      </c>
      <c r="B532" s="316">
        <f t="shared" si="110"/>
        <v>3531.31</v>
      </c>
      <c r="C532" s="344">
        <f>ROUND(B532*index!$O$8,2)</f>
        <v>3673.97</v>
      </c>
      <c r="D532" s="216">
        <f t="shared" si="117"/>
        <v>22.311599999999999</v>
      </c>
      <c r="E532" s="31"/>
      <c r="F532" s="37">
        <f t="shared" si="111"/>
        <v>5.8010000000000002</v>
      </c>
      <c r="G532" s="22">
        <f t="shared" si="112"/>
        <v>12.4945</v>
      </c>
      <c r="H532" s="22">
        <f t="shared" si="113"/>
        <v>7.8090999999999999</v>
      </c>
      <c r="I532" s="22">
        <f t="shared" si="114"/>
        <v>11.155799999999999</v>
      </c>
      <c r="J532" s="22">
        <f t="shared" si="115"/>
        <v>6.6935000000000002</v>
      </c>
      <c r="K532" s="38">
        <f t="shared" si="116"/>
        <v>4.4622999999999999</v>
      </c>
      <c r="L532" s="31"/>
      <c r="M532" s="44">
        <f t="shared" si="118"/>
        <v>193.25</v>
      </c>
      <c r="N532" s="20">
        <f t="shared" si="119"/>
        <v>386.5</v>
      </c>
      <c r="O532" s="45">
        <f t="shared" si="120"/>
        <v>579.75</v>
      </c>
      <c r="P532" s="105"/>
      <c r="Q532" s="145">
        <v>24</v>
      </c>
      <c r="R532" s="44">
        <f>ROUND(index!$O$33+(C532*12)*index!$O$34,2)</f>
        <v>1459.67</v>
      </c>
      <c r="S532" s="45">
        <f>ROUND(index!$O$37+(C532*12)*index!$O$38,2)</f>
        <v>908.15</v>
      </c>
    </row>
    <row r="533" spans="1:19" x14ac:dyDescent="0.25">
      <c r="A533" s="108">
        <v>25</v>
      </c>
      <c r="B533" s="316">
        <f t="shared" si="110"/>
        <v>3549.79</v>
      </c>
      <c r="C533" s="344">
        <f>ROUND(B533*index!$O$8,2)</f>
        <v>3693.2</v>
      </c>
      <c r="D533" s="216">
        <f t="shared" si="117"/>
        <v>22.4283</v>
      </c>
      <c r="E533" s="31"/>
      <c r="F533" s="37">
        <f t="shared" si="111"/>
        <v>5.8314000000000004</v>
      </c>
      <c r="G533" s="22">
        <f t="shared" si="112"/>
        <v>12.559799999999999</v>
      </c>
      <c r="H533" s="22">
        <f t="shared" si="113"/>
        <v>7.8498999999999999</v>
      </c>
      <c r="I533" s="22">
        <f t="shared" si="114"/>
        <v>11.2142</v>
      </c>
      <c r="J533" s="22">
        <f t="shared" si="115"/>
        <v>6.7285000000000004</v>
      </c>
      <c r="K533" s="38">
        <f t="shared" si="116"/>
        <v>4.4856999999999996</v>
      </c>
      <c r="L533" s="31"/>
      <c r="M533" s="44">
        <f t="shared" si="118"/>
        <v>194.26</v>
      </c>
      <c r="N533" s="20">
        <f t="shared" si="119"/>
        <v>388.52</v>
      </c>
      <c r="O533" s="45">
        <f t="shared" si="120"/>
        <v>582.79</v>
      </c>
      <c r="P533" s="105"/>
      <c r="Q533" s="145">
        <v>25</v>
      </c>
      <c r="R533" s="44">
        <f>ROUND(index!$O$33+(C533*12)*index!$O$34,2)</f>
        <v>1465.44</v>
      </c>
      <c r="S533" s="45">
        <f>ROUND(index!$O$37+(C533*12)*index!$O$38,2)</f>
        <v>909.38</v>
      </c>
    </row>
    <row r="534" spans="1:19" x14ac:dyDescent="0.25">
      <c r="A534" s="108">
        <v>26</v>
      </c>
      <c r="B534" s="316">
        <f t="shared" si="110"/>
        <v>3566.98</v>
      </c>
      <c r="C534" s="344">
        <f>ROUND(B534*index!$O$8,2)</f>
        <v>3711.09</v>
      </c>
      <c r="D534" s="216">
        <f t="shared" si="117"/>
        <v>22.536999999999999</v>
      </c>
      <c r="E534" s="31"/>
      <c r="F534" s="37">
        <f t="shared" si="111"/>
        <v>5.8596000000000004</v>
      </c>
      <c r="G534" s="22">
        <f t="shared" si="112"/>
        <v>12.620699999999999</v>
      </c>
      <c r="H534" s="22">
        <f t="shared" si="113"/>
        <v>7.8879999999999999</v>
      </c>
      <c r="I534" s="22">
        <f t="shared" si="114"/>
        <v>11.2685</v>
      </c>
      <c r="J534" s="22">
        <f t="shared" si="115"/>
        <v>6.7610999999999999</v>
      </c>
      <c r="K534" s="38">
        <f t="shared" si="116"/>
        <v>4.5073999999999996</v>
      </c>
      <c r="L534" s="31"/>
      <c r="M534" s="44">
        <f t="shared" si="118"/>
        <v>195.2</v>
      </c>
      <c r="N534" s="20">
        <f t="shared" si="119"/>
        <v>390.41</v>
      </c>
      <c r="O534" s="45">
        <f t="shared" si="120"/>
        <v>585.61</v>
      </c>
      <c r="P534" s="105"/>
      <c r="Q534" s="145">
        <v>26</v>
      </c>
      <c r="R534" s="44">
        <f>ROUND(index!$O$33+(C534*12)*index!$O$34,2)</f>
        <v>1470.81</v>
      </c>
      <c r="S534" s="45">
        <f>ROUND(index!$O$37+(C534*12)*index!$O$38,2)</f>
        <v>910.52</v>
      </c>
    </row>
    <row r="535" spans="1:19" x14ac:dyDescent="0.25">
      <c r="A535" s="108">
        <v>27</v>
      </c>
      <c r="B535" s="316">
        <f t="shared" si="110"/>
        <v>3582.96</v>
      </c>
      <c r="C535" s="344">
        <f>ROUND(B535*index!$O$8,2)</f>
        <v>3727.71</v>
      </c>
      <c r="D535" s="216">
        <f t="shared" si="117"/>
        <v>22.637899999999998</v>
      </c>
      <c r="E535" s="31"/>
      <c r="F535" s="37">
        <f t="shared" si="111"/>
        <v>5.8859000000000004</v>
      </c>
      <c r="G535" s="22">
        <f t="shared" si="112"/>
        <v>12.677199999999999</v>
      </c>
      <c r="H535" s="22">
        <f t="shared" si="113"/>
        <v>7.9233000000000002</v>
      </c>
      <c r="I535" s="22">
        <f t="shared" si="114"/>
        <v>11.319000000000001</v>
      </c>
      <c r="J535" s="22">
        <f t="shared" si="115"/>
        <v>6.7914000000000003</v>
      </c>
      <c r="K535" s="38">
        <f t="shared" si="116"/>
        <v>4.5275999999999996</v>
      </c>
      <c r="L535" s="31"/>
      <c r="M535" s="44">
        <f t="shared" si="118"/>
        <v>196.08</v>
      </c>
      <c r="N535" s="20">
        <f t="shared" si="119"/>
        <v>392.16</v>
      </c>
      <c r="O535" s="45">
        <f t="shared" si="120"/>
        <v>588.23</v>
      </c>
      <c r="P535" s="105"/>
      <c r="Q535" s="145">
        <v>27</v>
      </c>
      <c r="R535" s="44">
        <f>ROUND(index!$O$33+(C535*12)*index!$O$34,2)</f>
        <v>1475.79</v>
      </c>
      <c r="S535" s="45">
        <f>ROUND(index!$O$37+(C535*12)*index!$O$38,2)</f>
        <v>911.57</v>
      </c>
    </row>
    <row r="536" spans="1:19" x14ac:dyDescent="0.25">
      <c r="A536" s="108">
        <v>28</v>
      </c>
      <c r="B536" s="316">
        <f t="shared" si="110"/>
        <v>3597.8</v>
      </c>
      <c r="C536" s="344">
        <f>ROUND(B536*index!$O$8,2)</f>
        <v>3743.15</v>
      </c>
      <c r="D536" s="216">
        <f t="shared" si="117"/>
        <v>22.7317</v>
      </c>
      <c r="E536" s="31"/>
      <c r="F536" s="37">
        <f t="shared" si="111"/>
        <v>5.9101999999999997</v>
      </c>
      <c r="G536" s="22">
        <f t="shared" si="112"/>
        <v>12.729799999999999</v>
      </c>
      <c r="H536" s="22">
        <f t="shared" si="113"/>
        <v>7.9561000000000002</v>
      </c>
      <c r="I536" s="22">
        <f t="shared" si="114"/>
        <v>11.3659</v>
      </c>
      <c r="J536" s="22">
        <f t="shared" si="115"/>
        <v>6.8194999999999997</v>
      </c>
      <c r="K536" s="38">
        <f t="shared" si="116"/>
        <v>4.5462999999999996</v>
      </c>
      <c r="L536" s="31"/>
      <c r="M536" s="44">
        <f t="shared" si="118"/>
        <v>196.89</v>
      </c>
      <c r="N536" s="20">
        <f t="shared" si="119"/>
        <v>393.78</v>
      </c>
      <c r="O536" s="45">
        <f t="shared" si="120"/>
        <v>590.66999999999996</v>
      </c>
      <c r="P536" s="105"/>
      <c r="Q536" s="145">
        <v>28</v>
      </c>
      <c r="R536" s="44">
        <f>ROUND(index!$O$33+(C536*12)*index!$O$34,2)</f>
        <v>1480.43</v>
      </c>
      <c r="S536" s="45">
        <f>ROUND(index!$O$37+(C536*12)*index!$O$38,2)</f>
        <v>912.55</v>
      </c>
    </row>
    <row r="537" spans="1:19" x14ac:dyDescent="0.25">
      <c r="A537" s="108">
        <v>29</v>
      </c>
      <c r="B537" s="316">
        <f t="shared" si="110"/>
        <v>3611.59</v>
      </c>
      <c r="C537" s="344">
        <f>ROUND(B537*index!$O$8,2)</f>
        <v>3757.5</v>
      </c>
      <c r="D537" s="216">
        <f t="shared" si="117"/>
        <v>22.8188</v>
      </c>
      <c r="E537" s="31"/>
      <c r="F537" s="37">
        <f t="shared" si="111"/>
        <v>5.9329000000000001</v>
      </c>
      <c r="G537" s="22">
        <f t="shared" si="112"/>
        <v>12.778499999999999</v>
      </c>
      <c r="H537" s="22">
        <f t="shared" si="113"/>
        <v>7.9866000000000001</v>
      </c>
      <c r="I537" s="22">
        <f t="shared" si="114"/>
        <v>11.4094</v>
      </c>
      <c r="J537" s="22">
        <f t="shared" si="115"/>
        <v>6.8456000000000001</v>
      </c>
      <c r="K537" s="38">
        <f t="shared" si="116"/>
        <v>4.5637999999999996</v>
      </c>
      <c r="L537" s="31"/>
      <c r="M537" s="44">
        <f t="shared" si="118"/>
        <v>197.64</v>
      </c>
      <c r="N537" s="20">
        <f t="shared" si="119"/>
        <v>395.29</v>
      </c>
      <c r="O537" s="45">
        <f t="shared" si="120"/>
        <v>592.92999999999995</v>
      </c>
      <c r="P537" s="105"/>
      <c r="Q537" s="145">
        <v>29</v>
      </c>
      <c r="R537" s="44">
        <f>ROUND(index!$O$33+(C537*12)*index!$O$34,2)</f>
        <v>1484.73</v>
      </c>
      <c r="S537" s="45">
        <f>ROUND(index!$O$37+(C537*12)*index!$O$38,2)</f>
        <v>913.47</v>
      </c>
    </row>
    <row r="538" spans="1:19" x14ac:dyDescent="0.25">
      <c r="A538" s="108">
        <v>30</v>
      </c>
      <c r="B538" s="316">
        <f t="shared" si="110"/>
        <v>3624.39</v>
      </c>
      <c r="C538" s="344">
        <f>ROUND(B538*index!$O$8,2)</f>
        <v>3770.82</v>
      </c>
      <c r="D538" s="216">
        <f t="shared" si="117"/>
        <v>22.899699999999999</v>
      </c>
      <c r="E538" s="31"/>
      <c r="F538" s="37">
        <f t="shared" si="111"/>
        <v>5.9539</v>
      </c>
      <c r="G538" s="22">
        <f t="shared" si="112"/>
        <v>12.8238</v>
      </c>
      <c r="H538" s="22">
        <f t="shared" si="113"/>
        <v>8.0149000000000008</v>
      </c>
      <c r="I538" s="22">
        <f t="shared" si="114"/>
        <v>11.4499</v>
      </c>
      <c r="J538" s="22">
        <f t="shared" si="115"/>
        <v>6.8699000000000003</v>
      </c>
      <c r="K538" s="38">
        <f t="shared" si="116"/>
        <v>4.5799000000000003</v>
      </c>
      <c r="L538" s="31"/>
      <c r="M538" s="44">
        <f t="shared" si="118"/>
        <v>198.35</v>
      </c>
      <c r="N538" s="20">
        <f t="shared" si="119"/>
        <v>396.69</v>
      </c>
      <c r="O538" s="45">
        <f t="shared" si="120"/>
        <v>595.04</v>
      </c>
      <c r="P538" s="105"/>
      <c r="Q538" s="145">
        <v>30</v>
      </c>
      <c r="R538" s="44">
        <f>ROUND(index!$O$33+(C538*12)*index!$O$34,2)</f>
        <v>1488.73</v>
      </c>
      <c r="S538" s="45">
        <f>ROUND(index!$O$37+(C538*12)*index!$O$38,2)</f>
        <v>914.31</v>
      </c>
    </row>
    <row r="539" spans="1:19" x14ac:dyDescent="0.25">
      <c r="A539" s="108">
        <v>31</v>
      </c>
      <c r="B539" s="316">
        <f t="shared" si="110"/>
        <v>3636.27</v>
      </c>
      <c r="C539" s="344">
        <f>ROUND(B539*index!$O$8,2)</f>
        <v>3783.18</v>
      </c>
      <c r="D539" s="216">
        <f t="shared" si="117"/>
        <v>22.974799999999998</v>
      </c>
      <c r="E539" s="31"/>
      <c r="F539" s="37">
        <f t="shared" si="111"/>
        <v>5.9733999999999998</v>
      </c>
      <c r="G539" s="22">
        <f t="shared" si="112"/>
        <v>12.8659</v>
      </c>
      <c r="H539" s="22">
        <f t="shared" si="113"/>
        <v>8.0411999999999999</v>
      </c>
      <c r="I539" s="22">
        <f t="shared" si="114"/>
        <v>11.487399999999999</v>
      </c>
      <c r="J539" s="22">
        <f t="shared" si="115"/>
        <v>6.8924000000000003</v>
      </c>
      <c r="K539" s="38">
        <f t="shared" si="116"/>
        <v>4.5949999999999998</v>
      </c>
      <c r="L539" s="31"/>
      <c r="M539" s="44">
        <f t="shared" si="118"/>
        <v>199</v>
      </c>
      <c r="N539" s="20">
        <f t="shared" si="119"/>
        <v>397.99</v>
      </c>
      <c r="O539" s="45">
        <f t="shared" si="120"/>
        <v>596.99</v>
      </c>
      <c r="P539" s="105"/>
      <c r="Q539" s="145">
        <v>31</v>
      </c>
      <c r="R539" s="44">
        <f>ROUND(index!$O$33+(C539*12)*index!$O$34,2)</f>
        <v>1492.43</v>
      </c>
      <c r="S539" s="45">
        <f>ROUND(index!$O$37+(C539*12)*index!$O$38,2)</f>
        <v>915.1</v>
      </c>
    </row>
    <row r="540" spans="1:19" x14ac:dyDescent="0.25">
      <c r="A540" s="109">
        <v>32</v>
      </c>
      <c r="B540" s="316">
        <f t="shared" si="110"/>
        <v>3647.3</v>
      </c>
      <c r="C540" s="344">
        <f>ROUND(B540*index!$O$8,2)</f>
        <v>3794.65</v>
      </c>
      <c r="D540" s="216">
        <f t="shared" si="117"/>
        <v>23.0444</v>
      </c>
      <c r="E540" s="31"/>
      <c r="F540" s="37">
        <f t="shared" si="111"/>
        <v>5.9915000000000003</v>
      </c>
      <c r="G540" s="22">
        <f t="shared" si="112"/>
        <v>12.9049</v>
      </c>
      <c r="H540" s="22">
        <f t="shared" si="113"/>
        <v>8.0655000000000001</v>
      </c>
      <c r="I540" s="22">
        <f t="shared" si="114"/>
        <v>11.5222</v>
      </c>
      <c r="J540" s="22">
        <f t="shared" si="115"/>
        <v>6.9132999999999996</v>
      </c>
      <c r="K540" s="38">
        <f t="shared" si="116"/>
        <v>4.6089000000000002</v>
      </c>
      <c r="L540" s="31"/>
      <c r="M540" s="44">
        <f t="shared" si="118"/>
        <v>199.6</v>
      </c>
      <c r="N540" s="20">
        <f t="shared" si="119"/>
        <v>399.2</v>
      </c>
      <c r="O540" s="45">
        <f t="shared" si="120"/>
        <v>598.79999999999995</v>
      </c>
      <c r="P540" s="105"/>
      <c r="Q540" s="146">
        <v>32</v>
      </c>
      <c r="R540" s="44">
        <f>ROUND(index!$O$33+(C540*12)*index!$O$34,2)</f>
        <v>1495.88</v>
      </c>
      <c r="S540" s="45">
        <f>ROUND(index!$O$37+(C540*12)*index!$O$38,2)</f>
        <v>915.83</v>
      </c>
    </row>
    <row r="541" spans="1:19" x14ac:dyDescent="0.25">
      <c r="A541" s="109">
        <v>33</v>
      </c>
      <c r="B541" s="316">
        <f t="shared" si="110"/>
        <v>3657.54</v>
      </c>
      <c r="C541" s="344">
        <f>ROUND(B541*index!$O$8,2)</f>
        <v>3805.3</v>
      </c>
      <c r="D541" s="216">
        <f t="shared" si="117"/>
        <v>23.109100000000002</v>
      </c>
      <c r="E541" s="31"/>
      <c r="F541" s="37">
        <f t="shared" si="111"/>
        <v>6.0084</v>
      </c>
      <c r="G541" s="22">
        <f t="shared" si="112"/>
        <v>12.9411</v>
      </c>
      <c r="H541" s="22">
        <f t="shared" si="113"/>
        <v>8.0882000000000005</v>
      </c>
      <c r="I541" s="22">
        <f t="shared" si="114"/>
        <v>11.554600000000001</v>
      </c>
      <c r="J541" s="22">
        <f t="shared" si="115"/>
        <v>6.9326999999999996</v>
      </c>
      <c r="K541" s="38">
        <f t="shared" si="116"/>
        <v>4.6218000000000004</v>
      </c>
      <c r="L541" s="31"/>
      <c r="M541" s="44">
        <f t="shared" si="118"/>
        <v>200.16</v>
      </c>
      <c r="N541" s="20">
        <f t="shared" si="119"/>
        <v>400.32</v>
      </c>
      <c r="O541" s="45">
        <f t="shared" si="120"/>
        <v>600.48</v>
      </c>
      <c r="P541" s="105"/>
      <c r="Q541" s="146">
        <v>33</v>
      </c>
      <c r="R541" s="44">
        <f>ROUND(index!$O$33+(C541*12)*index!$O$34,2)</f>
        <v>1499.07</v>
      </c>
      <c r="S541" s="45">
        <f>ROUND(index!$O$37+(C541*12)*index!$O$38,2)</f>
        <v>916.51</v>
      </c>
    </row>
    <row r="542" spans="1:19" x14ac:dyDescent="0.25">
      <c r="A542" s="109">
        <v>34</v>
      </c>
      <c r="B542" s="316">
        <f t="shared" si="110"/>
        <v>3667.03</v>
      </c>
      <c r="C542" s="344">
        <f>ROUND(B542*index!$O$8,2)</f>
        <v>3815.18</v>
      </c>
      <c r="D542" s="216">
        <f t="shared" si="117"/>
        <v>23.1691</v>
      </c>
      <c r="E542" s="31"/>
      <c r="F542" s="37">
        <f t="shared" si="111"/>
        <v>6.024</v>
      </c>
      <c r="G542" s="22">
        <f t="shared" si="112"/>
        <v>12.9747</v>
      </c>
      <c r="H542" s="22">
        <f t="shared" si="113"/>
        <v>8.1091999999999995</v>
      </c>
      <c r="I542" s="22">
        <f t="shared" si="114"/>
        <v>11.5846</v>
      </c>
      <c r="J542" s="22">
        <f t="shared" si="115"/>
        <v>6.9507000000000003</v>
      </c>
      <c r="K542" s="38">
        <f t="shared" si="116"/>
        <v>4.6337999999999999</v>
      </c>
      <c r="L542" s="31"/>
      <c r="M542" s="44">
        <f t="shared" si="118"/>
        <v>200.68</v>
      </c>
      <c r="N542" s="20">
        <f t="shared" si="119"/>
        <v>401.36</v>
      </c>
      <c r="O542" s="45">
        <f t="shared" si="120"/>
        <v>602.04</v>
      </c>
      <c r="P542" s="105"/>
      <c r="Q542" s="146">
        <v>34</v>
      </c>
      <c r="R542" s="44">
        <f>ROUND(index!$O$33+(C542*12)*index!$O$34,2)</f>
        <v>1502.03</v>
      </c>
      <c r="S542" s="45">
        <f>ROUND(index!$O$37+(C542*12)*index!$O$38,2)</f>
        <v>917.14</v>
      </c>
    </row>
    <row r="543" spans="1:19" ht="13.8" thickBot="1" x14ac:dyDescent="0.3">
      <c r="A543" s="110">
        <v>35</v>
      </c>
      <c r="B543" s="366">
        <f t="shared" si="110"/>
        <v>3675.83</v>
      </c>
      <c r="C543" s="345">
        <f>ROUND(B543*index!$O$8,2)</f>
        <v>3824.33</v>
      </c>
      <c r="D543" s="217">
        <f t="shared" si="117"/>
        <v>23.224699999999999</v>
      </c>
      <c r="E543" s="31"/>
      <c r="F543" s="335">
        <f t="shared" si="111"/>
        <v>6.0384000000000002</v>
      </c>
      <c r="G543" s="336">
        <f t="shared" si="112"/>
        <v>13.005800000000001</v>
      </c>
      <c r="H543" s="336">
        <f t="shared" si="113"/>
        <v>8.1286000000000005</v>
      </c>
      <c r="I543" s="336">
        <f t="shared" si="114"/>
        <v>11.612399999999999</v>
      </c>
      <c r="J543" s="336">
        <f t="shared" si="115"/>
        <v>6.9673999999999996</v>
      </c>
      <c r="K543" s="337">
        <f t="shared" si="116"/>
        <v>4.6448999999999998</v>
      </c>
      <c r="L543" s="31"/>
      <c r="M543" s="46">
        <f t="shared" si="118"/>
        <v>201.16</v>
      </c>
      <c r="N543" s="47">
        <f t="shared" si="119"/>
        <v>402.32</v>
      </c>
      <c r="O543" s="48">
        <f t="shared" si="120"/>
        <v>603.48</v>
      </c>
      <c r="P543" s="105"/>
      <c r="Q543" s="147">
        <v>35</v>
      </c>
      <c r="R543" s="46">
        <f>ROUND(index!$O$33+(C543*12)*index!$O$34,2)</f>
        <v>1504.78</v>
      </c>
      <c r="S543" s="48">
        <f>ROUND(index!$O$37+(C543*12)*index!$O$38,2)</f>
        <v>917.72</v>
      </c>
    </row>
    <row r="550" spans="1:19" x14ac:dyDescent="0.25">
      <c r="C550" s="329"/>
      <c r="D550" s="170"/>
    </row>
    <row r="551" spans="1:19" ht="16.2" thickBot="1" x14ac:dyDescent="0.35">
      <c r="B551" s="346"/>
      <c r="C551" s="170"/>
      <c r="D551" s="170"/>
    </row>
    <row r="552" spans="1:19" ht="16.2" thickBot="1" x14ac:dyDescent="0.35">
      <c r="A552" s="32"/>
      <c r="B552" s="351" t="s">
        <v>186</v>
      </c>
      <c r="C552" s="347" t="s">
        <v>167</v>
      </c>
      <c r="D552" s="350"/>
      <c r="E552" s="32"/>
      <c r="F552" s="128" t="s">
        <v>232</v>
      </c>
      <c r="G552" s="353"/>
      <c r="H552" s="353"/>
      <c r="I552" s="353"/>
      <c r="J552" s="353"/>
      <c r="K552" s="354"/>
      <c r="L552" s="32"/>
      <c r="M552" s="128" t="s">
        <v>250</v>
      </c>
      <c r="N552" s="353"/>
      <c r="O552" s="354"/>
      <c r="P552" s="32"/>
      <c r="Q552" s="32"/>
      <c r="R552" s="355" t="s">
        <v>473</v>
      </c>
      <c r="S552" s="355" t="s">
        <v>473</v>
      </c>
    </row>
    <row r="553" spans="1:19" x14ac:dyDescent="0.25">
      <c r="M553" s="180" t="s">
        <v>247</v>
      </c>
      <c r="N553" s="181" t="s">
        <v>248</v>
      </c>
      <c r="O553" s="182" t="s">
        <v>249</v>
      </c>
      <c r="R553" s="176"/>
      <c r="S553" s="176"/>
    </row>
    <row r="554" spans="1:19" ht="16.2" thickBot="1" x14ac:dyDescent="0.35">
      <c r="B554" s="121" t="s">
        <v>467</v>
      </c>
      <c r="C554" s="121" t="s">
        <v>467</v>
      </c>
      <c r="D554" s="121" t="s">
        <v>467</v>
      </c>
      <c r="M554" s="27">
        <v>5.2600000000000001E-2</v>
      </c>
      <c r="N554" s="28">
        <v>0.1052</v>
      </c>
      <c r="O554" s="29">
        <v>0.1578</v>
      </c>
      <c r="R554" s="348"/>
      <c r="S554" s="348"/>
    </row>
    <row r="555" spans="1:19" x14ac:dyDescent="0.25">
      <c r="A555" s="6"/>
      <c r="B555" s="1" t="s">
        <v>243</v>
      </c>
      <c r="C555" s="358" t="s">
        <v>472</v>
      </c>
      <c r="D555" s="358" t="s">
        <v>472</v>
      </c>
      <c r="E555" s="6"/>
      <c r="K555" s="176"/>
      <c r="L555" s="6"/>
      <c r="M555" s="176"/>
      <c r="N555" s="176"/>
      <c r="O555" s="176"/>
      <c r="P555" s="6"/>
      <c r="Q555" s="6"/>
      <c r="R555" s="359" t="s">
        <v>252</v>
      </c>
      <c r="S555" s="359" t="s">
        <v>253</v>
      </c>
    </row>
    <row r="556" spans="1:19" ht="13.8" thickBot="1" x14ac:dyDescent="0.3">
      <c r="A556" s="13"/>
      <c r="B556" s="177" t="s">
        <v>242</v>
      </c>
      <c r="C556" s="177" t="s">
        <v>242</v>
      </c>
      <c r="D556" s="177" t="s">
        <v>251</v>
      </c>
      <c r="E556" s="13"/>
      <c r="F556" s="177" t="s">
        <v>251</v>
      </c>
      <c r="G556" s="177" t="s">
        <v>251</v>
      </c>
      <c r="H556" s="177" t="s">
        <v>251</v>
      </c>
      <c r="I556" s="177" t="s">
        <v>251</v>
      </c>
      <c r="J556" s="177" t="s">
        <v>251</v>
      </c>
      <c r="K556" s="177" t="s">
        <v>251</v>
      </c>
      <c r="L556" s="13"/>
      <c r="M556" s="177" t="s">
        <v>242</v>
      </c>
      <c r="N556" s="177" t="s">
        <v>242</v>
      </c>
      <c r="O556" s="177" t="s">
        <v>242</v>
      </c>
      <c r="P556" s="13"/>
      <c r="Q556" s="13"/>
      <c r="R556" s="194" t="s">
        <v>244</v>
      </c>
      <c r="S556" s="194" t="s">
        <v>244</v>
      </c>
    </row>
    <row r="557" spans="1:19" ht="13.8" thickBot="1" x14ac:dyDescent="0.3">
      <c r="A557" s="34" t="s">
        <v>27</v>
      </c>
      <c r="B557" s="330" t="str">
        <f>$C$552</f>
        <v>cat 14</v>
      </c>
      <c r="C557" s="330" t="str">
        <f>$C$552</f>
        <v>cat 14</v>
      </c>
      <c r="D557" s="330" t="str">
        <f>$C$552</f>
        <v>cat 14</v>
      </c>
      <c r="E557" s="115"/>
      <c r="F557" s="114">
        <v>0.26</v>
      </c>
      <c r="G557" s="114">
        <v>0.56000000000000005</v>
      </c>
      <c r="H557" s="114">
        <v>0.35</v>
      </c>
      <c r="I557" s="114">
        <v>0.5</v>
      </c>
      <c r="J557" s="114">
        <v>0.3</v>
      </c>
      <c r="K557" s="114">
        <v>0.2</v>
      </c>
      <c r="L557" s="115"/>
      <c r="M557" s="211">
        <v>5.2600000000000001E-2</v>
      </c>
      <c r="N557" s="211">
        <v>0.1052</v>
      </c>
      <c r="O557" s="211">
        <v>0.1578</v>
      </c>
      <c r="P557" s="115"/>
      <c r="Q557" s="114" t="s">
        <v>27</v>
      </c>
      <c r="R557" s="330" t="str">
        <f>$C$552</f>
        <v>cat 14</v>
      </c>
      <c r="S557" s="330" t="str">
        <f>$C$552</f>
        <v>cat 14</v>
      </c>
    </row>
    <row r="558" spans="1:19" x14ac:dyDescent="0.25">
      <c r="A558" s="331">
        <v>0</v>
      </c>
      <c r="B558" s="365">
        <f t="shared" ref="B558:B593" si="121">VLOOKUP(C$552,ificbasisdoel,$A558+2,FALSE)</f>
        <v>2612.75</v>
      </c>
      <c r="C558" s="343">
        <f>ROUND(B558*index!$O$8,2)</f>
        <v>2718.31</v>
      </c>
      <c r="D558" s="215">
        <f>ROUND(C558*12/1976,4)</f>
        <v>16.507999999999999</v>
      </c>
      <c r="E558" s="31"/>
      <c r="F558" s="332">
        <f t="shared" ref="F558:F593" si="122">ROUND(D558*$F$8,4)</f>
        <v>4.2920999999999996</v>
      </c>
      <c r="G558" s="333">
        <f t="shared" ref="G558:G593" si="123">ROUND(D558*$G$8,4)</f>
        <v>9.2445000000000004</v>
      </c>
      <c r="H558" s="333">
        <f t="shared" ref="H558:H593" si="124">ROUND(D558*$H$8,4)</f>
        <v>5.7778</v>
      </c>
      <c r="I558" s="333">
        <f t="shared" ref="I558:I593" si="125">ROUND(D558*$I$8,4)</f>
        <v>8.2539999999999996</v>
      </c>
      <c r="J558" s="333">
        <f t="shared" ref="J558:J593" si="126">ROUND(D558*$J$8,4)</f>
        <v>4.9523999999999999</v>
      </c>
      <c r="K558" s="334">
        <f t="shared" ref="K558:K593" si="127">ROUND(D558*$K$8,4)</f>
        <v>3.3016000000000001</v>
      </c>
      <c r="L558" s="31"/>
      <c r="M558" s="338">
        <f>ROUND(C558*$M$8,2)</f>
        <v>142.97999999999999</v>
      </c>
      <c r="N558" s="339">
        <f>ROUND(C558*$N$8,2)</f>
        <v>285.97000000000003</v>
      </c>
      <c r="O558" s="340">
        <f>ROUND(C558*$O$8,2)</f>
        <v>428.95</v>
      </c>
      <c r="P558" s="105"/>
      <c r="Q558" s="341">
        <v>0</v>
      </c>
      <c r="R558" s="338">
        <f>ROUND(index!$O$33+(C558*12)*index!$O$34,2)</f>
        <v>1172.97</v>
      </c>
      <c r="S558" s="340">
        <f>ROUND(index!$O$37+(C558*12)*index!$O$38,2)</f>
        <v>847.37</v>
      </c>
    </row>
    <row r="559" spans="1:19" x14ac:dyDescent="0.25">
      <c r="A559" s="108">
        <v>1</v>
      </c>
      <c r="B559" s="316">
        <f t="shared" si="121"/>
        <v>2706.81</v>
      </c>
      <c r="C559" s="344">
        <f>ROUND(B559*index!$O$8,2)</f>
        <v>2816.17</v>
      </c>
      <c r="D559" s="216">
        <f t="shared" ref="D559:D593" si="128">ROUND(C559*12/1976,4)</f>
        <v>17.1022</v>
      </c>
      <c r="E559" s="31"/>
      <c r="F559" s="37">
        <f t="shared" si="122"/>
        <v>4.4466000000000001</v>
      </c>
      <c r="G559" s="22">
        <f t="shared" si="123"/>
        <v>9.5771999999999995</v>
      </c>
      <c r="H559" s="22">
        <f t="shared" si="124"/>
        <v>5.9858000000000002</v>
      </c>
      <c r="I559" s="22">
        <f t="shared" si="125"/>
        <v>8.5510999999999999</v>
      </c>
      <c r="J559" s="22">
        <f t="shared" si="126"/>
        <v>5.1307</v>
      </c>
      <c r="K559" s="38">
        <f t="shared" si="127"/>
        <v>3.4203999999999999</v>
      </c>
      <c r="L559" s="31"/>
      <c r="M559" s="44">
        <f t="shared" ref="M559:M593" si="129">ROUND(C559*$M$8,2)</f>
        <v>148.13</v>
      </c>
      <c r="N559" s="20">
        <f t="shared" ref="N559:N593" si="130">ROUND(C559*$N$8,2)</f>
        <v>296.26</v>
      </c>
      <c r="O559" s="45">
        <f t="shared" ref="O559:O593" si="131">ROUND(C559*$O$8,2)</f>
        <v>444.39</v>
      </c>
      <c r="P559" s="105"/>
      <c r="Q559" s="145">
        <v>1</v>
      </c>
      <c r="R559" s="44">
        <f>ROUND(index!$O$33+(C559*12)*index!$O$34,2)</f>
        <v>1202.33</v>
      </c>
      <c r="S559" s="45">
        <f>ROUND(index!$O$37+(C559*12)*index!$O$38,2)</f>
        <v>853.6</v>
      </c>
    </row>
    <row r="560" spans="1:19" x14ac:dyDescent="0.25">
      <c r="A560" s="108">
        <v>2</v>
      </c>
      <c r="B560" s="316">
        <f t="shared" si="121"/>
        <v>2796.95</v>
      </c>
      <c r="C560" s="344">
        <f>ROUND(B560*index!$O$8,2)</f>
        <v>2909.95</v>
      </c>
      <c r="D560" s="216">
        <f t="shared" si="128"/>
        <v>17.671800000000001</v>
      </c>
      <c r="E560" s="31"/>
      <c r="F560" s="37">
        <f t="shared" si="122"/>
        <v>4.5946999999999996</v>
      </c>
      <c r="G560" s="22">
        <f t="shared" si="123"/>
        <v>9.8962000000000003</v>
      </c>
      <c r="H560" s="22">
        <f t="shared" si="124"/>
        <v>6.1851000000000003</v>
      </c>
      <c r="I560" s="22">
        <f t="shared" si="125"/>
        <v>8.8359000000000005</v>
      </c>
      <c r="J560" s="22">
        <f t="shared" si="126"/>
        <v>5.3014999999999999</v>
      </c>
      <c r="K560" s="38">
        <f t="shared" si="127"/>
        <v>3.5344000000000002</v>
      </c>
      <c r="L560" s="31"/>
      <c r="M560" s="44">
        <f t="shared" si="129"/>
        <v>153.06</v>
      </c>
      <c r="N560" s="20">
        <f t="shared" si="130"/>
        <v>306.13</v>
      </c>
      <c r="O560" s="45">
        <f t="shared" si="131"/>
        <v>459.19</v>
      </c>
      <c r="P560" s="105"/>
      <c r="Q560" s="145">
        <v>2</v>
      </c>
      <c r="R560" s="44">
        <f>ROUND(index!$O$33+(C560*12)*index!$O$34,2)</f>
        <v>1230.47</v>
      </c>
      <c r="S560" s="45">
        <f>ROUND(index!$O$37+(C560*12)*index!$O$38,2)</f>
        <v>859.56</v>
      </c>
    </row>
    <row r="561" spans="1:19" x14ac:dyDescent="0.25">
      <c r="A561" s="108">
        <v>3</v>
      </c>
      <c r="B561" s="316">
        <f t="shared" si="121"/>
        <v>2883.1</v>
      </c>
      <c r="C561" s="344">
        <f>ROUND(B561*index!$O$8,2)</f>
        <v>2999.58</v>
      </c>
      <c r="D561" s="216">
        <f t="shared" si="128"/>
        <v>18.216100000000001</v>
      </c>
      <c r="E561" s="31"/>
      <c r="F561" s="37">
        <f t="shared" si="122"/>
        <v>4.7362000000000002</v>
      </c>
      <c r="G561" s="22">
        <f t="shared" si="123"/>
        <v>10.201000000000001</v>
      </c>
      <c r="H561" s="22">
        <f t="shared" si="124"/>
        <v>6.3756000000000004</v>
      </c>
      <c r="I561" s="22">
        <f t="shared" si="125"/>
        <v>9.1081000000000003</v>
      </c>
      <c r="J561" s="22">
        <f t="shared" si="126"/>
        <v>5.4648000000000003</v>
      </c>
      <c r="K561" s="38">
        <f t="shared" si="127"/>
        <v>3.6432000000000002</v>
      </c>
      <c r="L561" s="31"/>
      <c r="M561" s="44">
        <f t="shared" si="129"/>
        <v>157.78</v>
      </c>
      <c r="N561" s="20">
        <f t="shared" si="130"/>
        <v>315.56</v>
      </c>
      <c r="O561" s="45">
        <f t="shared" si="131"/>
        <v>473.33</v>
      </c>
      <c r="P561" s="105"/>
      <c r="Q561" s="145">
        <v>3</v>
      </c>
      <c r="R561" s="44">
        <f>ROUND(index!$O$33+(C561*12)*index!$O$34,2)</f>
        <v>1257.3499999999999</v>
      </c>
      <c r="S561" s="45">
        <f>ROUND(index!$O$37+(C561*12)*index!$O$38,2)</f>
        <v>865.26</v>
      </c>
    </row>
    <row r="562" spans="1:19" x14ac:dyDescent="0.25">
      <c r="A562" s="108">
        <v>4</v>
      </c>
      <c r="B562" s="316">
        <f t="shared" si="121"/>
        <v>2965.25</v>
      </c>
      <c r="C562" s="344">
        <f>ROUND(B562*index!$O$8,2)</f>
        <v>3085.05</v>
      </c>
      <c r="D562" s="216">
        <f t="shared" si="128"/>
        <v>18.735099999999999</v>
      </c>
      <c r="E562" s="31"/>
      <c r="F562" s="37">
        <f t="shared" si="122"/>
        <v>4.8711000000000002</v>
      </c>
      <c r="G562" s="22">
        <f t="shared" si="123"/>
        <v>10.4917</v>
      </c>
      <c r="H562" s="22">
        <f t="shared" si="124"/>
        <v>6.5572999999999997</v>
      </c>
      <c r="I562" s="22">
        <f t="shared" si="125"/>
        <v>9.3675999999999995</v>
      </c>
      <c r="J562" s="22">
        <f t="shared" si="126"/>
        <v>5.6204999999999998</v>
      </c>
      <c r="K562" s="38">
        <f t="shared" si="127"/>
        <v>3.7469999999999999</v>
      </c>
      <c r="L562" s="31"/>
      <c r="M562" s="44">
        <f t="shared" si="129"/>
        <v>162.27000000000001</v>
      </c>
      <c r="N562" s="20">
        <f t="shared" si="130"/>
        <v>324.55</v>
      </c>
      <c r="O562" s="45">
        <f t="shared" si="131"/>
        <v>486.82</v>
      </c>
      <c r="P562" s="105"/>
      <c r="Q562" s="145">
        <v>4</v>
      </c>
      <c r="R562" s="44">
        <f>ROUND(index!$O$33+(C562*12)*index!$O$34,2)</f>
        <v>1283</v>
      </c>
      <c r="S562" s="45">
        <f>ROUND(index!$O$37+(C562*12)*index!$O$38,2)</f>
        <v>870.7</v>
      </c>
    </row>
    <row r="563" spans="1:19" x14ac:dyDescent="0.25">
      <c r="A563" s="108">
        <v>5</v>
      </c>
      <c r="B563" s="316">
        <f t="shared" si="121"/>
        <v>3043.4</v>
      </c>
      <c r="C563" s="344">
        <f>ROUND(B563*index!$O$8,2)</f>
        <v>3166.35</v>
      </c>
      <c r="D563" s="216">
        <f t="shared" si="128"/>
        <v>19.2288</v>
      </c>
      <c r="E563" s="31"/>
      <c r="F563" s="37">
        <f t="shared" si="122"/>
        <v>4.9995000000000003</v>
      </c>
      <c r="G563" s="22">
        <f t="shared" si="123"/>
        <v>10.7681</v>
      </c>
      <c r="H563" s="22">
        <f t="shared" si="124"/>
        <v>6.7301000000000002</v>
      </c>
      <c r="I563" s="22">
        <f t="shared" si="125"/>
        <v>9.6143999999999998</v>
      </c>
      <c r="J563" s="22">
        <f t="shared" si="126"/>
        <v>5.7686000000000002</v>
      </c>
      <c r="K563" s="38">
        <f t="shared" si="127"/>
        <v>3.8458000000000001</v>
      </c>
      <c r="L563" s="31"/>
      <c r="M563" s="44">
        <f t="shared" si="129"/>
        <v>166.55</v>
      </c>
      <c r="N563" s="20">
        <f t="shared" si="130"/>
        <v>333.1</v>
      </c>
      <c r="O563" s="45">
        <f t="shared" si="131"/>
        <v>499.65</v>
      </c>
      <c r="P563" s="105"/>
      <c r="Q563" s="145">
        <v>5</v>
      </c>
      <c r="R563" s="44">
        <f>ROUND(index!$O$33+(C563*12)*index!$O$34,2)</f>
        <v>1307.3900000000001</v>
      </c>
      <c r="S563" s="45">
        <f>ROUND(index!$O$37+(C563*12)*index!$O$38,2)</f>
        <v>875.87</v>
      </c>
    </row>
    <row r="564" spans="1:19" x14ac:dyDescent="0.25">
      <c r="A564" s="108">
        <v>6</v>
      </c>
      <c r="B564" s="316">
        <f t="shared" si="121"/>
        <v>3117.59</v>
      </c>
      <c r="C564" s="344">
        <f>ROUND(B564*index!$O$8,2)</f>
        <v>3243.54</v>
      </c>
      <c r="D564" s="216">
        <f t="shared" si="128"/>
        <v>19.697600000000001</v>
      </c>
      <c r="E564" s="31"/>
      <c r="F564" s="37">
        <f t="shared" si="122"/>
        <v>5.1214000000000004</v>
      </c>
      <c r="G564" s="22">
        <f t="shared" si="123"/>
        <v>11.0307</v>
      </c>
      <c r="H564" s="22">
        <f t="shared" si="124"/>
        <v>6.8941999999999997</v>
      </c>
      <c r="I564" s="22">
        <f t="shared" si="125"/>
        <v>9.8488000000000007</v>
      </c>
      <c r="J564" s="22">
        <f t="shared" si="126"/>
        <v>5.9093</v>
      </c>
      <c r="K564" s="38">
        <f t="shared" si="127"/>
        <v>3.9394999999999998</v>
      </c>
      <c r="L564" s="31"/>
      <c r="M564" s="44">
        <f t="shared" si="129"/>
        <v>170.61</v>
      </c>
      <c r="N564" s="20">
        <f t="shared" si="130"/>
        <v>341.22</v>
      </c>
      <c r="O564" s="45">
        <f t="shared" si="131"/>
        <v>511.83</v>
      </c>
      <c r="P564" s="105"/>
      <c r="Q564" s="145">
        <v>6</v>
      </c>
      <c r="R564" s="44">
        <f>ROUND(index!$O$33+(C564*12)*index!$O$34,2)</f>
        <v>1330.54</v>
      </c>
      <c r="S564" s="45">
        <f>ROUND(index!$O$37+(C564*12)*index!$O$38,2)</f>
        <v>880.78</v>
      </c>
    </row>
    <row r="565" spans="1:19" x14ac:dyDescent="0.25">
      <c r="A565" s="108">
        <v>7</v>
      </c>
      <c r="B565" s="316">
        <f t="shared" si="121"/>
        <v>3187.89</v>
      </c>
      <c r="C565" s="344">
        <f>ROUND(B565*index!$O$8,2)</f>
        <v>3316.68</v>
      </c>
      <c r="D565" s="216">
        <f t="shared" si="128"/>
        <v>20.1418</v>
      </c>
      <c r="E565" s="31"/>
      <c r="F565" s="37">
        <f t="shared" si="122"/>
        <v>5.2369000000000003</v>
      </c>
      <c r="G565" s="22">
        <f t="shared" si="123"/>
        <v>11.279400000000001</v>
      </c>
      <c r="H565" s="22">
        <f t="shared" si="124"/>
        <v>7.0495999999999999</v>
      </c>
      <c r="I565" s="22">
        <f t="shared" si="125"/>
        <v>10.0709</v>
      </c>
      <c r="J565" s="22">
        <f t="shared" si="126"/>
        <v>6.0425000000000004</v>
      </c>
      <c r="K565" s="38">
        <f t="shared" si="127"/>
        <v>4.0284000000000004</v>
      </c>
      <c r="L565" s="31"/>
      <c r="M565" s="44">
        <f t="shared" si="129"/>
        <v>174.46</v>
      </c>
      <c r="N565" s="20">
        <f t="shared" si="130"/>
        <v>348.91</v>
      </c>
      <c r="O565" s="45">
        <f t="shared" si="131"/>
        <v>523.37</v>
      </c>
      <c r="P565" s="105"/>
      <c r="Q565" s="145">
        <v>7</v>
      </c>
      <c r="R565" s="44">
        <f>ROUND(index!$O$33+(C565*12)*index!$O$34,2)</f>
        <v>1352.48</v>
      </c>
      <c r="S565" s="45">
        <f>ROUND(index!$O$37+(C565*12)*index!$O$38,2)</f>
        <v>885.43</v>
      </c>
    </row>
    <row r="566" spans="1:19" x14ac:dyDescent="0.25">
      <c r="A566" s="108">
        <v>8</v>
      </c>
      <c r="B566" s="316">
        <f t="shared" si="121"/>
        <v>3254.39</v>
      </c>
      <c r="C566" s="344">
        <f>ROUND(B566*index!$O$8,2)</f>
        <v>3385.87</v>
      </c>
      <c r="D566" s="216">
        <f t="shared" si="128"/>
        <v>20.562000000000001</v>
      </c>
      <c r="E566" s="31"/>
      <c r="F566" s="37">
        <f t="shared" si="122"/>
        <v>5.3460999999999999</v>
      </c>
      <c r="G566" s="22">
        <f t="shared" si="123"/>
        <v>11.514699999999999</v>
      </c>
      <c r="H566" s="22">
        <f t="shared" si="124"/>
        <v>7.1966999999999999</v>
      </c>
      <c r="I566" s="22">
        <f t="shared" si="125"/>
        <v>10.281000000000001</v>
      </c>
      <c r="J566" s="22">
        <f t="shared" si="126"/>
        <v>6.1685999999999996</v>
      </c>
      <c r="K566" s="38">
        <f t="shared" si="127"/>
        <v>4.1124000000000001</v>
      </c>
      <c r="L566" s="31"/>
      <c r="M566" s="44">
        <f t="shared" si="129"/>
        <v>178.1</v>
      </c>
      <c r="N566" s="20">
        <f t="shared" si="130"/>
        <v>356.19</v>
      </c>
      <c r="O566" s="45">
        <f t="shared" si="131"/>
        <v>534.29</v>
      </c>
      <c r="P566" s="105"/>
      <c r="Q566" s="145">
        <v>8</v>
      </c>
      <c r="R566" s="44">
        <f>ROUND(index!$O$33+(C566*12)*index!$O$34,2)</f>
        <v>1373.24</v>
      </c>
      <c r="S566" s="45">
        <f>ROUND(index!$O$37+(C566*12)*index!$O$38,2)</f>
        <v>889.83</v>
      </c>
    </row>
    <row r="567" spans="1:19" x14ac:dyDescent="0.25">
      <c r="A567" s="108">
        <v>9</v>
      </c>
      <c r="B567" s="316">
        <f t="shared" si="121"/>
        <v>3317.18</v>
      </c>
      <c r="C567" s="344">
        <f>ROUND(B567*index!$O$8,2)</f>
        <v>3451.19</v>
      </c>
      <c r="D567" s="216">
        <f t="shared" si="128"/>
        <v>20.958600000000001</v>
      </c>
      <c r="E567" s="31"/>
      <c r="F567" s="37">
        <f t="shared" si="122"/>
        <v>5.4492000000000003</v>
      </c>
      <c r="G567" s="22">
        <f t="shared" si="123"/>
        <v>11.736800000000001</v>
      </c>
      <c r="H567" s="22">
        <f t="shared" si="124"/>
        <v>7.3354999999999997</v>
      </c>
      <c r="I567" s="22">
        <f t="shared" si="125"/>
        <v>10.4793</v>
      </c>
      <c r="J567" s="22">
        <f t="shared" si="126"/>
        <v>6.2876000000000003</v>
      </c>
      <c r="K567" s="38">
        <f t="shared" si="127"/>
        <v>4.1917</v>
      </c>
      <c r="L567" s="31"/>
      <c r="M567" s="44">
        <f t="shared" si="129"/>
        <v>181.53</v>
      </c>
      <c r="N567" s="20">
        <f t="shared" si="130"/>
        <v>363.07</v>
      </c>
      <c r="O567" s="45">
        <f t="shared" si="131"/>
        <v>544.6</v>
      </c>
      <c r="P567" s="105"/>
      <c r="Q567" s="145">
        <v>9</v>
      </c>
      <c r="R567" s="44">
        <f>ROUND(index!$O$33+(C567*12)*index!$O$34,2)</f>
        <v>1392.84</v>
      </c>
      <c r="S567" s="45">
        <f>ROUND(index!$O$37+(C567*12)*index!$O$38,2)</f>
        <v>893.99</v>
      </c>
    </row>
    <row r="568" spans="1:19" x14ac:dyDescent="0.25">
      <c r="A568" s="108">
        <v>10</v>
      </c>
      <c r="B568" s="316">
        <f t="shared" si="121"/>
        <v>3376.39</v>
      </c>
      <c r="C568" s="344">
        <f>ROUND(B568*index!$O$8,2)</f>
        <v>3512.8</v>
      </c>
      <c r="D568" s="216">
        <f t="shared" si="128"/>
        <v>21.332799999999999</v>
      </c>
      <c r="E568" s="31"/>
      <c r="F568" s="37">
        <f t="shared" si="122"/>
        <v>5.5465</v>
      </c>
      <c r="G568" s="22">
        <f t="shared" si="123"/>
        <v>11.946400000000001</v>
      </c>
      <c r="H568" s="22">
        <f t="shared" si="124"/>
        <v>7.4664999999999999</v>
      </c>
      <c r="I568" s="22">
        <f t="shared" si="125"/>
        <v>10.666399999999999</v>
      </c>
      <c r="J568" s="22">
        <f t="shared" si="126"/>
        <v>6.3997999999999999</v>
      </c>
      <c r="K568" s="38">
        <f t="shared" si="127"/>
        <v>4.2666000000000004</v>
      </c>
      <c r="L568" s="31"/>
      <c r="M568" s="44">
        <f t="shared" si="129"/>
        <v>184.77</v>
      </c>
      <c r="N568" s="20">
        <f t="shared" si="130"/>
        <v>369.55</v>
      </c>
      <c r="O568" s="45">
        <f t="shared" si="131"/>
        <v>554.32000000000005</v>
      </c>
      <c r="P568" s="105"/>
      <c r="Q568" s="145">
        <v>10</v>
      </c>
      <c r="R568" s="44">
        <f>ROUND(index!$O$33+(C568*12)*index!$O$34,2)</f>
        <v>1411.32</v>
      </c>
      <c r="S568" s="45">
        <f>ROUND(index!$O$37+(C568*12)*index!$O$38,2)</f>
        <v>897.9</v>
      </c>
    </row>
    <row r="569" spans="1:19" x14ac:dyDescent="0.25">
      <c r="A569" s="108">
        <v>11</v>
      </c>
      <c r="B569" s="316">
        <f t="shared" si="121"/>
        <v>3432.13</v>
      </c>
      <c r="C569" s="344">
        <f>ROUND(B569*index!$O$8,2)</f>
        <v>3570.79</v>
      </c>
      <c r="D569" s="216">
        <f t="shared" si="128"/>
        <v>21.684999999999999</v>
      </c>
      <c r="E569" s="31"/>
      <c r="F569" s="37">
        <f t="shared" si="122"/>
        <v>5.6380999999999997</v>
      </c>
      <c r="G569" s="22">
        <f t="shared" si="123"/>
        <v>12.143599999999999</v>
      </c>
      <c r="H569" s="22">
        <f t="shared" si="124"/>
        <v>7.5898000000000003</v>
      </c>
      <c r="I569" s="22">
        <f t="shared" si="125"/>
        <v>10.842499999999999</v>
      </c>
      <c r="J569" s="22">
        <f t="shared" si="126"/>
        <v>6.5054999999999996</v>
      </c>
      <c r="K569" s="38">
        <f t="shared" si="127"/>
        <v>4.3369999999999997</v>
      </c>
      <c r="L569" s="31"/>
      <c r="M569" s="44">
        <f t="shared" si="129"/>
        <v>187.82</v>
      </c>
      <c r="N569" s="20">
        <f t="shared" si="130"/>
        <v>375.65</v>
      </c>
      <c r="O569" s="45">
        <f t="shared" si="131"/>
        <v>563.47</v>
      </c>
      <c r="P569" s="105"/>
      <c r="Q569" s="145">
        <v>11</v>
      </c>
      <c r="R569" s="44">
        <f>ROUND(index!$O$33+(C569*12)*index!$O$34,2)</f>
        <v>1428.72</v>
      </c>
      <c r="S569" s="45">
        <f>ROUND(index!$O$37+(C569*12)*index!$O$38,2)</f>
        <v>901.59</v>
      </c>
    </row>
    <row r="570" spans="1:19" x14ac:dyDescent="0.25">
      <c r="A570" s="108">
        <v>12</v>
      </c>
      <c r="B570" s="316">
        <f t="shared" si="121"/>
        <v>3484.54</v>
      </c>
      <c r="C570" s="344">
        <f>ROUND(B570*index!$O$8,2)</f>
        <v>3625.32</v>
      </c>
      <c r="D570" s="216">
        <f t="shared" si="128"/>
        <v>22.016100000000002</v>
      </c>
      <c r="E570" s="31"/>
      <c r="F570" s="37">
        <f t="shared" si="122"/>
        <v>5.7241999999999997</v>
      </c>
      <c r="G570" s="22">
        <f t="shared" si="123"/>
        <v>12.329000000000001</v>
      </c>
      <c r="H570" s="22">
        <f t="shared" si="124"/>
        <v>7.7055999999999996</v>
      </c>
      <c r="I570" s="22">
        <f t="shared" si="125"/>
        <v>11.008100000000001</v>
      </c>
      <c r="J570" s="22">
        <f t="shared" si="126"/>
        <v>6.6048</v>
      </c>
      <c r="K570" s="38">
        <f t="shared" si="127"/>
        <v>4.4032</v>
      </c>
      <c r="L570" s="31"/>
      <c r="M570" s="44">
        <f t="shared" si="129"/>
        <v>190.69</v>
      </c>
      <c r="N570" s="20">
        <f t="shared" si="130"/>
        <v>381.38</v>
      </c>
      <c r="O570" s="45">
        <f t="shared" si="131"/>
        <v>572.08000000000004</v>
      </c>
      <c r="P570" s="105"/>
      <c r="Q570" s="145">
        <v>12</v>
      </c>
      <c r="R570" s="44">
        <f>ROUND(index!$O$33+(C570*12)*index!$O$34,2)</f>
        <v>1445.08</v>
      </c>
      <c r="S570" s="45">
        <f>ROUND(index!$O$37+(C570*12)*index!$O$38,2)</f>
        <v>905.06</v>
      </c>
    </row>
    <row r="571" spans="1:19" x14ac:dyDescent="0.25">
      <c r="A571" s="108">
        <v>13</v>
      </c>
      <c r="B571" s="316">
        <f t="shared" si="121"/>
        <v>3533.76</v>
      </c>
      <c r="C571" s="344">
        <f>ROUND(B571*index!$O$8,2)</f>
        <v>3676.52</v>
      </c>
      <c r="D571" s="216">
        <f t="shared" si="128"/>
        <v>22.327000000000002</v>
      </c>
      <c r="E571" s="31"/>
      <c r="F571" s="37">
        <f t="shared" si="122"/>
        <v>5.8049999999999997</v>
      </c>
      <c r="G571" s="22">
        <f t="shared" si="123"/>
        <v>12.5031</v>
      </c>
      <c r="H571" s="22">
        <f t="shared" si="124"/>
        <v>7.8144999999999998</v>
      </c>
      <c r="I571" s="22">
        <f t="shared" si="125"/>
        <v>11.163500000000001</v>
      </c>
      <c r="J571" s="22">
        <f t="shared" si="126"/>
        <v>6.6981000000000002</v>
      </c>
      <c r="K571" s="38">
        <f t="shared" si="127"/>
        <v>4.4653999999999998</v>
      </c>
      <c r="L571" s="31"/>
      <c r="M571" s="44">
        <f t="shared" si="129"/>
        <v>193.38</v>
      </c>
      <c r="N571" s="20">
        <f t="shared" si="130"/>
        <v>386.77</v>
      </c>
      <c r="O571" s="45">
        <f t="shared" si="131"/>
        <v>580.15</v>
      </c>
      <c r="P571" s="105"/>
      <c r="Q571" s="145">
        <v>13</v>
      </c>
      <c r="R571" s="44">
        <f>ROUND(index!$O$33+(C571*12)*index!$O$34,2)</f>
        <v>1460.44</v>
      </c>
      <c r="S571" s="45">
        <f>ROUND(index!$O$37+(C571*12)*index!$O$38,2)</f>
        <v>908.32</v>
      </c>
    </row>
    <row r="572" spans="1:19" x14ac:dyDescent="0.25">
      <c r="A572" s="108">
        <v>14</v>
      </c>
      <c r="B572" s="316">
        <f t="shared" si="121"/>
        <v>3579.93</v>
      </c>
      <c r="C572" s="344">
        <f>ROUND(B572*index!$O$8,2)</f>
        <v>3724.56</v>
      </c>
      <c r="D572" s="216">
        <f t="shared" si="128"/>
        <v>22.6188</v>
      </c>
      <c r="E572" s="31"/>
      <c r="F572" s="37">
        <f t="shared" si="122"/>
        <v>5.8808999999999996</v>
      </c>
      <c r="G572" s="22">
        <f t="shared" si="123"/>
        <v>12.666499999999999</v>
      </c>
      <c r="H572" s="22">
        <f t="shared" si="124"/>
        <v>7.9165999999999999</v>
      </c>
      <c r="I572" s="22">
        <f t="shared" si="125"/>
        <v>11.3094</v>
      </c>
      <c r="J572" s="22">
        <f t="shared" si="126"/>
        <v>6.7855999999999996</v>
      </c>
      <c r="K572" s="38">
        <f t="shared" si="127"/>
        <v>4.5237999999999996</v>
      </c>
      <c r="L572" s="31"/>
      <c r="M572" s="44">
        <f t="shared" si="129"/>
        <v>195.91</v>
      </c>
      <c r="N572" s="20">
        <f t="shared" si="130"/>
        <v>391.82</v>
      </c>
      <c r="O572" s="45">
        <f t="shared" si="131"/>
        <v>587.74</v>
      </c>
      <c r="P572" s="105"/>
      <c r="Q572" s="145">
        <v>14</v>
      </c>
      <c r="R572" s="44">
        <f>ROUND(index!$O$33+(C572*12)*index!$O$34,2)</f>
        <v>1474.85</v>
      </c>
      <c r="S572" s="45">
        <f>ROUND(index!$O$37+(C572*12)*index!$O$38,2)</f>
        <v>911.37</v>
      </c>
    </row>
    <row r="573" spans="1:19" x14ac:dyDescent="0.25">
      <c r="A573" s="108">
        <v>15</v>
      </c>
      <c r="B573" s="316">
        <f t="shared" si="121"/>
        <v>3623.2</v>
      </c>
      <c r="C573" s="344">
        <f>ROUND(B573*index!$O$8,2)</f>
        <v>3769.58</v>
      </c>
      <c r="D573" s="216">
        <f t="shared" si="128"/>
        <v>22.892199999999999</v>
      </c>
      <c r="E573" s="31"/>
      <c r="F573" s="37">
        <f t="shared" si="122"/>
        <v>5.952</v>
      </c>
      <c r="G573" s="22">
        <f t="shared" si="123"/>
        <v>12.819599999999999</v>
      </c>
      <c r="H573" s="22">
        <f t="shared" si="124"/>
        <v>8.0122999999999998</v>
      </c>
      <c r="I573" s="22">
        <f t="shared" si="125"/>
        <v>11.446099999999999</v>
      </c>
      <c r="J573" s="22">
        <f t="shared" si="126"/>
        <v>6.8677000000000001</v>
      </c>
      <c r="K573" s="38">
        <f t="shared" si="127"/>
        <v>4.5784000000000002</v>
      </c>
      <c r="L573" s="31"/>
      <c r="M573" s="44">
        <f t="shared" si="129"/>
        <v>198.28</v>
      </c>
      <c r="N573" s="20">
        <f t="shared" si="130"/>
        <v>396.56</v>
      </c>
      <c r="O573" s="45">
        <f t="shared" si="131"/>
        <v>594.84</v>
      </c>
      <c r="P573" s="105"/>
      <c r="Q573" s="145">
        <v>15</v>
      </c>
      <c r="R573" s="44">
        <f>ROUND(index!$O$33+(C573*12)*index!$O$34,2)</f>
        <v>1488.35</v>
      </c>
      <c r="S573" s="45">
        <f>ROUND(index!$O$37+(C573*12)*index!$O$38,2)</f>
        <v>914.24</v>
      </c>
    </row>
    <row r="574" spans="1:19" x14ac:dyDescent="0.25">
      <c r="A574" s="108">
        <v>16</v>
      </c>
      <c r="B574" s="316">
        <f t="shared" si="121"/>
        <v>3668.21</v>
      </c>
      <c r="C574" s="344">
        <f>ROUND(B574*index!$O$8,2)</f>
        <v>3816.41</v>
      </c>
      <c r="D574" s="216">
        <f t="shared" si="128"/>
        <v>23.176600000000001</v>
      </c>
      <c r="E574" s="31"/>
      <c r="F574" s="37">
        <f t="shared" si="122"/>
        <v>6.0259</v>
      </c>
      <c r="G574" s="22">
        <f t="shared" si="123"/>
        <v>12.978899999999999</v>
      </c>
      <c r="H574" s="22">
        <f t="shared" si="124"/>
        <v>8.1118000000000006</v>
      </c>
      <c r="I574" s="22">
        <f t="shared" si="125"/>
        <v>11.5883</v>
      </c>
      <c r="J574" s="22">
        <f t="shared" si="126"/>
        <v>6.9530000000000003</v>
      </c>
      <c r="K574" s="38">
        <f t="shared" si="127"/>
        <v>4.6353</v>
      </c>
      <c r="L574" s="31"/>
      <c r="M574" s="44">
        <f t="shared" si="129"/>
        <v>200.74</v>
      </c>
      <c r="N574" s="20">
        <f t="shared" si="130"/>
        <v>401.49</v>
      </c>
      <c r="O574" s="45">
        <f t="shared" si="131"/>
        <v>602.23</v>
      </c>
      <c r="P574" s="105"/>
      <c r="Q574" s="145">
        <v>16</v>
      </c>
      <c r="R574" s="44">
        <f>ROUND(index!$O$33+(C574*12)*index!$O$34,2)</f>
        <v>1502.4</v>
      </c>
      <c r="S574" s="45">
        <f>ROUND(index!$O$37+(C574*12)*index!$O$38,2)</f>
        <v>917.21</v>
      </c>
    </row>
    <row r="575" spans="1:19" x14ac:dyDescent="0.25">
      <c r="A575" s="108">
        <v>17</v>
      </c>
      <c r="B575" s="316">
        <f t="shared" si="121"/>
        <v>3710.35</v>
      </c>
      <c r="C575" s="344">
        <f>ROUND(B575*index!$O$8,2)</f>
        <v>3860.25</v>
      </c>
      <c r="D575" s="216">
        <f t="shared" si="128"/>
        <v>23.442799999999998</v>
      </c>
      <c r="E575" s="31"/>
      <c r="F575" s="37">
        <f t="shared" si="122"/>
        <v>6.0951000000000004</v>
      </c>
      <c r="G575" s="22">
        <f t="shared" si="123"/>
        <v>13.128</v>
      </c>
      <c r="H575" s="22">
        <f t="shared" si="124"/>
        <v>8.2050000000000001</v>
      </c>
      <c r="I575" s="22">
        <f t="shared" si="125"/>
        <v>11.721399999999999</v>
      </c>
      <c r="J575" s="22">
        <f t="shared" si="126"/>
        <v>7.0327999999999999</v>
      </c>
      <c r="K575" s="38">
        <f t="shared" si="127"/>
        <v>4.6886000000000001</v>
      </c>
      <c r="L575" s="31"/>
      <c r="M575" s="44">
        <f t="shared" si="129"/>
        <v>203.05</v>
      </c>
      <c r="N575" s="20">
        <f t="shared" si="130"/>
        <v>406.1</v>
      </c>
      <c r="O575" s="45">
        <f t="shared" si="131"/>
        <v>609.15</v>
      </c>
      <c r="P575" s="105"/>
      <c r="Q575" s="145">
        <v>17</v>
      </c>
      <c r="R575" s="44">
        <f>ROUND(index!$O$33+(C575*12)*index!$O$34,2)</f>
        <v>1515.56</v>
      </c>
      <c r="S575" s="45">
        <f>ROUND(index!$O$37+(C575*12)*index!$O$38,2)</f>
        <v>920</v>
      </c>
    </row>
    <row r="576" spans="1:19" x14ac:dyDescent="0.25">
      <c r="A576" s="108">
        <v>18</v>
      </c>
      <c r="B576" s="316">
        <f t="shared" si="121"/>
        <v>3749.79</v>
      </c>
      <c r="C576" s="344">
        <f>ROUND(B576*index!$O$8,2)</f>
        <v>3901.28</v>
      </c>
      <c r="D576" s="216">
        <f t="shared" si="128"/>
        <v>23.692</v>
      </c>
      <c r="E576" s="31"/>
      <c r="F576" s="37">
        <f t="shared" si="122"/>
        <v>6.1599000000000004</v>
      </c>
      <c r="G576" s="22">
        <f t="shared" si="123"/>
        <v>13.2675</v>
      </c>
      <c r="H576" s="22">
        <f t="shared" si="124"/>
        <v>8.2921999999999993</v>
      </c>
      <c r="I576" s="22">
        <f t="shared" si="125"/>
        <v>11.846</v>
      </c>
      <c r="J576" s="22">
        <f t="shared" si="126"/>
        <v>7.1075999999999997</v>
      </c>
      <c r="K576" s="38">
        <f t="shared" si="127"/>
        <v>4.7384000000000004</v>
      </c>
      <c r="L576" s="31"/>
      <c r="M576" s="44">
        <f t="shared" si="129"/>
        <v>205.21</v>
      </c>
      <c r="N576" s="20">
        <f t="shared" si="130"/>
        <v>410.41</v>
      </c>
      <c r="O576" s="45">
        <f t="shared" si="131"/>
        <v>615.62</v>
      </c>
      <c r="P576" s="105"/>
      <c r="Q576" s="145">
        <v>18</v>
      </c>
      <c r="R576" s="44">
        <f>ROUND(index!$O$33+(C576*12)*index!$O$34,2)</f>
        <v>1527.86</v>
      </c>
      <c r="S576" s="45">
        <f>ROUND(index!$O$37+(C576*12)*index!$O$38,2)</f>
        <v>922.61</v>
      </c>
    </row>
    <row r="577" spans="1:19" x14ac:dyDescent="0.25">
      <c r="A577" s="108">
        <v>19</v>
      </c>
      <c r="B577" s="316">
        <f t="shared" si="121"/>
        <v>3786.65</v>
      </c>
      <c r="C577" s="344">
        <f>ROUND(B577*index!$O$8,2)</f>
        <v>3939.63</v>
      </c>
      <c r="D577" s="216">
        <f t="shared" si="128"/>
        <v>23.924900000000001</v>
      </c>
      <c r="E577" s="31"/>
      <c r="F577" s="37">
        <f t="shared" si="122"/>
        <v>6.2205000000000004</v>
      </c>
      <c r="G577" s="22">
        <f t="shared" si="123"/>
        <v>13.3979</v>
      </c>
      <c r="H577" s="22">
        <f t="shared" si="124"/>
        <v>8.3736999999999995</v>
      </c>
      <c r="I577" s="22">
        <f t="shared" si="125"/>
        <v>11.9625</v>
      </c>
      <c r="J577" s="22">
        <f t="shared" si="126"/>
        <v>7.1775000000000002</v>
      </c>
      <c r="K577" s="38">
        <f t="shared" si="127"/>
        <v>4.7850000000000001</v>
      </c>
      <c r="L577" s="31"/>
      <c r="M577" s="44">
        <f t="shared" si="129"/>
        <v>207.22</v>
      </c>
      <c r="N577" s="20">
        <f t="shared" si="130"/>
        <v>414.45</v>
      </c>
      <c r="O577" s="45">
        <f t="shared" si="131"/>
        <v>621.66999999999996</v>
      </c>
      <c r="P577" s="105"/>
      <c r="Q577" s="145">
        <v>19</v>
      </c>
      <c r="R577" s="44">
        <f>ROUND(index!$O$33+(C577*12)*index!$O$34,2)</f>
        <v>1539.37</v>
      </c>
      <c r="S577" s="45">
        <f>ROUND(index!$O$37+(C577*12)*index!$O$38,2)</f>
        <v>925.05</v>
      </c>
    </row>
    <row r="578" spans="1:19" x14ac:dyDescent="0.25">
      <c r="A578" s="108">
        <v>20</v>
      </c>
      <c r="B578" s="316">
        <f t="shared" si="121"/>
        <v>3821.09</v>
      </c>
      <c r="C578" s="344">
        <f>ROUND(B578*index!$O$8,2)</f>
        <v>3975.46</v>
      </c>
      <c r="D578" s="216">
        <f t="shared" si="128"/>
        <v>24.142499999999998</v>
      </c>
      <c r="E578" s="31"/>
      <c r="F578" s="37">
        <f t="shared" si="122"/>
        <v>6.2770999999999999</v>
      </c>
      <c r="G578" s="22">
        <f t="shared" si="123"/>
        <v>13.5198</v>
      </c>
      <c r="H578" s="22">
        <f t="shared" si="124"/>
        <v>8.4498999999999995</v>
      </c>
      <c r="I578" s="22">
        <f t="shared" si="125"/>
        <v>12.071300000000001</v>
      </c>
      <c r="J578" s="22">
        <f t="shared" si="126"/>
        <v>7.2427999999999999</v>
      </c>
      <c r="K578" s="38">
        <f t="shared" si="127"/>
        <v>4.8285</v>
      </c>
      <c r="L578" s="31"/>
      <c r="M578" s="44">
        <f t="shared" si="129"/>
        <v>209.11</v>
      </c>
      <c r="N578" s="20">
        <f t="shared" si="130"/>
        <v>418.22</v>
      </c>
      <c r="O578" s="45">
        <f t="shared" si="131"/>
        <v>627.33000000000004</v>
      </c>
      <c r="P578" s="105"/>
      <c r="Q578" s="145">
        <v>20</v>
      </c>
      <c r="R578" s="44">
        <f>ROUND(index!$O$33+(C578*12)*index!$O$34,2)</f>
        <v>1550.12</v>
      </c>
      <c r="S578" s="45">
        <f>ROUND(index!$O$37+(C578*12)*index!$O$38,2)</f>
        <v>927.33</v>
      </c>
    </row>
    <row r="579" spans="1:19" x14ac:dyDescent="0.25">
      <c r="A579" s="108">
        <v>21</v>
      </c>
      <c r="B579" s="316">
        <f t="shared" si="121"/>
        <v>3853.23</v>
      </c>
      <c r="C579" s="344">
        <f>ROUND(B579*index!$O$8,2)</f>
        <v>4008.9</v>
      </c>
      <c r="D579" s="216">
        <f t="shared" si="128"/>
        <v>24.345500000000001</v>
      </c>
      <c r="E579" s="31"/>
      <c r="F579" s="37">
        <f t="shared" si="122"/>
        <v>6.3297999999999996</v>
      </c>
      <c r="G579" s="22">
        <f t="shared" si="123"/>
        <v>13.6335</v>
      </c>
      <c r="H579" s="22">
        <f t="shared" si="124"/>
        <v>8.5208999999999993</v>
      </c>
      <c r="I579" s="22">
        <f t="shared" si="125"/>
        <v>12.172800000000001</v>
      </c>
      <c r="J579" s="22">
        <f t="shared" si="126"/>
        <v>7.3037000000000001</v>
      </c>
      <c r="K579" s="38">
        <f t="shared" si="127"/>
        <v>4.8691000000000004</v>
      </c>
      <c r="L579" s="31"/>
      <c r="M579" s="44">
        <f t="shared" si="129"/>
        <v>210.87</v>
      </c>
      <c r="N579" s="20">
        <f t="shared" si="130"/>
        <v>421.74</v>
      </c>
      <c r="O579" s="45">
        <f t="shared" si="131"/>
        <v>632.6</v>
      </c>
      <c r="P579" s="105"/>
      <c r="Q579" s="145">
        <v>21</v>
      </c>
      <c r="R579" s="44">
        <f>ROUND(index!$O$33+(C579*12)*index!$O$34,2)</f>
        <v>1560.15</v>
      </c>
      <c r="S579" s="45">
        <f>ROUND(index!$O$37+(C579*12)*index!$O$38,2)</f>
        <v>929.46</v>
      </c>
    </row>
    <row r="580" spans="1:19" x14ac:dyDescent="0.25">
      <c r="A580" s="108">
        <v>22</v>
      </c>
      <c r="B580" s="316">
        <f t="shared" si="121"/>
        <v>3883.22</v>
      </c>
      <c r="C580" s="344">
        <f>ROUND(B580*index!$O$8,2)</f>
        <v>4040.1</v>
      </c>
      <c r="D580" s="216">
        <f t="shared" si="128"/>
        <v>24.535</v>
      </c>
      <c r="E580" s="31"/>
      <c r="F580" s="37">
        <f t="shared" si="122"/>
        <v>6.3791000000000002</v>
      </c>
      <c r="G580" s="22">
        <f t="shared" si="123"/>
        <v>13.739599999999999</v>
      </c>
      <c r="H580" s="22">
        <f t="shared" si="124"/>
        <v>8.5873000000000008</v>
      </c>
      <c r="I580" s="22">
        <f t="shared" si="125"/>
        <v>12.2675</v>
      </c>
      <c r="J580" s="22">
        <f t="shared" si="126"/>
        <v>7.3605</v>
      </c>
      <c r="K580" s="38">
        <f t="shared" si="127"/>
        <v>4.907</v>
      </c>
      <c r="L580" s="31"/>
      <c r="M580" s="44">
        <f t="shared" si="129"/>
        <v>212.51</v>
      </c>
      <c r="N580" s="20">
        <f t="shared" si="130"/>
        <v>425.02</v>
      </c>
      <c r="O580" s="45">
        <f t="shared" si="131"/>
        <v>637.53</v>
      </c>
      <c r="P580" s="105"/>
      <c r="Q580" s="145">
        <v>22</v>
      </c>
      <c r="R580" s="44">
        <f>ROUND(index!$O$33+(C580*12)*index!$O$34,2)</f>
        <v>1569.51</v>
      </c>
      <c r="S580" s="45">
        <f>ROUND(index!$O$37+(C580*12)*index!$O$38,2)</f>
        <v>931.44</v>
      </c>
    </row>
    <row r="581" spans="1:19" x14ac:dyDescent="0.25">
      <c r="A581" s="108">
        <v>23</v>
      </c>
      <c r="B581" s="316">
        <f t="shared" si="121"/>
        <v>3911.16</v>
      </c>
      <c r="C581" s="344">
        <f>ROUND(B581*index!$O$8,2)</f>
        <v>4069.17</v>
      </c>
      <c r="D581" s="216">
        <f t="shared" si="128"/>
        <v>24.711600000000001</v>
      </c>
      <c r="E581" s="31"/>
      <c r="F581" s="37">
        <f t="shared" si="122"/>
        <v>6.4249999999999998</v>
      </c>
      <c r="G581" s="22">
        <f t="shared" si="123"/>
        <v>13.8385</v>
      </c>
      <c r="H581" s="22">
        <f t="shared" si="124"/>
        <v>8.6491000000000007</v>
      </c>
      <c r="I581" s="22">
        <f t="shared" si="125"/>
        <v>12.3558</v>
      </c>
      <c r="J581" s="22">
        <f t="shared" si="126"/>
        <v>7.4135</v>
      </c>
      <c r="K581" s="38">
        <f t="shared" si="127"/>
        <v>4.9423000000000004</v>
      </c>
      <c r="L581" s="31"/>
      <c r="M581" s="44">
        <f t="shared" si="129"/>
        <v>214.04</v>
      </c>
      <c r="N581" s="20">
        <f t="shared" si="130"/>
        <v>428.08</v>
      </c>
      <c r="O581" s="45">
        <f t="shared" si="131"/>
        <v>642.12</v>
      </c>
      <c r="P581" s="105"/>
      <c r="Q581" s="145">
        <v>23</v>
      </c>
      <c r="R581" s="44">
        <f>ROUND(index!$O$33+(C581*12)*index!$O$34,2)</f>
        <v>1578.23</v>
      </c>
      <c r="S581" s="45">
        <f>ROUND(index!$O$37+(C581*12)*index!$O$38,2)</f>
        <v>933.29</v>
      </c>
    </row>
    <row r="582" spans="1:19" x14ac:dyDescent="0.25">
      <c r="A582" s="108">
        <v>24</v>
      </c>
      <c r="B582" s="316">
        <f t="shared" si="121"/>
        <v>3937.2</v>
      </c>
      <c r="C582" s="344">
        <f>ROUND(B582*index!$O$8,2)</f>
        <v>4096.26</v>
      </c>
      <c r="D582" s="216">
        <f t="shared" si="128"/>
        <v>24.876100000000001</v>
      </c>
      <c r="E582" s="31"/>
      <c r="F582" s="37">
        <f t="shared" si="122"/>
        <v>6.4678000000000004</v>
      </c>
      <c r="G582" s="22">
        <f t="shared" si="123"/>
        <v>13.9306</v>
      </c>
      <c r="H582" s="22">
        <f t="shared" si="124"/>
        <v>8.7065999999999999</v>
      </c>
      <c r="I582" s="22">
        <f t="shared" si="125"/>
        <v>12.4381</v>
      </c>
      <c r="J582" s="22">
        <f t="shared" si="126"/>
        <v>7.4627999999999997</v>
      </c>
      <c r="K582" s="38">
        <f t="shared" si="127"/>
        <v>4.9752000000000001</v>
      </c>
      <c r="L582" s="31"/>
      <c r="M582" s="44">
        <f t="shared" si="129"/>
        <v>215.46</v>
      </c>
      <c r="N582" s="20">
        <f t="shared" si="130"/>
        <v>430.93</v>
      </c>
      <c r="O582" s="45">
        <f t="shared" si="131"/>
        <v>646.39</v>
      </c>
      <c r="P582" s="105"/>
      <c r="Q582" s="145">
        <v>24</v>
      </c>
      <c r="R582" s="44">
        <f>ROUND(index!$O$33+(C582*12)*index!$O$34,2)</f>
        <v>1586.36</v>
      </c>
      <c r="S582" s="45">
        <f>ROUND(index!$O$37+(C582*12)*index!$O$38,2)</f>
        <v>935.01</v>
      </c>
    </row>
    <row r="583" spans="1:19" x14ac:dyDescent="0.25">
      <c r="A583" s="108">
        <v>25</v>
      </c>
      <c r="B583" s="316">
        <f t="shared" si="121"/>
        <v>3961.45</v>
      </c>
      <c r="C583" s="344">
        <f>ROUND(B583*index!$O$8,2)</f>
        <v>4121.49</v>
      </c>
      <c r="D583" s="216">
        <f t="shared" si="128"/>
        <v>25.029299999999999</v>
      </c>
      <c r="E583" s="31"/>
      <c r="F583" s="37">
        <f t="shared" si="122"/>
        <v>6.5076000000000001</v>
      </c>
      <c r="G583" s="22">
        <f t="shared" si="123"/>
        <v>14.016400000000001</v>
      </c>
      <c r="H583" s="22">
        <f t="shared" si="124"/>
        <v>8.7603000000000009</v>
      </c>
      <c r="I583" s="22">
        <f t="shared" si="125"/>
        <v>12.514699999999999</v>
      </c>
      <c r="J583" s="22">
        <f t="shared" si="126"/>
        <v>7.5087999999999999</v>
      </c>
      <c r="K583" s="38">
        <f t="shared" si="127"/>
        <v>5.0058999999999996</v>
      </c>
      <c r="L583" s="31"/>
      <c r="M583" s="44">
        <f t="shared" si="129"/>
        <v>216.79</v>
      </c>
      <c r="N583" s="20">
        <f t="shared" si="130"/>
        <v>433.58</v>
      </c>
      <c r="O583" s="45">
        <f t="shared" si="131"/>
        <v>650.37</v>
      </c>
      <c r="P583" s="105"/>
      <c r="Q583" s="145">
        <v>25</v>
      </c>
      <c r="R583" s="44">
        <f>ROUND(index!$O$33+(C583*12)*index!$O$34,2)</f>
        <v>1593.93</v>
      </c>
      <c r="S583" s="45">
        <f>ROUND(index!$O$37+(C583*12)*index!$O$38,2)</f>
        <v>936.62</v>
      </c>
    </row>
    <row r="584" spans="1:19" x14ac:dyDescent="0.25">
      <c r="A584" s="108">
        <v>26</v>
      </c>
      <c r="B584" s="316">
        <f t="shared" si="121"/>
        <v>3984.02</v>
      </c>
      <c r="C584" s="344">
        <f>ROUND(B584*index!$O$8,2)</f>
        <v>4144.97</v>
      </c>
      <c r="D584" s="216">
        <f t="shared" si="128"/>
        <v>25.171900000000001</v>
      </c>
      <c r="E584" s="31"/>
      <c r="F584" s="37">
        <f t="shared" si="122"/>
        <v>6.5446999999999997</v>
      </c>
      <c r="G584" s="22">
        <f t="shared" si="123"/>
        <v>14.096299999999999</v>
      </c>
      <c r="H584" s="22">
        <f t="shared" si="124"/>
        <v>8.8102</v>
      </c>
      <c r="I584" s="22">
        <f t="shared" si="125"/>
        <v>12.586</v>
      </c>
      <c r="J584" s="22">
        <f t="shared" si="126"/>
        <v>7.5515999999999996</v>
      </c>
      <c r="K584" s="38">
        <f t="shared" si="127"/>
        <v>5.0343999999999998</v>
      </c>
      <c r="L584" s="31"/>
      <c r="M584" s="44">
        <f t="shared" si="129"/>
        <v>218.03</v>
      </c>
      <c r="N584" s="20">
        <f t="shared" si="130"/>
        <v>436.05</v>
      </c>
      <c r="O584" s="45">
        <f t="shared" si="131"/>
        <v>654.08000000000004</v>
      </c>
      <c r="P584" s="105"/>
      <c r="Q584" s="145">
        <v>26</v>
      </c>
      <c r="R584" s="44">
        <f>ROUND(index!$O$33+(C584*12)*index!$O$34,2)</f>
        <v>1600.97</v>
      </c>
      <c r="S584" s="45">
        <f>ROUND(index!$O$37+(C584*12)*index!$O$38,2)</f>
        <v>938.11</v>
      </c>
    </row>
    <row r="585" spans="1:19" x14ac:dyDescent="0.25">
      <c r="A585" s="108">
        <v>27</v>
      </c>
      <c r="B585" s="316">
        <f t="shared" si="121"/>
        <v>4005.01</v>
      </c>
      <c r="C585" s="344">
        <f>ROUND(B585*index!$O$8,2)</f>
        <v>4166.8100000000004</v>
      </c>
      <c r="D585" s="216">
        <f t="shared" si="128"/>
        <v>25.304500000000001</v>
      </c>
      <c r="E585" s="31"/>
      <c r="F585" s="37">
        <f t="shared" si="122"/>
        <v>6.5792000000000002</v>
      </c>
      <c r="G585" s="22">
        <f t="shared" si="123"/>
        <v>14.170500000000001</v>
      </c>
      <c r="H585" s="22">
        <f t="shared" si="124"/>
        <v>8.8566000000000003</v>
      </c>
      <c r="I585" s="22">
        <f t="shared" si="125"/>
        <v>12.6523</v>
      </c>
      <c r="J585" s="22">
        <f t="shared" si="126"/>
        <v>7.5914000000000001</v>
      </c>
      <c r="K585" s="38">
        <f t="shared" si="127"/>
        <v>5.0609000000000002</v>
      </c>
      <c r="L585" s="31"/>
      <c r="M585" s="44">
        <f t="shared" si="129"/>
        <v>219.17</v>
      </c>
      <c r="N585" s="20">
        <f t="shared" si="130"/>
        <v>438.35</v>
      </c>
      <c r="O585" s="45">
        <f t="shared" si="131"/>
        <v>657.52</v>
      </c>
      <c r="P585" s="105"/>
      <c r="Q585" s="145">
        <v>27</v>
      </c>
      <c r="R585" s="44">
        <f>ROUND(index!$O$33+(C585*12)*index!$O$34,2)</f>
        <v>1607.52</v>
      </c>
      <c r="S585" s="45">
        <f>ROUND(index!$O$37+(C585*12)*index!$O$38,2)</f>
        <v>939.5</v>
      </c>
    </row>
    <row r="586" spans="1:19" x14ac:dyDescent="0.25">
      <c r="A586" s="108">
        <v>28</v>
      </c>
      <c r="B586" s="316">
        <f t="shared" si="121"/>
        <v>4024.53</v>
      </c>
      <c r="C586" s="344">
        <f>ROUND(B586*index!$O$8,2)</f>
        <v>4187.12</v>
      </c>
      <c r="D586" s="216">
        <f t="shared" si="128"/>
        <v>25.427900000000001</v>
      </c>
      <c r="E586" s="31"/>
      <c r="F586" s="37">
        <f t="shared" si="122"/>
        <v>6.6113</v>
      </c>
      <c r="G586" s="22">
        <f t="shared" si="123"/>
        <v>14.239599999999999</v>
      </c>
      <c r="H586" s="22">
        <f t="shared" si="124"/>
        <v>8.8998000000000008</v>
      </c>
      <c r="I586" s="22">
        <f t="shared" si="125"/>
        <v>12.714</v>
      </c>
      <c r="J586" s="22">
        <f t="shared" si="126"/>
        <v>7.6284000000000001</v>
      </c>
      <c r="K586" s="38">
        <f t="shared" si="127"/>
        <v>5.0856000000000003</v>
      </c>
      <c r="L586" s="31"/>
      <c r="M586" s="44">
        <f t="shared" si="129"/>
        <v>220.24</v>
      </c>
      <c r="N586" s="20">
        <f t="shared" si="130"/>
        <v>440.49</v>
      </c>
      <c r="O586" s="45">
        <f t="shared" si="131"/>
        <v>660.73</v>
      </c>
      <c r="P586" s="105"/>
      <c r="Q586" s="145">
        <v>28</v>
      </c>
      <c r="R586" s="44">
        <f>ROUND(index!$O$33+(C586*12)*index!$O$34,2)</f>
        <v>1613.62</v>
      </c>
      <c r="S586" s="45">
        <f>ROUND(index!$O$37+(C586*12)*index!$O$38,2)</f>
        <v>940.79</v>
      </c>
    </row>
    <row r="587" spans="1:19" x14ac:dyDescent="0.25">
      <c r="A587" s="108">
        <v>29</v>
      </c>
      <c r="B587" s="316">
        <f t="shared" si="121"/>
        <v>4042.67</v>
      </c>
      <c r="C587" s="344">
        <f>ROUND(B587*index!$O$8,2)</f>
        <v>4205.99</v>
      </c>
      <c r="D587" s="216">
        <f t="shared" si="128"/>
        <v>25.542400000000001</v>
      </c>
      <c r="E587" s="31"/>
      <c r="F587" s="37">
        <f t="shared" si="122"/>
        <v>6.641</v>
      </c>
      <c r="G587" s="22">
        <f t="shared" si="123"/>
        <v>14.303699999999999</v>
      </c>
      <c r="H587" s="22">
        <f t="shared" si="124"/>
        <v>8.9398</v>
      </c>
      <c r="I587" s="22">
        <f t="shared" si="125"/>
        <v>12.7712</v>
      </c>
      <c r="J587" s="22">
        <f t="shared" si="126"/>
        <v>7.6627000000000001</v>
      </c>
      <c r="K587" s="38">
        <f t="shared" si="127"/>
        <v>5.1085000000000003</v>
      </c>
      <c r="L587" s="31"/>
      <c r="M587" s="44">
        <f t="shared" si="129"/>
        <v>221.24</v>
      </c>
      <c r="N587" s="20">
        <f t="shared" si="130"/>
        <v>442.47</v>
      </c>
      <c r="O587" s="45">
        <f t="shared" si="131"/>
        <v>663.71</v>
      </c>
      <c r="P587" s="105"/>
      <c r="Q587" s="145">
        <v>29</v>
      </c>
      <c r="R587" s="44">
        <f>ROUND(index!$O$33+(C587*12)*index!$O$34,2)</f>
        <v>1619.28</v>
      </c>
      <c r="S587" s="45">
        <f>ROUND(index!$O$37+(C587*12)*index!$O$38,2)</f>
        <v>941.99</v>
      </c>
    </row>
    <row r="588" spans="1:19" x14ac:dyDescent="0.25">
      <c r="A588" s="108">
        <v>30</v>
      </c>
      <c r="B588" s="316">
        <f t="shared" si="121"/>
        <v>4059.53</v>
      </c>
      <c r="C588" s="344">
        <f>ROUND(B588*index!$O$8,2)</f>
        <v>4223.54</v>
      </c>
      <c r="D588" s="216">
        <f t="shared" si="128"/>
        <v>25.649000000000001</v>
      </c>
      <c r="E588" s="31"/>
      <c r="F588" s="37">
        <f t="shared" si="122"/>
        <v>6.6687000000000003</v>
      </c>
      <c r="G588" s="22">
        <f t="shared" si="123"/>
        <v>14.3634</v>
      </c>
      <c r="H588" s="22">
        <f t="shared" si="124"/>
        <v>8.9771999999999998</v>
      </c>
      <c r="I588" s="22">
        <f t="shared" si="125"/>
        <v>12.8245</v>
      </c>
      <c r="J588" s="22">
        <f t="shared" si="126"/>
        <v>7.6947000000000001</v>
      </c>
      <c r="K588" s="38">
        <f t="shared" si="127"/>
        <v>5.1298000000000004</v>
      </c>
      <c r="L588" s="31"/>
      <c r="M588" s="44">
        <f t="shared" si="129"/>
        <v>222.16</v>
      </c>
      <c r="N588" s="20">
        <f t="shared" si="130"/>
        <v>444.32</v>
      </c>
      <c r="O588" s="45">
        <f t="shared" si="131"/>
        <v>666.47</v>
      </c>
      <c r="P588" s="105"/>
      <c r="Q588" s="145">
        <v>30</v>
      </c>
      <c r="R588" s="44">
        <f>ROUND(index!$O$33+(C588*12)*index!$O$34,2)</f>
        <v>1624.54</v>
      </c>
      <c r="S588" s="45">
        <f>ROUND(index!$O$37+(C588*12)*index!$O$38,2)</f>
        <v>943.11</v>
      </c>
    </row>
    <row r="589" spans="1:19" x14ac:dyDescent="0.25">
      <c r="A589" s="108">
        <v>31</v>
      </c>
      <c r="B589" s="316">
        <f t="shared" si="121"/>
        <v>4075.19</v>
      </c>
      <c r="C589" s="344">
        <f>ROUND(B589*index!$O$8,2)</f>
        <v>4239.83</v>
      </c>
      <c r="D589" s="216">
        <f t="shared" si="128"/>
        <v>25.748000000000001</v>
      </c>
      <c r="E589" s="31"/>
      <c r="F589" s="37">
        <f t="shared" si="122"/>
        <v>6.6944999999999997</v>
      </c>
      <c r="G589" s="22">
        <f t="shared" si="123"/>
        <v>14.418900000000001</v>
      </c>
      <c r="H589" s="22">
        <f t="shared" si="124"/>
        <v>9.0117999999999991</v>
      </c>
      <c r="I589" s="22">
        <f t="shared" si="125"/>
        <v>12.874000000000001</v>
      </c>
      <c r="J589" s="22">
        <f t="shared" si="126"/>
        <v>7.7244000000000002</v>
      </c>
      <c r="K589" s="38">
        <f t="shared" si="127"/>
        <v>5.1496000000000004</v>
      </c>
      <c r="L589" s="31"/>
      <c r="M589" s="44">
        <f t="shared" si="129"/>
        <v>223.02</v>
      </c>
      <c r="N589" s="20">
        <f t="shared" si="130"/>
        <v>446.03</v>
      </c>
      <c r="O589" s="45">
        <f t="shared" si="131"/>
        <v>669.05</v>
      </c>
      <c r="P589" s="105"/>
      <c r="Q589" s="145">
        <v>31</v>
      </c>
      <c r="R589" s="44">
        <f>ROUND(index!$O$33+(C589*12)*index!$O$34,2)</f>
        <v>1629.43</v>
      </c>
      <c r="S589" s="45">
        <f>ROUND(index!$O$37+(C589*12)*index!$O$38,2)</f>
        <v>944.14</v>
      </c>
    </row>
    <row r="590" spans="1:19" x14ac:dyDescent="0.25">
      <c r="A590" s="109">
        <v>32</v>
      </c>
      <c r="B590" s="316">
        <f t="shared" si="121"/>
        <v>4089.73</v>
      </c>
      <c r="C590" s="344">
        <f>ROUND(B590*index!$O$8,2)</f>
        <v>4254.96</v>
      </c>
      <c r="D590" s="216">
        <f t="shared" si="128"/>
        <v>25.8398</v>
      </c>
      <c r="E590" s="31"/>
      <c r="F590" s="37">
        <f t="shared" si="122"/>
        <v>6.7183000000000002</v>
      </c>
      <c r="G590" s="22">
        <f t="shared" si="123"/>
        <v>14.4703</v>
      </c>
      <c r="H590" s="22">
        <f t="shared" si="124"/>
        <v>9.0439000000000007</v>
      </c>
      <c r="I590" s="22">
        <f t="shared" si="125"/>
        <v>12.9199</v>
      </c>
      <c r="J590" s="22">
        <f t="shared" si="126"/>
        <v>7.7519</v>
      </c>
      <c r="K590" s="38">
        <f t="shared" si="127"/>
        <v>5.1680000000000001</v>
      </c>
      <c r="L590" s="31"/>
      <c r="M590" s="44">
        <f t="shared" si="129"/>
        <v>223.81</v>
      </c>
      <c r="N590" s="20">
        <f t="shared" si="130"/>
        <v>447.62</v>
      </c>
      <c r="O590" s="45">
        <f t="shared" si="131"/>
        <v>671.43</v>
      </c>
      <c r="P590" s="105"/>
      <c r="Q590" s="146">
        <v>32</v>
      </c>
      <c r="R590" s="44">
        <f>ROUND(index!$O$33+(C590*12)*index!$O$34,2)</f>
        <v>1633.97</v>
      </c>
      <c r="S590" s="45">
        <f>ROUND(index!$O$37+(C590*12)*index!$O$38,2)</f>
        <v>945.11</v>
      </c>
    </row>
    <row r="591" spans="1:19" x14ac:dyDescent="0.25">
      <c r="A591" s="109">
        <v>33</v>
      </c>
      <c r="B591" s="316">
        <f t="shared" si="121"/>
        <v>4103.2299999999996</v>
      </c>
      <c r="C591" s="344">
        <f>ROUND(B591*index!$O$8,2)</f>
        <v>4269</v>
      </c>
      <c r="D591" s="216">
        <f t="shared" si="128"/>
        <v>25.9251</v>
      </c>
      <c r="E591" s="31"/>
      <c r="F591" s="37">
        <f t="shared" si="122"/>
        <v>6.7404999999999999</v>
      </c>
      <c r="G591" s="22">
        <f t="shared" si="123"/>
        <v>14.5181</v>
      </c>
      <c r="H591" s="22">
        <f t="shared" si="124"/>
        <v>9.0738000000000003</v>
      </c>
      <c r="I591" s="22">
        <f t="shared" si="125"/>
        <v>12.9626</v>
      </c>
      <c r="J591" s="22">
        <f t="shared" si="126"/>
        <v>7.7774999999999999</v>
      </c>
      <c r="K591" s="38">
        <f t="shared" si="127"/>
        <v>5.1849999999999996</v>
      </c>
      <c r="L591" s="31"/>
      <c r="M591" s="44">
        <f t="shared" si="129"/>
        <v>224.55</v>
      </c>
      <c r="N591" s="20">
        <f t="shared" si="130"/>
        <v>449.1</v>
      </c>
      <c r="O591" s="45">
        <f t="shared" si="131"/>
        <v>673.65</v>
      </c>
      <c r="P591" s="105"/>
      <c r="Q591" s="146">
        <v>33</v>
      </c>
      <c r="R591" s="44">
        <f>ROUND(index!$O$33+(C591*12)*index!$O$34,2)</f>
        <v>1638.18</v>
      </c>
      <c r="S591" s="45">
        <f>ROUND(index!$O$37+(C591*12)*index!$O$38,2)</f>
        <v>946</v>
      </c>
    </row>
    <row r="592" spans="1:19" x14ac:dyDescent="0.25">
      <c r="A592" s="109">
        <v>34</v>
      </c>
      <c r="B592" s="316">
        <f t="shared" si="121"/>
        <v>4115.76</v>
      </c>
      <c r="C592" s="344">
        <f>ROUND(B592*index!$O$8,2)</f>
        <v>4282.04</v>
      </c>
      <c r="D592" s="216">
        <f t="shared" si="128"/>
        <v>26.004300000000001</v>
      </c>
      <c r="E592" s="31"/>
      <c r="F592" s="37">
        <f t="shared" si="122"/>
        <v>6.7610999999999999</v>
      </c>
      <c r="G592" s="22">
        <f t="shared" si="123"/>
        <v>14.5624</v>
      </c>
      <c r="H592" s="22">
        <f t="shared" si="124"/>
        <v>9.1014999999999997</v>
      </c>
      <c r="I592" s="22">
        <f t="shared" si="125"/>
        <v>13.0022</v>
      </c>
      <c r="J592" s="22">
        <f t="shared" si="126"/>
        <v>7.8013000000000003</v>
      </c>
      <c r="K592" s="38">
        <f t="shared" si="127"/>
        <v>5.2008999999999999</v>
      </c>
      <c r="L592" s="31"/>
      <c r="M592" s="44">
        <f t="shared" si="129"/>
        <v>225.24</v>
      </c>
      <c r="N592" s="20">
        <f t="shared" si="130"/>
        <v>450.47</v>
      </c>
      <c r="O592" s="45">
        <f t="shared" si="131"/>
        <v>675.71</v>
      </c>
      <c r="P592" s="105"/>
      <c r="Q592" s="146">
        <v>34</v>
      </c>
      <c r="R592" s="44">
        <f>ROUND(index!$O$33+(C592*12)*index!$O$34,2)</f>
        <v>1642.09</v>
      </c>
      <c r="S592" s="45">
        <f>ROUND(index!$O$37+(C592*12)*index!$O$38,2)</f>
        <v>946.83</v>
      </c>
    </row>
    <row r="593" spans="1:19" ht="13.8" thickBot="1" x14ac:dyDescent="0.3">
      <c r="A593" s="110">
        <v>35</v>
      </c>
      <c r="B593" s="366">
        <f t="shared" si="121"/>
        <v>4127.38</v>
      </c>
      <c r="C593" s="345">
        <f>ROUND(B593*index!$O$8,2)</f>
        <v>4294.13</v>
      </c>
      <c r="D593" s="217">
        <f t="shared" si="128"/>
        <v>26.0777</v>
      </c>
      <c r="E593" s="31"/>
      <c r="F593" s="335">
        <f t="shared" si="122"/>
        <v>6.7801999999999998</v>
      </c>
      <c r="G593" s="336">
        <f t="shared" si="123"/>
        <v>14.6035</v>
      </c>
      <c r="H593" s="336">
        <f t="shared" si="124"/>
        <v>9.1272000000000002</v>
      </c>
      <c r="I593" s="336">
        <f t="shared" si="125"/>
        <v>13.0389</v>
      </c>
      <c r="J593" s="336">
        <f t="shared" si="126"/>
        <v>7.8232999999999997</v>
      </c>
      <c r="K593" s="337">
        <f t="shared" si="127"/>
        <v>5.2154999999999996</v>
      </c>
      <c r="L593" s="31"/>
      <c r="M593" s="46">
        <f t="shared" si="129"/>
        <v>225.87</v>
      </c>
      <c r="N593" s="47">
        <f t="shared" si="130"/>
        <v>451.74</v>
      </c>
      <c r="O593" s="48">
        <f t="shared" si="131"/>
        <v>677.61</v>
      </c>
      <c r="P593" s="105"/>
      <c r="Q593" s="147">
        <v>35</v>
      </c>
      <c r="R593" s="46">
        <f>ROUND(index!$O$33+(C593*12)*index!$O$34,2)</f>
        <v>1645.72</v>
      </c>
      <c r="S593" s="48">
        <f>ROUND(index!$O$37+(C593*12)*index!$O$38,2)</f>
        <v>947.6</v>
      </c>
    </row>
    <row r="600" spans="1:19" x14ac:dyDescent="0.25">
      <c r="C600" s="329"/>
      <c r="D600" s="170"/>
    </row>
    <row r="601" spans="1:19" ht="16.2" thickBot="1" x14ac:dyDescent="0.35">
      <c r="B601" s="346"/>
      <c r="C601" s="170"/>
      <c r="D601" s="170"/>
    </row>
    <row r="602" spans="1:19" ht="16.2" thickBot="1" x14ac:dyDescent="0.35">
      <c r="A602" s="32"/>
      <c r="B602" s="351" t="s">
        <v>186</v>
      </c>
      <c r="C602" s="347" t="s">
        <v>168</v>
      </c>
      <c r="D602" s="350"/>
      <c r="E602" s="32"/>
      <c r="F602" s="128" t="s">
        <v>232</v>
      </c>
      <c r="G602" s="353"/>
      <c r="H602" s="353"/>
      <c r="I602" s="353"/>
      <c r="J602" s="353"/>
      <c r="K602" s="354"/>
      <c r="L602" s="32"/>
      <c r="M602" s="128" t="s">
        <v>250</v>
      </c>
      <c r="N602" s="353"/>
      <c r="O602" s="354"/>
      <c r="P602" s="32"/>
      <c r="Q602" s="32"/>
      <c r="R602" s="355" t="s">
        <v>473</v>
      </c>
      <c r="S602" s="355" t="s">
        <v>473</v>
      </c>
    </row>
    <row r="603" spans="1:19" x14ac:dyDescent="0.25">
      <c r="M603" s="180" t="s">
        <v>247</v>
      </c>
      <c r="N603" s="181" t="s">
        <v>248</v>
      </c>
      <c r="O603" s="182" t="s">
        <v>249</v>
      </c>
      <c r="R603" s="176"/>
      <c r="S603" s="176"/>
    </row>
    <row r="604" spans="1:19" ht="16.2" thickBot="1" x14ac:dyDescent="0.35">
      <c r="B604" s="121" t="s">
        <v>467</v>
      </c>
      <c r="C604" s="121" t="s">
        <v>467</v>
      </c>
      <c r="D604" s="121" t="s">
        <v>467</v>
      </c>
      <c r="M604" s="27">
        <v>5.2600000000000001E-2</v>
      </c>
      <c r="N604" s="28">
        <v>0.1052</v>
      </c>
      <c r="O604" s="29">
        <v>0.1578</v>
      </c>
      <c r="R604" s="348"/>
      <c r="S604" s="348"/>
    </row>
    <row r="605" spans="1:19" x14ac:dyDescent="0.25">
      <c r="A605" s="6"/>
      <c r="B605" s="1" t="s">
        <v>243</v>
      </c>
      <c r="C605" s="358" t="s">
        <v>472</v>
      </c>
      <c r="D605" s="358" t="s">
        <v>472</v>
      </c>
      <c r="E605" s="6"/>
      <c r="K605" s="176"/>
      <c r="L605" s="6"/>
      <c r="M605" s="176"/>
      <c r="N605" s="176"/>
      <c r="O605" s="176"/>
      <c r="P605" s="6"/>
      <c r="Q605" s="6"/>
      <c r="R605" s="359" t="s">
        <v>252</v>
      </c>
      <c r="S605" s="359" t="s">
        <v>253</v>
      </c>
    </row>
    <row r="606" spans="1:19" ht="13.8" thickBot="1" x14ac:dyDescent="0.3">
      <c r="A606" s="13"/>
      <c r="B606" s="177" t="s">
        <v>242</v>
      </c>
      <c r="C606" s="177" t="s">
        <v>242</v>
      </c>
      <c r="D606" s="177" t="s">
        <v>251</v>
      </c>
      <c r="E606" s="13"/>
      <c r="F606" s="177" t="s">
        <v>251</v>
      </c>
      <c r="G606" s="177" t="s">
        <v>251</v>
      </c>
      <c r="H606" s="177" t="s">
        <v>251</v>
      </c>
      <c r="I606" s="177" t="s">
        <v>251</v>
      </c>
      <c r="J606" s="177" t="s">
        <v>251</v>
      </c>
      <c r="K606" s="177" t="s">
        <v>251</v>
      </c>
      <c r="L606" s="13"/>
      <c r="M606" s="177" t="s">
        <v>242</v>
      </c>
      <c r="N606" s="177" t="s">
        <v>242</v>
      </c>
      <c r="O606" s="177" t="s">
        <v>242</v>
      </c>
      <c r="P606" s="13"/>
      <c r="Q606" s="13"/>
      <c r="R606" s="194" t="s">
        <v>244</v>
      </c>
      <c r="S606" s="194" t="s">
        <v>244</v>
      </c>
    </row>
    <row r="607" spans="1:19" ht="13.8" thickBot="1" x14ac:dyDescent="0.3">
      <c r="A607" s="34" t="s">
        <v>27</v>
      </c>
      <c r="B607" s="330" t="str">
        <f>$C$602</f>
        <v>cat 15</v>
      </c>
      <c r="C607" s="330" t="str">
        <f>$C$602</f>
        <v>cat 15</v>
      </c>
      <c r="D607" s="330" t="str">
        <f>$C$602</f>
        <v>cat 15</v>
      </c>
      <c r="E607" s="115"/>
      <c r="F607" s="114">
        <v>0.26</v>
      </c>
      <c r="G607" s="114">
        <v>0.56000000000000005</v>
      </c>
      <c r="H607" s="114">
        <v>0.35</v>
      </c>
      <c r="I607" s="114">
        <v>0.5</v>
      </c>
      <c r="J607" s="114">
        <v>0.3</v>
      </c>
      <c r="K607" s="114">
        <v>0.2</v>
      </c>
      <c r="L607" s="115"/>
      <c r="M607" s="211">
        <v>5.2600000000000001E-2</v>
      </c>
      <c r="N607" s="211">
        <v>0.1052</v>
      </c>
      <c r="O607" s="211">
        <v>0.1578</v>
      </c>
      <c r="P607" s="115"/>
      <c r="Q607" s="114" t="s">
        <v>27</v>
      </c>
      <c r="R607" s="330" t="str">
        <f>$C$602</f>
        <v>cat 15</v>
      </c>
      <c r="S607" s="330" t="str">
        <f>$C$602</f>
        <v>cat 15</v>
      </c>
    </row>
    <row r="608" spans="1:19" x14ac:dyDescent="0.25">
      <c r="A608" s="331">
        <v>0</v>
      </c>
      <c r="B608" s="365">
        <f t="shared" ref="B608:B643" si="132">VLOOKUP(C$602,ificbasisdoel,$A608+2,FALSE)</f>
        <v>2798.57</v>
      </c>
      <c r="C608" s="343">
        <f>ROUND(B608*index!$O$8,2)</f>
        <v>2911.63</v>
      </c>
      <c r="D608" s="215">
        <f>ROUND(C608*12/1976,4)</f>
        <v>17.681999999999999</v>
      </c>
      <c r="E608" s="31"/>
      <c r="F608" s="332">
        <f t="shared" ref="F608:F643" si="133">ROUND(D608*$F$8,4)</f>
        <v>4.5972999999999997</v>
      </c>
      <c r="G608" s="333">
        <f t="shared" ref="G608:G643" si="134">ROUND(D608*$G$8,4)</f>
        <v>9.9018999999999995</v>
      </c>
      <c r="H608" s="333">
        <f t="shared" ref="H608:H643" si="135">ROUND(D608*$H$8,4)</f>
        <v>6.1886999999999999</v>
      </c>
      <c r="I608" s="333">
        <f t="shared" ref="I608:I643" si="136">ROUND(D608*$I$8,4)</f>
        <v>8.8409999999999993</v>
      </c>
      <c r="J608" s="333">
        <f t="shared" ref="J608:J643" si="137">ROUND(D608*$J$8,4)</f>
        <v>5.3045999999999998</v>
      </c>
      <c r="K608" s="334">
        <f t="shared" ref="K608:K643" si="138">ROUND(D608*$K$8,4)</f>
        <v>3.5364</v>
      </c>
      <c r="L608" s="31"/>
      <c r="M608" s="338">
        <f>ROUND(C608*$M$8,2)</f>
        <v>153.15</v>
      </c>
      <c r="N608" s="339">
        <f>ROUND(C608*$N$8,2)</f>
        <v>306.3</v>
      </c>
      <c r="O608" s="340">
        <f>ROUND(C608*$O$8,2)</f>
        <v>459.46</v>
      </c>
      <c r="P608" s="105"/>
      <c r="Q608" s="341">
        <v>0</v>
      </c>
      <c r="R608" s="338">
        <f>ROUND(index!$O$33+(C608*12)*index!$O$34,2)</f>
        <v>1230.97</v>
      </c>
      <c r="S608" s="340">
        <f>ROUND(index!$O$37+(C608*12)*index!$O$38,2)</f>
        <v>859.67</v>
      </c>
    </row>
    <row r="609" spans="1:19" x14ac:dyDescent="0.25">
      <c r="A609" s="108">
        <v>1</v>
      </c>
      <c r="B609" s="316">
        <f t="shared" si="132"/>
        <v>2899.32</v>
      </c>
      <c r="C609" s="344">
        <f>ROUND(B609*index!$O$8,2)</f>
        <v>3016.45</v>
      </c>
      <c r="D609" s="216">
        <f t="shared" ref="D609:D643" si="139">ROUND(C609*12/1976,4)</f>
        <v>18.3185</v>
      </c>
      <c r="E609" s="31"/>
      <c r="F609" s="37">
        <f t="shared" si="133"/>
        <v>4.7628000000000004</v>
      </c>
      <c r="G609" s="22">
        <f t="shared" si="134"/>
        <v>10.2584</v>
      </c>
      <c r="H609" s="22">
        <f t="shared" si="135"/>
        <v>6.4115000000000002</v>
      </c>
      <c r="I609" s="22">
        <f t="shared" si="136"/>
        <v>9.1593</v>
      </c>
      <c r="J609" s="22">
        <f t="shared" si="137"/>
        <v>5.4955999999999996</v>
      </c>
      <c r="K609" s="38">
        <f t="shared" si="138"/>
        <v>3.6637</v>
      </c>
      <c r="L609" s="31"/>
      <c r="M609" s="44">
        <f t="shared" ref="M609:M643" si="140">ROUND(C609*$M$8,2)</f>
        <v>158.66999999999999</v>
      </c>
      <c r="N609" s="20">
        <f t="shared" ref="N609:N643" si="141">ROUND(C609*$N$8,2)</f>
        <v>317.33</v>
      </c>
      <c r="O609" s="45">
        <f t="shared" ref="O609:O643" si="142">ROUND(C609*$O$8,2)</f>
        <v>476</v>
      </c>
      <c r="P609" s="105"/>
      <c r="Q609" s="145">
        <v>1</v>
      </c>
      <c r="R609" s="44">
        <f>ROUND(index!$O$33+(C609*12)*index!$O$34,2)</f>
        <v>1262.42</v>
      </c>
      <c r="S609" s="45">
        <f>ROUND(index!$O$37+(C609*12)*index!$O$38,2)</f>
        <v>866.34</v>
      </c>
    </row>
    <row r="610" spans="1:19" x14ac:dyDescent="0.25">
      <c r="A610" s="108">
        <v>2</v>
      </c>
      <c r="B610" s="316">
        <f t="shared" si="132"/>
        <v>2995.87</v>
      </c>
      <c r="C610" s="344">
        <f>ROUND(B610*index!$O$8,2)</f>
        <v>3116.9</v>
      </c>
      <c r="D610" s="216">
        <f t="shared" si="139"/>
        <v>18.9285</v>
      </c>
      <c r="E610" s="31"/>
      <c r="F610" s="37">
        <f t="shared" si="133"/>
        <v>4.9214000000000002</v>
      </c>
      <c r="G610" s="22">
        <f t="shared" si="134"/>
        <v>10.6</v>
      </c>
      <c r="H610" s="22">
        <f t="shared" si="135"/>
        <v>6.625</v>
      </c>
      <c r="I610" s="22">
        <f t="shared" si="136"/>
        <v>9.4642999999999997</v>
      </c>
      <c r="J610" s="22">
        <f t="shared" si="137"/>
        <v>5.6786000000000003</v>
      </c>
      <c r="K610" s="38">
        <f t="shared" si="138"/>
        <v>3.7856999999999998</v>
      </c>
      <c r="L610" s="31"/>
      <c r="M610" s="44">
        <f t="shared" si="140"/>
        <v>163.95</v>
      </c>
      <c r="N610" s="20">
        <f t="shared" si="141"/>
        <v>327.9</v>
      </c>
      <c r="O610" s="45">
        <f t="shared" si="142"/>
        <v>491.85</v>
      </c>
      <c r="P610" s="105"/>
      <c r="Q610" s="145">
        <v>2</v>
      </c>
      <c r="R610" s="44">
        <f>ROUND(index!$O$33+(C610*12)*index!$O$34,2)</f>
        <v>1292.55</v>
      </c>
      <c r="S610" s="45">
        <f>ROUND(index!$O$37+(C610*12)*index!$O$38,2)</f>
        <v>872.72</v>
      </c>
    </row>
    <row r="611" spans="1:19" x14ac:dyDescent="0.25">
      <c r="A611" s="108">
        <v>3</v>
      </c>
      <c r="B611" s="316">
        <f t="shared" si="132"/>
        <v>3088.15</v>
      </c>
      <c r="C611" s="344">
        <f>ROUND(B611*index!$O$8,2)</f>
        <v>3212.91</v>
      </c>
      <c r="D611" s="216">
        <f t="shared" si="139"/>
        <v>19.511600000000001</v>
      </c>
      <c r="E611" s="31"/>
      <c r="F611" s="37">
        <f t="shared" si="133"/>
        <v>5.0730000000000004</v>
      </c>
      <c r="G611" s="22">
        <f t="shared" si="134"/>
        <v>10.926500000000001</v>
      </c>
      <c r="H611" s="22">
        <f t="shared" si="135"/>
        <v>6.8291000000000004</v>
      </c>
      <c r="I611" s="22">
        <f t="shared" si="136"/>
        <v>9.7558000000000007</v>
      </c>
      <c r="J611" s="22">
        <f t="shared" si="137"/>
        <v>5.8535000000000004</v>
      </c>
      <c r="K611" s="38">
        <f t="shared" si="138"/>
        <v>3.9022999999999999</v>
      </c>
      <c r="L611" s="31"/>
      <c r="M611" s="44">
        <f t="shared" si="140"/>
        <v>169</v>
      </c>
      <c r="N611" s="20">
        <f t="shared" si="141"/>
        <v>338</v>
      </c>
      <c r="O611" s="45">
        <f t="shared" si="142"/>
        <v>507</v>
      </c>
      <c r="P611" s="105"/>
      <c r="Q611" s="145">
        <v>3</v>
      </c>
      <c r="R611" s="44">
        <f>ROUND(index!$O$33+(C611*12)*index!$O$34,2)</f>
        <v>1321.35</v>
      </c>
      <c r="S611" s="45">
        <f>ROUND(index!$O$37+(C611*12)*index!$O$38,2)</f>
        <v>878.83</v>
      </c>
    </row>
    <row r="612" spans="1:19" x14ac:dyDescent="0.25">
      <c r="A612" s="108">
        <v>4</v>
      </c>
      <c r="B612" s="316">
        <f t="shared" si="132"/>
        <v>3176.14</v>
      </c>
      <c r="C612" s="344">
        <f>ROUND(B612*index!$O$8,2)</f>
        <v>3304.46</v>
      </c>
      <c r="D612" s="216">
        <f t="shared" si="139"/>
        <v>20.067599999999999</v>
      </c>
      <c r="E612" s="31"/>
      <c r="F612" s="37">
        <f t="shared" si="133"/>
        <v>5.2176</v>
      </c>
      <c r="G612" s="22">
        <f t="shared" si="134"/>
        <v>11.2379</v>
      </c>
      <c r="H612" s="22">
        <f t="shared" si="135"/>
        <v>7.0236999999999998</v>
      </c>
      <c r="I612" s="22">
        <f t="shared" si="136"/>
        <v>10.033799999999999</v>
      </c>
      <c r="J612" s="22">
        <f t="shared" si="137"/>
        <v>6.0202999999999998</v>
      </c>
      <c r="K612" s="38">
        <f t="shared" si="138"/>
        <v>4.0134999999999996</v>
      </c>
      <c r="L612" s="31"/>
      <c r="M612" s="44">
        <f t="shared" si="140"/>
        <v>173.81</v>
      </c>
      <c r="N612" s="20">
        <f t="shared" si="141"/>
        <v>347.63</v>
      </c>
      <c r="O612" s="45">
        <f t="shared" si="142"/>
        <v>521.44000000000005</v>
      </c>
      <c r="P612" s="105"/>
      <c r="Q612" s="145">
        <v>4</v>
      </c>
      <c r="R612" s="44">
        <f>ROUND(index!$O$33+(C612*12)*index!$O$34,2)</f>
        <v>1348.82</v>
      </c>
      <c r="S612" s="45">
        <f>ROUND(index!$O$37+(C612*12)*index!$O$38,2)</f>
        <v>884.65</v>
      </c>
    </row>
    <row r="613" spans="1:19" x14ac:dyDescent="0.25">
      <c r="A613" s="108">
        <v>5</v>
      </c>
      <c r="B613" s="316">
        <f t="shared" si="132"/>
        <v>3259.85</v>
      </c>
      <c r="C613" s="344">
        <f>ROUND(B613*index!$O$8,2)</f>
        <v>3391.55</v>
      </c>
      <c r="D613" s="216">
        <f t="shared" si="139"/>
        <v>20.596499999999999</v>
      </c>
      <c r="E613" s="31"/>
      <c r="F613" s="37">
        <f t="shared" si="133"/>
        <v>5.3551000000000002</v>
      </c>
      <c r="G613" s="22">
        <f t="shared" si="134"/>
        <v>11.534000000000001</v>
      </c>
      <c r="H613" s="22">
        <f t="shared" si="135"/>
        <v>7.2088000000000001</v>
      </c>
      <c r="I613" s="22">
        <f t="shared" si="136"/>
        <v>10.298299999999999</v>
      </c>
      <c r="J613" s="22">
        <f t="shared" si="137"/>
        <v>6.1790000000000003</v>
      </c>
      <c r="K613" s="38">
        <f t="shared" si="138"/>
        <v>4.1193</v>
      </c>
      <c r="L613" s="31"/>
      <c r="M613" s="44">
        <f t="shared" si="140"/>
        <v>178.4</v>
      </c>
      <c r="N613" s="20">
        <f t="shared" si="141"/>
        <v>356.79</v>
      </c>
      <c r="O613" s="45">
        <f t="shared" si="142"/>
        <v>535.19000000000005</v>
      </c>
      <c r="P613" s="105"/>
      <c r="Q613" s="145">
        <v>5</v>
      </c>
      <c r="R613" s="44">
        <f>ROUND(index!$O$33+(C613*12)*index!$O$34,2)</f>
        <v>1374.95</v>
      </c>
      <c r="S613" s="45">
        <f>ROUND(index!$O$37+(C613*12)*index!$O$38,2)</f>
        <v>890.19</v>
      </c>
    </row>
    <row r="614" spans="1:19" x14ac:dyDescent="0.25">
      <c r="A614" s="108">
        <v>6</v>
      </c>
      <c r="B614" s="316">
        <f t="shared" si="132"/>
        <v>3339.32</v>
      </c>
      <c r="C614" s="344">
        <f>ROUND(B614*index!$O$8,2)</f>
        <v>3474.23</v>
      </c>
      <c r="D614" s="216">
        <f t="shared" si="139"/>
        <v>21.098600000000001</v>
      </c>
      <c r="E614" s="31"/>
      <c r="F614" s="37">
        <f t="shared" si="133"/>
        <v>5.4855999999999998</v>
      </c>
      <c r="G614" s="22">
        <f t="shared" si="134"/>
        <v>11.815200000000001</v>
      </c>
      <c r="H614" s="22">
        <f t="shared" si="135"/>
        <v>7.3845000000000001</v>
      </c>
      <c r="I614" s="22">
        <f t="shared" si="136"/>
        <v>10.549300000000001</v>
      </c>
      <c r="J614" s="22">
        <f t="shared" si="137"/>
        <v>6.3296000000000001</v>
      </c>
      <c r="K614" s="38">
        <f t="shared" si="138"/>
        <v>4.2196999999999996</v>
      </c>
      <c r="L614" s="31"/>
      <c r="M614" s="44">
        <f t="shared" si="140"/>
        <v>182.74</v>
      </c>
      <c r="N614" s="20">
        <f t="shared" si="141"/>
        <v>365.49</v>
      </c>
      <c r="O614" s="45">
        <f t="shared" si="142"/>
        <v>548.23</v>
      </c>
      <c r="P614" s="105"/>
      <c r="Q614" s="145">
        <v>6</v>
      </c>
      <c r="R614" s="44">
        <f>ROUND(index!$O$33+(C614*12)*index!$O$34,2)</f>
        <v>1399.75</v>
      </c>
      <c r="S614" s="45">
        <f>ROUND(index!$O$37+(C614*12)*index!$O$38,2)</f>
        <v>895.45</v>
      </c>
    </row>
    <row r="615" spans="1:19" x14ac:dyDescent="0.25">
      <c r="A615" s="108">
        <v>7</v>
      </c>
      <c r="B615" s="316">
        <f t="shared" si="132"/>
        <v>3414.62</v>
      </c>
      <c r="C615" s="344">
        <f>ROUND(B615*index!$O$8,2)</f>
        <v>3552.57</v>
      </c>
      <c r="D615" s="216">
        <f t="shared" si="139"/>
        <v>21.574300000000001</v>
      </c>
      <c r="E615" s="31"/>
      <c r="F615" s="37">
        <f t="shared" si="133"/>
        <v>5.6093000000000002</v>
      </c>
      <c r="G615" s="22">
        <f t="shared" si="134"/>
        <v>12.0816</v>
      </c>
      <c r="H615" s="22">
        <f t="shared" si="135"/>
        <v>7.5510000000000002</v>
      </c>
      <c r="I615" s="22">
        <f t="shared" si="136"/>
        <v>10.7872</v>
      </c>
      <c r="J615" s="22">
        <f t="shared" si="137"/>
        <v>6.4722999999999997</v>
      </c>
      <c r="K615" s="38">
        <f t="shared" si="138"/>
        <v>4.3148999999999997</v>
      </c>
      <c r="L615" s="31"/>
      <c r="M615" s="44">
        <f t="shared" si="140"/>
        <v>186.87</v>
      </c>
      <c r="N615" s="20">
        <f t="shared" si="141"/>
        <v>373.73</v>
      </c>
      <c r="O615" s="45">
        <f t="shared" si="142"/>
        <v>560.6</v>
      </c>
      <c r="P615" s="105"/>
      <c r="Q615" s="145">
        <v>7</v>
      </c>
      <c r="R615" s="44">
        <f>ROUND(index!$O$33+(C615*12)*index!$O$34,2)</f>
        <v>1423.25</v>
      </c>
      <c r="S615" s="45">
        <f>ROUND(index!$O$37+(C615*12)*index!$O$38,2)</f>
        <v>900.43</v>
      </c>
    </row>
    <row r="616" spans="1:19" x14ac:dyDescent="0.25">
      <c r="A616" s="108">
        <v>8</v>
      </c>
      <c r="B616" s="316">
        <f t="shared" si="132"/>
        <v>3485.85</v>
      </c>
      <c r="C616" s="344">
        <f>ROUND(B616*index!$O$8,2)</f>
        <v>3626.68</v>
      </c>
      <c r="D616" s="216">
        <f t="shared" si="139"/>
        <v>22.0244</v>
      </c>
      <c r="E616" s="31"/>
      <c r="F616" s="37">
        <f t="shared" si="133"/>
        <v>5.7263000000000002</v>
      </c>
      <c r="G616" s="22">
        <f t="shared" si="134"/>
        <v>12.3337</v>
      </c>
      <c r="H616" s="22">
        <f t="shared" si="135"/>
        <v>7.7084999999999999</v>
      </c>
      <c r="I616" s="22">
        <f t="shared" si="136"/>
        <v>11.0122</v>
      </c>
      <c r="J616" s="22">
        <f t="shared" si="137"/>
        <v>6.6073000000000004</v>
      </c>
      <c r="K616" s="38">
        <f t="shared" si="138"/>
        <v>4.4048999999999996</v>
      </c>
      <c r="L616" s="31"/>
      <c r="M616" s="44">
        <f t="shared" si="140"/>
        <v>190.76</v>
      </c>
      <c r="N616" s="20">
        <f t="shared" si="141"/>
        <v>381.53</v>
      </c>
      <c r="O616" s="45">
        <f t="shared" si="142"/>
        <v>572.29</v>
      </c>
      <c r="P616" s="105"/>
      <c r="Q616" s="145">
        <v>8</v>
      </c>
      <c r="R616" s="44">
        <f>ROUND(index!$O$33+(C616*12)*index!$O$34,2)</f>
        <v>1445.48</v>
      </c>
      <c r="S616" s="45">
        <f>ROUND(index!$O$37+(C616*12)*index!$O$38,2)</f>
        <v>905.15</v>
      </c>
    </row>
    <row r="617" spans="1:19" x14ac:dyDescent="0.25">
      <c r="A617" s="108">
        <v>9</v>
      </c>
      <c r="B617" s="316">
        <f t="shared" si="132"/>
        <v>3553.1</v>
      </c>
      <c r="C617" s="344">
        <f>ROUND(B617*index!$O$8,2)</f>
        <v>3696.65</v>
      </c>
      <c r="D617" s="216">
        <f t="shared" si="139"/>
        <v>22.449300000000001</v>
      </c>
      <c r="E617" s="31"/>
      <c r="F617" s="37">
        <f t="shared" si="133"/>
        <v>5.8368000000000002</v>
      </c>
      <c r="G617" s="22">
        <f t="shared" si="134"/>
        <v>12.5716</v>
      </c>
      <c r="H617" s="22">
        <f t="shared" si="135"/>
        <v>7.8573000000000004</v>
      </c>
      <c r="I617" s="22">
        <f t="shared" si="136"/>
        <v>11.2247</v>
      </c>
      <c r="J617" s="22">
        <f t="shared" si="137"/>
        <v>6.7347999999999999</v>
      </c>
      <c r="K617" s="38">
        <f t="shared" si="138"/>
        <v>4.4898999999999996</v>
      </c>
      <c r="L617" s="31"/>
      <c r="M617" s="44">
        <f t="shared" si="140"/>
        <v>194.44</v>
      </c>
      <c r="N617" s="20">
        <f t="shared" si="141"/>
        <v>388.89</v>
      </c>
      <c r="O617" s="45">
        <f t="shared" si="142"/>
        <v>583.33000000000004</v>
      </c>
      <c r="P617" s="105"/>
      <c r="Q617" s="145">
        <v>9</v>
      </c>
      <c r="R617" s="44">
        <f>ROUND(index!$O$33+(C617*12)*index!$O$34,2)</f>
        <v>1466.48</v>
      </c>
      <c r="S617" s="45">
        <f>ROUND(index!$O$37+(C617*12)*index!$O$38,2)</f>
        <v>909.6</v>
      </c>
    </row>
    <row r="618" spans="1:19" x14ac:dyDescent="0.25">
      <c r="A618" s="108">
        <v>10</v>
      </c>
      <c r="B618" s="316">
        <f t="shared" si="132"/>
        <v>3616.52</v>
      </c>
      <c r="C618" s="344">
        <f>ROUND(B618*index!$O$8,2)</f>
        <v>3762.63</v>
      </c>
      <c r="D618" s="216">
        <f t="shared" si="139"/>
        <v>22.85</v>
      </c>
      <c r="E618" s="31"/>
      <c r="F618" s="37">
        <f t="shared" si="133"/>
        <v>5.9409999999999998</v>
      </c>
      <c r="G618" s="22">
        <f t="shared" si="134"/>
        <v>12.795999999999999</v>
      </c>
      <c r="H618" s="22">
        <f t="shared" si="135"/>
        <v>7.9974999999999996</v>
      </c>
      <c r="I618" s="22">
        <f t="shared" si="136"/>
        <v>11.425000000000001</v>
      </c>
      <c r="J618" s="22">
        <f t="shared" si="137"/>
        <v>6.8550000000000004</v>
      </c>
      <c r="K618" s="38">
        <f t="shared" si="138"/>
        <v>4.57</v>
      </c>
      <c r="L618" s="31"/>
      <c r="M618" s="44">
        <f t="shared" si="140"/>
        <v>197.91</v>
      </c>
      <c r="N618" s="20">
        <f t="shared" si="141"/>
        <v>395.83</v>
      </c>
      <c r="O618" s="45">
        <f t="shared" si="142"/>
        <v>593.74</v>
      </c>
      <c r="P618" s="105"/>
      <c r="Q618" s="145">
        <v>10</v>
      </c>
      <c r="R618" s="44">
        <f>ROUND(index!$O$33+(C618*12)*index!$O$34,2)</f>
        <v>1486.27</v>
      </c>
      <c r="S618" s="45">
        <f>ROUND(index!$O$37+(C618*12)*index!$O$38,2)</f>
        <v>913.79</v>
      </c>
    </row>
    <row r="619" spans="1:19" x14ac:dyDescent="0.25">
      <c r="A619" s="108">
        <v>11</v>
      </c>
      <c r="B619" s="316">
        <f t="shared" si="132"/>
        <v>3676.22</v>
      </c>
      <c r="C619" s="344">
        <f>ROUND(B619*index!$O$8,2)</f>
        <v>3824.74</v>
      </c>
      <c r="D619" s="216">
        <f t="shared" si="139"/>
        <v>23.2272</v>
      </c>
      <c r="E619" s="31"/>
      <c r="F619" s="37">
        <f t="shared" si="133"/>
        <v>6.0391000000000004</v>
      </c>
      <c r="G619" s="22">
        <f t="shared" si="134"/>
        <v>13.007199999999999</v>
      </c>
      <c r="H619" s="22">
        <f t="shared" si="135"/>
        <v>8.1295000000000002</v>
      </c>
      <c r="I619" s="22">
        <f t="shared" si="136"/>
        <v>11.6136</v>
      </c>
      <c r="J619" s="22">
        <f t="shared" si="137"/>
        <v>6.9682000000000004</v>
      </c>
      <c r="K619" s="38">
        <f t="shared" si="138"/>
        <v>4.6454000000000004</v>
      </c>
      <c r="L619" s="31"/>
      <c r="M619" s="44">
        <f t="shared" si="140"/>
        <v>201.18</v>
      </c>
      <c r="N619" s="20">
        <f t="shared" si="141"/>
        <v>402.36</v>
      </c>
      <c r="O619" s="45">
        <f t="shared" si="142"/>
        <v>603.54</v>
      </c>
      <c r="P619" s="105"/>
      <c r="Q619" s="145">
        <v>11</v>
      </c>
      <c r="R619" s="44">
        <f>ROUND(index!$O$33+(C619*12)*index!$O$34,2)</f>
        <v>1504.9</v>
      </c>
      <c r="S619" s="45">
        <f>ROUND(index!$O$37+(C619*12)*index!$O$38,2)</f>
        <v>917.74</v>
      </c>
    </row>
    <row r="620" spans="1:19" x14ac:dyDescent="0.25">
      <c r="A620" s="108">
        <v>12</v>
      </c>
      <c r="B620" s="316">
        <f t="shared" si="132"/>
        <v>3732.36</v>
      </c>
      <c r="C620" s="344">
        <f>ROUND(B620*index!$O$8,2)</f>
        <v>3883.15</v>
      </c>
      <c r="D620" s="216">
        <f t="shared" si="139"/>
        <v>23.581900000000001</v>
      </c>
      <c r="E620" s="31"/>
      <c r="F620" s="37">
        <f t="shared" si="133"/>
        <v>6.1313000000000004</v>
      </c>
      <c r="G620" s="22">
        <f t="shared" si="134"/>
        <v>13.2059</v>
      </c>
      <c r="H620" s="22">
        <f t="shared" si="135"/>
        <v>8.2537000000000003</v>
      </c>
      <c r="I620" s="22">
        <f t="shared" si="136"/>
        <v>11.791</v>
      </c>
      <c r="J620" s="22">
        <f t="shared" si="137"/>
        <v>7.0746000000000002</v>
      </c>
      <c r="K620" s="38">
        <f t="shared" si="138"/>
        <v>4.7164000000000001</v>
      </c>
      <c r="L620" s="31"/>
      <c r="M620" s="44">
        <f t="shared" si="140"/>
        <v>204.25</v>
      </c>
      <c r="N620" s="20">
        <f t="shared" si="141"/>
        <v>408.51</v>
      </c>
      <c r="O620" s="45">
        <f t="shared" si="142"/>
        <v>612.76</v>
      </c>
      <c r="P620" s="105"/>
      <c r="Q620" s="145">
        <v>12</v>
      </c>
      <c r="R620" s="44">
        <f>ROUND(index!$O$33+(C620*12)*index!$O$34,2)</f>
        <v>1522.43</v>
      </c>
      <c r="S620" s="45">
        <f>ROUND(index!$O$37+(C620*12)*index!$O$38,2)</f>
        <v>921.46</v>
      </c>
    </row>
    <row r="621" spans="1:19" x14ac:dyDescent="0.25">
      <c r="A621" s="108">
        <v>13</v>
      </c>
      <c r="B621" s="316">
        <f t="shared" si="132"/>
        <v>3785.08</v>
      </c>
      <c r="C621" s="344">
        <f>ROUND(B621*index!$O$8,2)</f>
        <v>3938</v>
      </c>
      <c r="D621" s="216">
        <f t="shared" si="139"/>
        <v>23.914999999999999</v>
      </c>
      <c r="E621" s="31"/>
      <c r="F621" s="37">
        <f t="shared" si="133"/>
        <v>6.2179000000000002</v>
      </c>
      <c r="G621" s="22">
        <f t="shared" si="134"/>
        <v>13.3924</v>
      </c>
      <c r="H621" s="22">
        <f t="shared" si="135"/>
        <v>8.3703000000000003</v>
      </c>
      <c r="I621" s="22">
        <f t="shared" si="136"/>
        <v>11.9575</v>
      </c>
      <c r="J621" s="22">
        <f t="shared" si="137"/>
        <v>7.1745000000000001</v>
      </c>
      <c r="K621" s="38">
        <f t="shared" si="138"/>
        <v>4.7830000000000004</v>
      </c>
      <c r="L621" s="31"/>
      <c r="M621" s="44">
        <f t="shared" si="140"/>
        <v>207.14</v>
      </c>
      <c r="N621" s="20">
        <f t="shared" si="141"/>
        <v>414.28</v>
      </c>
      <c r="O621" s="45">
        <f t="shared" si="142"/>
        <v>621.41999999999996</v>
      </c>
      <c r="P621" s="105"/>
      <c r="Q621" s="145">
        <v>13</v>
      </c>
      <c r="R621" s="44">
        <f>ROUND(index!$O$33+(C621*12)*index!$O$34,2)</f>
        <v>1538.88</v>
      </c>
      <c r="S621" s="45">
        <f>ROUND(index!$O$37+(C621*12)*index!$O$38,2)</f>
        <v>924.95</v>
      </c>
    </row>
    <row r="622" spans="1:19" x14ac:dyDescent="0.25">
      <c r="A622" s="108">
        <v>14</v>
      </c>
      <c r="B622" s="316">
        <f t="shared" si="132"/>
        <v>3834.54</v>
      </c>
      <c r="C622" s="344">
        <f>ROUND(B622*index!$O$8,2)</f>
        <v>3989.46</v>
      </c>
      <c r="D622" s="216">
        <f t="shared" si="139"/>
        <v>24.227499999999999</v>
      </c>
      <c r="E622" s="31"/>
      <c r="F622" s="37">
        <f t="shared" si="133"/>
        <v>6.2991999999999999</v>
      </c>
      <c r="G622" s="22">
        <f t="shared" si="134"/>
        <v>13.567399999999999</v>
      </c>
      <c r="H622" s="22">
        <f t="shared" si="135"/>
        <v>8.4795999999999996</v>
      </c>
      <c r="I622" s="22">
        <f t="shared" si="136"/>
        <v>12.113799999999999</v>
      </c>
      <c r="J622" s="22">
        <f t="shared" si="137"/>
        <v>7.2683</v>
      </c>
      <c r="K622" s="38">
        <f t="shared" si="138"/>
        <v>4.8455000000000004</v>
      </c>
      <c r="L622" s="31"/>
      <c r="M622" s="44">
        <f t="shared" si="140"/>
        <v>209.85</v>
      </c>
      <c r="N622" s="20">
        <f t="shared" si="141"/>
        <v>419.69</v>
      </c>
      <c r="O622" s="45">
        <f t="shared" si="142"/>
        <v>629.54</v>
      </c>
      <c r="P622" s="105"/>
      <c r="Q622" s="145">
        <v>14</v>
      </c>
      <c r="R622" s="44">
        <f>ROUND(index!$O$33+(C622*12)*index!$O$34,2)</f>
        <v>1554.32</v>
      </c>
      <c r="S622" s="45">
        <f>ROUND(index!$O$37+(C622*12)*index!$O$38,2)</f>
        <v>928.22</v>
      </c>
    </row>
    <row r="623" spans="1:19" x14ac:dyDescent="0.25">
      <c r="A623" s="108">
        <v>15</v>
      </c>
      <c r="B623" s="316">
        <f t="shared" si="132"/>
        <v>3880.88</v>
      </c>
      <c r="C623" s="344">
        <f>ROUND(B623*index!$O$8,2)</f>
        <v>4037.67</v>
      </c>
      <c r="D623" s="216">
        <f t="shared" si="139"/>
        <v>24.520299999999999</v>
      </c>
      <c r="E623" s="31"/>
      <c r="F623" s="37">
        <f t="shared" si="133"/>
        <v>6.3753000000000002</v>
      </c>
      <c r="G623" s="22">
        <f t="shared" si="134"/>
        <v>13.731400000000001</v>
      </c>
      <c r="H623" s="22">
        <f t="shared" si="135"/>
        <v>8.5821000000000005</v>
      </c>
      <c r="I623" s="22">
        <f t="shared" si="136"/>
        <v>12.260199999999999</v>
      </c>
      <c r="J623" s="22">
        <f t="shared" si="137"/>
        <v>7.3560999999999996</v>
      </c>
      <c r="K623" s="38">
        <f t="shared" si="138"/>
        <v>4.9040999999999997</v>
      </c>
      <c r="L623" s="31"/>
      <c r="M623" s="44">
        <f t="shared" si="140"/>
        <v>212.38</v>
      </c>
      <c r="N623" s="20">
        <f t="shared" si="141"/>
        <v>424.76</v>
      </c>
      <c r="O623" s="45">
        <f t="shared" si="142"/>
        <v>637.14</v>
      </c>
      <c r="P623" s="105"/>
      <c r="Q623" s="145">
        <v>15</v>
      </c>
      <c r="R623" s="44">
        <f>ROUND(index!$O$33+(C623*12)*index!$O$34,2)</f>
        <v>1568.78</v>
      </c>
      <c r="S623" s="45">
        <f>ROUND(index!$O$37+(C623*12)*index!$O$38,2)</f>
        <v>931.29</v>
      </c>
    </row>
    <row r="624" spans="1:19" x14ac:dyDescent="0.25">
      <c r="A624" s="108">
        <v>16</v>
      </c>
      <c r="B624" s="316">
        <f t="shared" si="132"/>
        <v>3929.09</v>
      </c>
      <c r="C624" s="344">
        <f>ROUND(B624*index!$O$8,2)</f>
        <v>4087.83</v>
      </c>
      <c r="D624" s="216">
        <f t="shared" si="139"/>
        <v>24.8249</v>
      </c>
      <c r="E624" s="31"/>
      <c r="F624" s="37">
        <f t="shared" si="133"/>
        <v>6.4545000000000003</v>
      </c>
      <c r="G624" s="22">
        <f t="shared" si="134"/>
        <v>13.901899999999999</v>
      </c>
      <c r="H624" s="22">
        <f t="shared" si="135"/>
        <v>8.6887000000000008</v>
      </c>
      <c r="I624" s="22">
        <f t="shared" si="136"/>
        <v>12.4125</v>
      </c>
      <c r="J624" s="22">
        <f t="shared" si="137"/>
        <v>7.4474999999999998</v>
      </c>
      <c r="K624" s="38">
        <f t="shared" si="138"/>
        <v>4.9649999999999999</v>
      </c>
      <c r="L624" s="31"/>
      <c r="M624" s="44">
        <f t="shared" si="140"/>
        <v>215.02</v>
      </c>
      <c r="N624" s="20">
        <f t="shared" si="141"/>
        <v>430.04</v>
      </c>
      <c r="O624" s="45">
        <f t="shared" si="142"/>
        <v>645.05999999999995</v>
      </c>
      <c r="P624" s="105"/>
      <c r="Q624" s="145">
        <v>16</v>
      </c>
      <c r="R624" s="44">
        <f>ROUND(index!$O$33+(C624*12)*index!$O$34,2)</f>
        <v>1583.83</v>
      </c>
      <c r="S624" s="45">
        <f>ROUND(index!$O$37+(C624*12)*index!$O$38,2)</f>
        <v>934.48</v>
      </c>
    </row>
    <row r="625" spans="1:19" x14ac:dyDescent="0.25">
      <c r="A625" s="108">
        <v>17</v>
      </c>
      <c r="B625" s="316">
        <f t="shared" si="132"/>
        <v>3974.24</v>
      </c>
      <c r="C625" s="344">
        <f>ROUND(B625*index!$O$8,2)</f>
        <v>4134.8</v>
      </c>
      <c r="D625" s="216">
        <f t="shared" si="139"/>
        <v>25.110099999999999</v>
      </c>
      <c r="E625" s="31"/>
      <c r="F625" s="37">
        <f t="shared" si="133"/>
        <v>6.5286</v>
      </c>
      <c r="G625" s="22">
        <f t="shared" si="134"/>
        <v>14.0617</v>
      </c>
      <c r="H625" s="22">
        <f t="shared" si="135"/>
        <v>8.7885000000000009</v>
      </c>
      <c r="I625" s="22">
        <f t="shared" si="136"/>
        <v>12.555099999999999</v>
      </c>
      <c r="J625" s="22">
        <f t="shared" si="137"/>
        <v>7.5330000000000004</v>
      </c>
      <c r="K625" s="38">
        <f t="shared" si="138"/>
        <v>5.0220000000000002</v>
      </c>
      <c r="L625" s="31"/>
      <c r="M625" s="44">
        <f t="shared" si="140"/>
        <v>217.49</v>
      </c>
      <c r="N625" s="20">
        <f t="shared" si="141"/>
        <v>434.98</v>
      </c>
      <c r="O625" s="45">
        <f t="shared" si="142"/>
        <v>652.47</v>
      </c>
      <c r="P625" s="105"/>
      <c r="Q625" s="145">
        <v>17</v>
      </c>
      <c r="R625" s="44">
        <f>ROUND(index!$O$33+(C625*12)*index!$O$34,2)</f>
        <v>1597.92</v>
      </c>
      <c r="S625" s="45">
        <f>ROUND(index!$O$37+(C625*12)*index!$O$38,2)</f>
        <v>937.46</v>
      </c>
    </row>
    <row r="626" spans="1:19" x14ac:dyDescent="0.25">
      <c r="A626" s="108">
        <v>18</v>
      </c>
      <c r="B626" s="316">
        <f t="shared" si="132"/>
        <v>4016.48</v>
      </c>
      <c r="C626" s="344">
        <f>ROUND(B626*index!$O$8,2)</f>
        <v>4178.75</v>
      </c>
      <c r="D626" s="216">
        <f t="shared" si="139"/>
        <v>25.376999999999999</v>
      </c>
      <c r="E626" s="31"/>
      <c r="F626" s="37">
        <f t="shared" si="133"/>
        <v>6.5979999999999999</v>
      </c>
      <c r="G626" s="22">
        <f t="shared" si="134"/>
        <v>14.2111</v>
      </c>
      <c r="H626" s="22">
        <f t="shared" si="135"/>
        <v>8.8819999999999997</v>
      </c>
      <c r="I626" s="22">
        <f t="shared" si="136"/>
        <v>12.688499999999999</v>
      </c>
      <c r="J626" s="22">
        <f t="shared" si="137"/>
        <v>7.6131000000000002</v>
      </c>
      <c r="K626" s="38">
        <f t="shared" si="138"/>
        <v>5.0754000000000001</v>
      </c>
      <c r="L626" s="31"/>
      <c r="M626" s="44">
        <f t="shared" si="140"/>
        <v>219.8</v>
      </c>
      <c r="N626" s="20">
        <f t="shared" si="141"/>
        <v>439.6</v>
      </c>
      <c r="O626" s="45">
        <f t="shared" si="142"/>
        <v>659.41</v>
      </c>
      <c r="P626" s="105"/>
      <c r="Q626" s="145">
        <v>18</v>
      </c>
      <c r="R626" s="44">
        <f>ROUND(index!$O$33+(C626*12)*index!$O$34,2)</f>
        <v>1611.11</v>
      </c>
      <c r="S626" s="45">
        <f>ROUND(index!$O$37+(C626*12)*index!$O$38,2)</f>
        <v>940.26</v>
      </c>
    </row>
    <row r="627" spans="1:19" x14ac:dyDescent="0.25">
      <c r="A627" s="108">
        <v>19</v>
      </c>
      <c r="B627" s="316">
        <f t="shared" si="132"/>
        <v>4055.96</v>
      </c>
      <c r="C627" s="344">
        <f>ROUND(B627*index!$O$8,2)</f>
        <v>4219.82</v>
      </c>
      <c r="D627" s="216">
        <f t="shared" si="139"/>
        <v>25.6264</v>
      </c>
      <c r="E627" s="31"/>
      <c r="F627" s="37">
        <f t="shared" si="133"/>
        <v>6.6628999999999996</v>
      </c>
      <c r="G627" s="22">
        <f t="shared" si="134"/>
        <v>14.3508</v>
      </c>
      <c r="H627" s="22">
        <f t="shared" si="135"/>
        <v>8.9692000000000007</v>
      </c>
      <c r="I627" s="22">
        <f t="shared" si="136"/>
        <v>12.8132</v>
      </c>
      <c r="J627" s="22">
        <f t="shared" si="137"/>
        <v>7.6879</v>
      </c>
      <c r="K627" s="38">
        <f t="shared" si="138"/>
        <v>5.1253000000000002</v>
      </c>
      <c r="L627" s="31"/>
      <c r="M627" s="44">
        <f t="shared" si="140"/>
        <v>221.96</v>
      </c>
      <c r="N627" s="20">
        <f t="shared" si="141"/>
        <v>443.93</v>
      </c>
      <c r="O627" s="45">
        <f t="shared" si="142"/>
        <v>665.89</v>
      </c>
      <c r="P627" s="105"/>
      <c r="Q627" s="145">
        <v>19</v>
      </c>
      <c r="R627" s="44">
        <f>ROUND(index!$O$33+(C627*12)*index!$O$34,2)</f>
        <v>1623.43</v>
      </c>
      <c r="S627" s="45">
        <f>ROUND(index!$O$37+(C627*12)*index!$O$38,2)</f>
        <v>942.87</v>
      </c>
    </row>
    <row r="628" spans="1:19" x14ac:dyDescent="0.25">
      <c r="A628" s="108">
        <v>20</v>
      </c>
      <c r="B628" s="316">
        <f t="shared" si="132"/>
        <v>4092.85</v>
      </c>
      <c r="C628" s="344">
        <f>ROUND(B628*index!$O$8,2)</f>
        <v>4258.2</v>
      </c>
      <c r="D628" s="216">
        <f t="shared" si="139"/>
        <v>25.859500000000001</v>
      </c>
      <c r="E628" s="31"/>
      <c r="F628" s="37">
        <f t="shared" si="133"/>
        <v>6.7234999999999996</v>
      </c>
      <c r="G628" s="22">
        <f t="shared" si="134"/>
        <v>14.481299999999999</v>
      </c>
      <c r="H628" s="22">
        <f t="shared" si="135"/>
        <v>9.0508000000000006</v>
      </c>
      <c r="I628" s="22">
        <f t="shared" si="136"/>
        <v>12.9298</v>
      </c>
      <c r="J628" s="22">
        <f t="shared" si="137"/>
        <v>7.7579000000000002</v>
      </c>
      <c r="K628" s="38">
        <f t="shared" si="138"/>
        <v>5.1718999999999999</v>
      </c>
      <c r="L628" s="31"/>
      <c r="M628" s="44">
        <f t="shared" si="140"/>
        <v>223.98</v>
      </c>
      <c r="N628" s="20">
        <f t="shared" si="141"/>
        <v>447.96</v>
      </c>
      <c r="O628" s="45">
        <f t="shared" si="142"/>
        <v>671.94</v>
      </c>
      <c r="P628" s="105"/>
      <c r="Q628" s="145">
        <v>20</v>
      </c>
      <c r="R628" s="44">
        <f>ROUND(index!$O$33+(C628*12)*index!$O$34,2)</f>
        <v>1634.94</v>
      </c>
      <c r="S628" s="45">
        <f>ROUND(index!$O$37+(C628*12)*index!$O$38,2)</f>
        <v>945.31</v>
      </c>
    </row>
    <row r="629" spans="1:19" x14ac:dyDescent="0.25">
      <c r="A629" s="108">
        <v>21</v>
      </c>
      <c r="B629" s="316">
        <f t="shared" si="132"/>
        <v>4127.28</v>
      </c>
      <c r="C629" s="344">
        <f>ROUND(B629*index!$O$8,2)</f>
        <v>4294.0200000000004</v>
      </c>
      <c r="D629" s="216">
        <f t="shared" si="139"/>
        <v>26.077000000000002</v>
      </c>
      <c r="E629" s="31"/>
      <c r="F629" s="37">
        <f t="shared" si="133"/>
        <v>6.78</v>
      </c>
      <c r="G629" s="22">
        <f t="shared" si="134"/>
        <v>14.6031</v>
      </c>
      <c r="H629" s="22">
        <f t="shared" si="135"/>
        <v>9.1270000000000007</v>
      </c>
      <c r="I629" s="22">
        <f t="shared" si="136"/>
        <v>13.038500000000001</v>
      </c>
      <c r="J629" s="22">
        <f t="shared" si="137"/>
        <v>7.8231000000000002</v>
      </c>
      <c r="K629" s="38">
        <f t="shared" si="138"/>
        <v>5.2153999999999998</v>
      </c>
      <c r="L629" s="31"/>
      <c r="M629" s="44">
        <f t="shared" si="140"/>
        <v>225.87</v>
      </c>
      <c r="N629" s="20">
        <f t="shared" si="141"/>
        <v>451.73</v>
      </c>
      <c r="O629" s="45">
        <f t="shared" si="142"/>
        <v>677.6</v>
      </c>
      <c r="P629" s="105"/>
      <c r="Q629" s="145">
        <v>21</v>
      </c>
      <c r="R629" s="44">
        <f>ROUND(index!$O$33+(C629*12)*index!$O$34,2)</f>
        <v>1645.69</v>
      </c>
      <c r="S629" s="45">
        <f>ROUND(index!$O$37+(C629*12)*index!$O$38,2)</f>
        <v>947.59</v>
      </c>
    </row>
    <row r="630" spans="1:19" x14ac:dyDescent="0.25">
      <c r="A630" s="108">
        <v>22</v>
      </c>
      <c r="B630" s="316">
        <f t="shared" si="132"/>
        <v>4159.3900000000003</v>
      </c>
      <c r="C630" s="344">
        <f>ROUND(B630*index!$O$8,2)</f>
        <v>4327.43</v>
      </c>
      <c r="D630" s="216">
        <f t="shared" si="139"/>
        <v>26.279900000000001</v>
      </c>
      <c r="E630" s="31"/>
      <c r="F630" s="37">
        <f t="shared" si="133"/>
        <v>6.8327999999999998</v>
      </c>
      <c r="G630" s="22">
        <f t="shared" si="134"/>
        <v>14.716699999999999</v>
      </c>
      <c r="H630" s="22">
        <f t="shared" si="135"/>
        <v>9.1980000000000004</v>
      </c>
      <c r="I630" s="22">
        <f t="shared" si="136"/>
        <v>13.14</v>
      </c>
      <c r="J630" s="22">
        <f t="shared" si="137"/>
        <v>7.8840000000000003</v>
      </c>
      <c r="K630" s="38">
        <f t="shared" si="138"/>
        <v>5.2560000000000002</v>
      </c>
      <c r="L630" s="31"/>
      <c r="M630" s="44">
        <f t="shared" si="140"/>
        <v>227.62</v>
      </c>
      <c r="N630" s="20">
        <f t="shared" si="141"/>
        <v>455.25</v>
      </c>
      <c r="O630" s="45">
        <f t="shared" si="142"/>
        <v>682.87</v>
      </c>
      <c r="P630" s="105"/>
      <c r="Q630" s="145">
        <v>22</v>
      </c>
      <c r="R630" s="44">
        <f>ROUND(index!$O$33+(C630*12)*index!$O$34,2)</f>
        <v>1655.71</v>
      </c>
      <c r="S630" s="45">
        <f>ROUND(index!$O$37+(C630*12)*index!$O$38,2)</f>
        <v>949.71</v>
      </c>
    </row>
    <row r="631" spans="1:19" x14ac:dyDescent="0.25">
      <c r="A631" s="108">
        <v>23</v>
      </c>
      <c r="B631" s="316">
        <f t="shared" si="132"/>
        <v>4189.33</v>
      </c>
      <c r="C631" s="344">
        <f>ROUND(B631*index!$O$8,2)</f>
        <v>4358.58</v>
      </c>
      <c r="D631" s="216">
        <f t="shared" si="139"/>
        <v>26.469100000000001</v>
      </c>
      <c r="E631" s="31"/>
      <c r="F631" s="37">
        <f t="shared" si="133"/>
        <v>6.8819999999999997</v>
      </c>
      <c r="G631" s="22">
        <f t="shared" si="134"/>
        <v>14.822699999999999</v>
      </c>
      <c r="H631" s="22">
        <f t="shared" si="135"/>
        <v>9.2642000000000007</v>
      </c>
      <c r="I631" s="22">
        <f t="shared" si="136"/>
        <v>13.2346</v>
      </c>
      <c r="J631" s="22">
        <f t="shared" si="137"/>
        <v>7.9406999999999996</v>
      </c>
      <c r="K631" s="38">
        <f t="shared" si="138"/>
        <v>5.2938000000000001</v>
      </c>
      <c r="L631" s="31"/>
      <c r="M631" s="44">
        <f t="shared" si="140"/>
        <v>229.26</v>
      </c>
      <c r="N631" s="20">
        <f t="shared" si="141"/>
        <v>458.52</v>
      </c>
      <c r="O631" s="45">
        <f t="shared" si="142"/>
        <v>687.78</v>
      </c>
      <c r="P631" s="105"/>
      <c r="Q631" s="145">
        <v>23</v>
      </c>
      <c r="R631" s="44">
        <f>ROUND(index!$O$33+(C631*12)*index!$O$34,2)</f>
        <v>1665.05</v>
      </c>
      <c r="S631" s="45">
        <f>ROUND(index!$O$37+(C631*12)*index!$O$38,2)</f>
        <v>951.7</v>
      </c>
    </row>
    <row r="632" spans="1:19" x14ac:dyDescent="0.25">
      <c r="A632" s="108">
        <v>24</v>
      </c>
      <c r="B632" s="316">
        <f t="shared" si="132"/>
        <v>4217.22</v>
      </c>
      <c r="C632" s="344">
        <f>ROUND(B632*index!$O$8,2)</f>
        <v>4387.6000000000004</v>
      </c>
      <c r="D632" s="216">
        <f t="shared" si="139"/>
        <v>26.645299999999999</v>
      </c>
      <c r="E632" s="31"/>
      <c r="F632" s="37">
        <f t="shared" si="133"/>
        <v>6.9278000000000004</v>
      </c>
      <c r="G632" s="22">
        <f t="shared" si="134"/>
        <v>14.9214</v>
      </c>
      <c r="H632" s="22">
        <f t="shared" si="135"/>
        <v>9.3259000000000007</v>
      </c>
      <c r="I632" s="22">
        <f t="shared" si="136"/>
        <v>13.322699999999999</v>
      </c>
      <c r="J632" s="22">
        <f t="shared" si="137"/>
        <v>7.9935999999999998</v>
      </c>
      <c r="K632" s="38">
        <f t="shared" si="138"/>
        <v>5.3291000000000004</v>
      </c>
      <c r="L632" s="31"/>
      <c r="M632" s="44">
        <f t="shared" si="140"/>
        <v>230.79</v>
      </c>
      <c r="N632" s="20">
        <f t="shared" si="141"/>
        <v>461.58</v>
      </c>
      <c r="O632" s="45">
        <f t="shared" si="142"/>
        <v>692.36</v>
      </c>
      <c r="P632" s="105"/>
      <c r="Q632" s="145">
        <v>24</v>
      </c>
      <c r="R632" s="44">
        <f>ROUND(index!$O$33+(C632*12)*index!$O$34,2)</f>
        <v>1673.76</v>
      </c>
      <c r="S632" s="45">
        <f>ROUND(index!$O$37+(C632*12)*index!$O$38,2)</f>
        <v>953.54</v>
      </c>
    </row>
    <row r="633" spans="1:19" x14ac:dyDescent="0.25">
      <c r="A633" s="108">
        <v>25</v>
      </c>
      <c r="B633" s="316">
        <f t="shared" si="132"/>
        <v>4243.1899999999996</v>
      </c>
      <c r="C633" s="344">
        <f>ROUND(B633*index!$O$8,2)</f>
        <v>4414.6099999999997</v>
      </c>
      <c r="D633" s="216">
        <f t="shared" si="139"/>
        <v>26.8094</v>
      </c>
      <c r="E633" s="31"/>
      <c r="F633" s="37">
        <f t="shared" si="133"/>
        <v>6.9703999999999997</v>
      </c>
      <c r="G633" s="22">
        <f t="shared" si="134"/>
        <v>15.013299999999999</v>
      </c>
      <c r="H633" s="22">
        <f t="shared" si="135"/>
        <v>9.3833000000000002</v>
      </c>
      <c r="I633" s="22">
        <f t="shared" si="136"/>
        <v>13.4047</v>
      </c>
      <c r="J633" s="22">
        <f t="shared" si="137"/>
        <v>8.0427999999999997</v>
      </c>
      <c r="K633" s="38">
        <f t="shared" si="138"/>
        <v>5.3619000000000003</v>
      </c>
      <c r="L633" s="31"/>
      <c r="M633" s="44">
        <f t="shared" si="140"/>
        <v>232.21</v>
      </c>
      <c r="N633" s="20">
        <f t="shared" si="141"/>
        <v>464.42</v>
      </c>
      <c r="O633" s="45">
        <f t="shared" si="142"/>
        <v>696.63</v>
      </c>
      <c r="P633" s="105"/>
      <c r="Q633" s="145">
        <v>25</v>
      </c>
      <c r="R633" s="44">
        <f>ROUND(index!$O$33+(C633*12)*index!$O$34,2)</f>
        <v>1681.86</v>
      </c>
      <c r="S633" s="45">
        <f>ROUND(index!$O$37+(C633*12)*index!$O$38,2)</f>
        <v>955.26</v>
      </c>
    </row>
    <row r="634" spans="1:19" x14ac:dyDescent="0.25">
      <c r="A634" s="108">
        <v>26</v>
      </c>
      <c r="B634" s="316">
        <f t="shared" si="132"/>
        <v>4267.3599999999997</v>
      </c>
      <c r="C634" s="344">
        <f>ROUND(B634*index!$O$8,2)</f>
        <v>4439.76</v>
      </c>
      <c r="D634" s="216">
        <f t="shared" si="139"/>
        <v>26.9621</v>
      </c>
      <c r="E634" s="31"/>
      <c r="F634" s="37">
        <f t="shared" si="133"/>
        <v>7.0101000000000004</v>
      </c>
      <c r="G634" s="22">
        <f t="shared" si="134"/>
        <v>15.098800000000001</v>
      </c>
      <c r="H634" s="22">
        <f t="shared" si="135"/>
        <v>9.4367000000000001</v>
      </c>
      <c r="I634" s="22">
        <f t="shared" si="136"/>
        <v>13.4811</v>
      </c>
      <c r="J634" s="22">
        <f t="shared" si="137"/>
        <v>8.0885999999999996</v>
      </c>
      <c r="K634" s="38">
        <f t="shared" si="138"/>
        <v>5.3924000000000003</v>
      </c>
      <c r="L634" s="31"/>
      <c r="M634" s="44">
        <f t="shared" si="140"/>
        <v>233.53</v>
      </c>
      <c r="N634" s="20">
        <f t="shared" si="141"/>
        <v>467.06</v>
      </c>
      <c r="O634" s="45">
        <f t="shared" si="142"/>
        <v>700.59</v>
      </c>
      <c r="P634" s="105"/>
      <c r="Q634" s="145">
        <v>26</v>
      </c>
      <c r="R634" s="44">
        <f>ROUND(index!$O$33+(C634*12)*index!$O$34,2)</f>
        <v>1689.41</v>
      </c>
      <c r="S634" s="45">
        <f>ROUND(index!$O$37+(C634*12)*index!$O$38,2)</f>
        <v>956.86</v>
      </c>
    </row>
    <row r="635" spans="1:19" x14ac:dyDescent="0.25">
      <c r="A635" s="108">
        <v>27</v>
      </c>
      <c r="B635" s="316">
        <f t="shared" si="132"/>
        <v>4289.8500000000004</v>
      </c>
      <c r="C635" s="344">
        <f>ROUND(B635*index!$O$8,2)</f>
        <v>4463.16</v>
      </c>
      <c r="D635" s="216">
        <f t="shared" si="139"/>
        <v>27.104199999999999</v>
      </c>
      <c r="E635" s="31"/>
      <c r="F635" s="37">
        <f t="shared" si="133"/>
        <v>7.0471000000000004</v>
      </c>
      <c r="G635" s="22">
        <f t="shared" si="134"/>
        <v>15.1784</v>
      </c>
      <c r="H635" s="22">
        <f t="shared" si="135"/>
        <v>9.4864999999999995</v>
      </c>
      <c r="I635" s="22">
        <f t="shared" si="136"/>
        <v>13.552099999999999</v>
      </c>
      <c r="J635" s="22">
        <f t="shared" si="137"/>
        <v>8.1312999999999995</v>
      </c>
      <c r="K635" s="38">
        <f t="shared" si="138"/>
        <v>5.4207999999999998</v>
      </c>
      <c r="L635" s="31"/>
      <c r="M635" s="44">
        <f t="shared" si="140"/>
        <v>234.76</v>
      </c>
      <c r="N635" s="20">
        <f t="shared" si="141"/>
        <v>469.52</v>
      </c>
      <c r="O635" s="45">
        <f t="shared" si="142"/>
        <v>704.29</v>
      </c>
      <c r="P635" s="105"/>
      <c r="Q635" s="145">
        <v>27</v>
      </c>
      <c r="R635" s="44">
        <f>ROUND(index!$O$33+(C635*12)*index!$O$34,2)</f>
        <v>1696.43</v>
      </c>
      <c r="S635" s="45">
        <f>ROUND(index!$O$37+(C635*12)*index!$O$38,2)</f>
        <v>958.35</v>
      </c>
    </row>
    <row r="636" spans="1:19" x14ac:dyDescent="0.25">
      <c r="A636" s="108">
        <v>28</v>
      </c>
      <c r="B636" s="316">
        <f t="shared" si="132"/>
        <v>4310.76</v>
      </c>
      <c r="C636" s="344">
        <f>ROUND(B636*index!$O$8,2)</f>
        <v>4484.91</v>
      </c>
      <c r="D636" s="216">
        <f t="shared" si="139"/>
        <v>27.2363</v>
      </c>
      <c r="E636" s="31"/>
      <c r="F636" s="37">
        <f t="shared" si="133"/>
        <v>7.0814000000000004</v>
      </c>
      <c r="G636" s="22">
        <f t="shared" si="134"/>
        <v>15.2523</v>
      </c>
      <c r="H636" s="22">
        <f t="shared" si="135"/>
        <v>9.5327000000000002</v>
      </c>
      <c r="I636" s="22">
        <f t="shared" si="136"/>
        <v>13.6182</v>
      </c>
      <c r="J636" s="22">
        <f t="shared" si="137"/>
        <v>8.1708999999999996</v>
      </c>
      <c r="K636" s="38">
        <f t="shared" si="138"/>
        <v>5.4473000000000003</v>
      </c>
      <c r="L636" s="31"/>
      <c r="M636" s="44">
        <f t="shared" si="140"/>
        <v>235.91</v>
      </c>
      <c r="N636" s="20">
        <f t="shared" si="141"/>
        <v>471.81</v>
      </c>
      <c r="O636" s="45">
        <f t="shared" si="142"/>
        <v>707.72</v>
      </c>
      <c r="P636" s="105"/>
      <c r="Q636" s="145">
        <v>28</v>
      </c>
      <c r="R636" s="44">
        <f>ROUND(index!$O$33+(C636*12)*index!$O$34,2)</f>
        <v>1702.95</v>
      </c>
      <c r="S636" s="45">
        <f>ROUND(index!$O$37+(C636*12)*index!$O$38,2)</f>
        <v>959.73</v>
      </c>
    </row>
    <row r="637" spans="1:19" x14ac:dyDescent="0.25">
      <c r="A637" s="108">
        <v>29</v>
      </c>
      <c r="B637" s="316">
        <f t="shared" si="132"/>
        <v>4330.1899999999996</v>
      </c>
      <c r="C637" s="344">
        <f>ROUND(B637*index!$O$8,2)</f>
        <v>4505.13</v>
      </c>
      <c r="D637" s="216">
        <f t="shared" si="139"/>
        <v>27.359100000000002</v>
      </c>
      <c r="E637" s="31"/>
      <c r="F637" s="37">
        <f t="shared" si="133"/>
        <v>7.1134000000000004</v>
      </c>
      <c r="G637" s="22">
        <f t="shared" si="134"/>
        <v>15.321099999999999</v>
      </c>
      <c r="H637" s="22">
        <f t="shared" si="135"/>
        <v>9.5756999999999994</v>
      </c>
      <c r="I637" s="22">
        <f t="shared" si="136"/>
        <v>13.679600000000001</v>
      </c>
      <c r="J637" s="22">
        <f t="shared" si="137"/>
        <v>8.2077000000000009</v>
      </c>
      <c r="K637" s="38">
        <f t="shared" si="138"/>
        <v>5.4718</v>
      </c>
      <c r="L637" s="31"/>
      <c r="M637" s="44">
        <f t="shared" si="140"/>
        <v>236.97</v>
      </c>
      <c r="N637" s="20">
        <f t="shared" si="141"/>
        <v>473.94</v>
      </c>
      <c r="O637" s="45">
        <f t="shared" si="142"/>
        <v>710.91</v>
      </c>
      <c r="P637" s="105"/>
      <c r="Q637" s="145">
        <v>29</v>
      </c>
      <c r="R637" s="44">
        <f>ROUND(index!$O$33+(C637*12)*index!$O$34,2)</f>
        <v>1709.02</v>
      </c>
      <c r="S637" s="45">
        <f>ROUND(index!$O$37+(C637*12)*index!$O$38,2)</f>
        <v>961.02</v>
      </c>
    </row>
    <row r="638" spans="1:19" x14ac:dyDescent="0.25">
      <c r="A638" s="108">
        <v>30</v>
      </c>
      <c r="B638" s="316">
        <f t="shared" si="132"/>
        <v>4348.25</v>
      </c>
      <c r="C638" s="344">
        <f>ROUND(B638*index!$O$8,2)</f>
        <v>4523.92</v>
      </c>
      <c r="D638" s="216">
        <f t="shared" si="139"/>
        <v>27.473199999999999</v>
      </c>
      <c r="E638" s="31"/>
      <c r="F638" s="37">
        <f t="shared" si="133"/>
        <v>7.1429999999999998</v>
      </c>
      <c r="G638" s="22">
        <f t="shared" si="134"/>
        <v>15.385</v>
      </c>
      <c r="H638" s="22">
        <f t="shared" si="135"/>
        <v>9.6156000000000006</v>
      </c>
      <c r="I638" s="22">
        <f t="shared" si="136"/>
        <v>13.736599999999999</v>
      </c>
      <c r="J638" s="22">
        <f t="shared" si="137"/>
        <v>8.2420000000000009</v>
      </c>
      <c r="K638" s="38">
        <f t="shared" si="138"/>
        <v>5.4946000000000002</v>
      </c>
      <c r="L638" s="31"/>
      <c r="M638" s="44">
        <f t="shared" si="140"/>
        <v>237.96</v>
      </c>
      <c r="N638" s="20">
        <f t="shared" si="141"/>
        <v>475.92</v>
      </c>
      <c r="O638" s="45">
        <f t="shared" si="142"/>
        <v>713.87</v>
      </c>
      <c r="P638" s="105"/>
      <c r="Q638" s="145">
        <v>30</v>
      </c>
      <c r="R638" s="44">
        <f>ROUND(index!$O$33+(C638*12)*index!$O$34,2)</f>
        <v>1714.66</v>
      </c>
      <c r="S638" s="45">
        <f>ROUND(index!$O$37+(C638*12)*index!$O$38,2)</f>
        <v>962.21</v>
      </c>
    </row>
    <row r="639" spans="1:19" x14ac:dyDescent="0.25">
      <c r="A639" s="108">
        <v>31</v>
      </c>
      <c r="B639" s="316">
        <f t="shared" si="132"/>
        <v>4365.0200000000004</v>
      </c>
      <c r="C639" s="344">
        <f>ROUND(B639*index!$O$8,2)</f>
        <v>4541.37</v>
      </c>
      <c r="D639" s="216">
        <f t="shared" si="139"/>
        <v>27.5792</v>
      </c>
      <c r="E639" s="31"/>
      <c r="F639" s="37">
        <f t="shared" si="133"/>
        <v>7.1706000000000003</v>
      </c>
      <c r="G639" s="22">
        <f t="shared" si="134"/>
        <v>15.4444</v>
      </c>
      <c r="H639" s="22">
        <f t="shared" si="135"/>
        <v>9.6526999999999994</v>
      </c>
      <c r="I639" s="22">
        <f t="shared" si="136"/>
        <v>13.7896</v>
      </c>
      <c r="J639" s="22">
        <f t="shared" si="137"/>
        <v>8.2737999999999996</v>
      </c>
      <c r="K639" s="38">
        <f t="shared" si="138"/>
        <v>5.5157999999999996</v>
      </c>
      <c r="L639" s="31"/>
      <c r="M639" s="44">
        <f t="shared" si="140"/>
        <v>238.88</v>
      </c>
      <c r="N639" s="20">
        <f t="shared" si="141"/>
        <v>477.75</v>
      </c>
      <c r="O639" s="45">
        <f t="shared" si="142"/>
        <v>716.63</v>
      </c>
      <c r="P639" s="105"/>
      <c r="Q639" s="145">
        <v>31</v>
      </c>
      <c r="R639" s="44">
        <f>ROUND(index!$O$33+(C639*12)*index!$O$34,2)</f>
        <v>1719.89</v>
      </c>
      <c r="S639" s="45">
        <f>ROUND(index!$O$37+(C639*12)*index!$O$38,2)</f>
        <v>963.32</v>
      </c>
    </row>
    <row r="640" spans="1:19" x14ac:dyDescent="0.25">
      <c r="A640" s="109">
        <v>32</v>
      </c>
      <c r="B640" s="316">
        <f t="shared" si="132"/>
        <v>4380.6000000000004</v>
      </c>
      <c r="C640" s="344">
        <f>ROUND(B640*index!$O$8,2)</f>
        <v>4557.58</v>
      </c>
      <c r="D640" s="216">
        <f t="shared" si="139"/>
        <v>27.677600000000002</v>
      </c>
      <c r="E640" s="31"/>
      <c r="F640" s="37">
        <f t="shared" si="133"/>
        <v>7.1962000000000002</v>
      </c>
      <c r="G640" s="22">
        <f t="shared" si="134"/>
        <v>15.499499999999999</v>
      </c>
      <c r="H640" s="22">
        <f t="shared" si="135"/>
        <v>9.6872000000000007</v>
      </c>
      <c r="I640" s="22">
        <f t="shared" si="136"/>
        <v>13.838800000000001</v>
      </c>
      <c r="J640" s="22">
        <f t="shared" si="137"/>
        <v>8.3033000000000001</v>
      </c>
      <c r="K640" s="38">
        <f t="shared" si="138"/>
        <v>5.5354999999999999</v>
      </c>
      <c r="L640" s="31"/>
      <c r="M640" s="44">
        <f t="shared" si="140"/>
        <v>239.73</v>
      </c>
      <c r="N640" s="20">
        <f t="shared" si="141"/>
        <v>479.46</v>
      </c>
      <c r="O640" s="45">
        <f t="shared" si="142"/>
        <v>719.19</v>
      </c>
      <c r="P640" s="105"/>
      <c r="Q640" s="146">
        <v>32</v>
      </c>
      <c r="R640" s="44">
        <f>ROUND(index!$O$33+(C640*12)*index!$O$34,2)</f>
        <v>1724.75</v>
      </c>
      <c r="S640" s="45">
        <f>ROUND(index!$O$37+(C640*12)*index!$O$38,2)</f>
        <v>964.35</v>
      </c>
    </row>
    <row r="641" spans="1:19" x14ac:dyDescent="0.25">
      <c r="A641" s="109">
        <v>33</v>
      </c>
      <c r="B641" s="316">
        <f t="shared" si="132"/>
        <v>4395.0600000000004</v>
      </c>
      <c r="C641" s="344">
        <f>ROUND(B641*index!$O$8,2)</f>
        <v>4572.62</v>
      </c>
      <c r="D641" s="216">
        <f t="shared" si="139"/>
        <v>27.768899999999999</v>
      </c>
      <c r="E641" s="31"/>
      <c r="F641" s="37">
        <f t="shared" si="133"/>
        <v>7.2199</v>
      </c>
      <c r="G641" s="22">
        <f t="shared" si="134"/>
        <v>15.550599999999999</v>
      </c>
      <c r="H641" s="22">
        <f t="shared" si="135"/>
        <v>9.7190999999999992</v>
      </c>
      <c r="I641" s="22">
        <f t="shared" si="136"/>
        <v>13.884499999999999</v>
      </c>
      <c r="J641" s="22">
        <f t="shared" si="137"/>
        <v>8.3307000000000002</v>
      </c>
      <c r="K641" s="38">
        <f t="shared" si="138"/>
        <v>5.5537999999999998</v>
      </c>
      <c r="L641" s="31"/>
      <c r="M641" s="44">
        <f t="shared" si="140"/>
        <v>240.52</v>
      </c>
      <c r="N641" s="20">
        <f t="shared" si="141"/>
        <v>481.04</v>
      </c>
      <c r="O641" s="45">
        <f t="shared" si="142"/>
        <v>721.56</v>
      </c>
      <c r="P641" s="105"/>
      <c r="Q641" s="146">
        <v>33</v>
      </c>
      <c r="R641" s="44">
        <f>ROUND(index!$O$33+(C641*12)*index!$O$34,2)</f>
        <v>1729.27</v>
      </c>
      <c r="S641" s="45">
        <f>ROUND(index!$O$37+(C641*12)*index!$O$38,2)</f>
        <v>965.31</v>
      </c>
    </row>
    <row r="642" spans="1:19" x14ac:dyDescent="0.25">
      <c r="A642" s="109">
        <v>34</v>
      </c>
      <c r="B642" s="316">
        <f t="shared" si="132"/>
        <v>4408.4799999999996</v>
      </c>
      <c r="C642" s="344">
        <f>ROUND(B642*index!$O$8,2)</f>
        <v>4586.58</v>
      </c>
      <c r="D642" s="216">
        <f t="shared" si="139"/>
        <v>27.8537</v>
      </c>
      <c r="E642" s="31"/>
      <c r="F642" s="37">
        <f t="shared" si="133"/>
        <v>7.242</v>
      </c>
      <c r="G642" s="22">
        <f t="shared" si="134"/>
        <v>15.598100000000001</v>
      </c>
      <c r="H642" s="22">
        <f t="shared" si="135"/>
        <v>9.7487999999999992</v>
      </c>
      <c r="I642" s="22">
        <f t="shared" si="136"/>
        <v>13.9269</v>
      </c>
      <c r="J642" s="22">
        <f t="shared" si="137"/>
        <v>8.3560999999999996</v>
      </c>
      <c r="K642" s="38">
        <f t="shared" si="138"/>
        <v>5.5707000000000004</v>
      </c>
      <c r="L642" s="31"/>
      <c r="M642" s="44">
        <f t="shared" si="140"/>
        <v>241.25</v>
      </c>
      <c r="N642" s="20">
        <f t="shared" si="141"/>
        <v>482.51</v>
      </c>
      <c r="O642" s="45">
        <f t="shared" si="142"/>
        <v>723.76</v>
      </c>
      <c r="P642" s="105"/>
      <c r="Q642" s="146">
        <v>34</v>
      </c>
      <c r="R642" s="44">
        <f>ROUND(index!$O$33+(C642*12)*index!$O$34,2)</f>
        <v>1733.45</v>
      </c>
      <c r="S642" s="45">
        <f>ROUND(index!$O$37+(C642*12)*index!$O$38,2)</f>
        <v>966.2</v>
      </c>
    </row>
    <row r="643" spans="1:19" ht="13.8" thickBot="1" x14ac:dyDescent="0.3">
      <c r="A643" s="110">
        <v>35</v>
      </c>
      <c r="B643" s="366">
        <f t="shared" si="132"/>
        <v>4420.93</v>
      </c>
      <c r="C643" s="345">
        <f>ROUND(B643*index!$O$8,2)</f>
        <v>4599.54</v>
      </c>
      <c r="D643" s="217">
        <f t="shared" si="139"/>
        <v>27.932400000000001</v>
      </c>
      <c r="E643" s="31"/>
      <c r="F643" s="335">
        <f t="shared" si="133"/>
        <v>7.2624000000000004</v>
      </c>
      <c r="G643" s="336">
        <f t="shared" si="134"/>
        <v>15.642099999999999</v>
      </c>
      <c r="H643" s="336">
        <f t="shared" si="135"/>
        <v>9.7763000000000009</v>
      </c>
      <c r="I643" s="336">
        <f t="shared" si="136"/>
        <v>13.966200000000001</v>
      </c>
      <c r="J643" s="336">
        <f t="shared" si="137"/>
        <v>8.3796999999999997</v>
      </c>
      <c r="K643" s="337">
        <f t="shared" si="138"/>
        <v>5.5865</v>
      </c>
      <c r="L643" s="31"/>
      <c r="M643" s="46">
        <f t="shared" si="140"/>
        <v>241.94</v>
      </c>
      <c r="N643" s="47">
        <f t="shared" si="141"/>
        <v>483.87</v>
      </c>
      <c r="O643" s="48">
        <f t="shared" si="142"/>
        <v>725.81</v>
      </c>
      <c r="P643" s="105"/>
      <c r="Q643" s="147">
        <v>35</v>
      </c>
      <c r="R643" s="46">
        <f>ROUND(index!$O$33+(C643*12)*index!$O$34,2)</f>
        <v>1737.34</v>
      </c>
      <c r="S643" s="48">
        <f>ROUND(index!$O$37+(C643*12)*index!$O$38,2)</f>
        <v>967.02</v>
      </c>
    </row>
    <row r="650" spans="1:19" x14ac:dyDescent="0.25">
      <c r="C650" s="329"/>
      <c r="D650" s="170"/>
    </row>
    <row r="651" spans="1:19" ht="16.2" thickBot="1" x14ac:dyDescent="0.35">
      <c r="B651" s="346"/>
      <c r="C651" s="170"/>
      <c r="D651" s="170"/>
    </row>
    <row r="652" spans="1:19" ht="16.2" thickBot="1" x14ac:dyDescent="0.35">
      <c r="A652" s="32"/>
      <c r="B652" s="351" t="s">
        <v>186</v>
      </c>
      <c r="C652" s="347" t="s">
        <v>169</v>
      </c>
      <c r="D652" s="350"/>
      <c r="E652" s="32"/>
      <c r="F652" s="128" t="s">
        <v>232</v>
      </c>
      <c r="G652" s="353"/>
      <c r="H652" s="353"/>
      <c r="I652" s="353"/>
      <c r="J652" s="353"/>
      <c r="K652" s="354"/>
      <c r="L652" s="32"/>
      <c r="M652" s="128" t="s">
        <v>250</v>
      </c>
      <c r="N652" s="353"/>
      <c r="O652" s="354"/>
      <c r="P652" s="32"/>
      <c r="Q652" s="32"/>
      <c r="R652" s="355" t="s">
        <v>473</v>
      </c>
      <c r="S652" s="355" t="s">
        <v>473</v>
      </c>
    </row>
    <row r="653" spans="1:19" x14ac:dyDescent="0.25">
      <c r="M653" s="180" t="s">
        <v>247</v>
      </c>
      <c r="N653" s="181" t="s">
        <v>248</v>
      </c>
      <c r="O653" s="182" t="s">
        <v>249</v>
      </c>
      <c r="R653" s="176"/>
      <c r="S653" s="176"/>
    </row>
    <row r="654" spans="1:19" ht="16.2" thickBot="1" x14ac:dyDescent="0.35">
      <c r="B654" s="121" t="s">
        <v>467</v>
      </c>
      <c r="C654" s="121" t="s">
        <v>467</v>
      </c>
      <c r="D654" s="121" t="s">
        <v>467</v>
      </c>
      <c r="M654" s="27">
        <v>5.2600000000000001E-2</v>
      </c>
      <c r="N654" s="28">
        <v>0.1052</v>
      </c>
      <c r="O654" s="29">
        <v>0.1578</v>
      </c>
      <c r="R654" s="348"/>
      <c r="S654" s="348"/>
    </row>
    <row r="655" spans="1:19" x14ac:dyDescent="0.25">
      <c r="A655" s="6"/>
      <c r="B655" s="1" t="s">
        <v>243</v>
      </c>
      <c r="C655" s="358" t="s">
        <v>472</v>
      </c>
      <c r="D655" s="358" t="s">
        <v>472</v>
      </c>
      <c r="E655" s="6"/>
      <c r="K655" s="176"/>
      <c r="L655" s="6"/>
      <c r="M655" s="176"/>
      <c r="N655" s="176"/>
      <c r="O655" s="176"/>
      <c r="P655" s="6"/>
      <c r="Q655" s="6"/>
      <c r="R655" s="359" t="s">
        <v>252</v>
      </c>
      <c r="S655" s="359" t="s">
        <v>253</v>
      </c>
    </row>
    <row r="656" spans="1:19" ht="13.8" thickBot="1" x14ac:dyDescent="0.3">
      <c r="A656" s="13"/>
      <c r="B656" s="177" t="s">
        <v>242</v>
      </c>
      <c r="C656" s="177" t="s">
        <v>242</v>
      </c>
      <c r="D656" s="177" t="s">
        <v>251</v>
      </c>
      <c r="E656" s="13"/>
      <c r="F656" s="177" t="s">
        <v>251</v>
      </c>
      <c r="G656" s="177" t="s">
        <v>251</v>
      </c>
      <c r="H656" s="177" t="s">
        <v>251</v>
      </c>
      <c r="I656" s="177" t="s">
        <v>251</v>
      </c>
      <c r="J656" s="177" t="s">
        <v>251</v>
      </c>
      <c r="K656" s="177" t="s">
        <v>251</v>
      </c>
      <c r="L656" s="13"/>
      <c r="M656" s="177" t="s">
        <v>242</v>
      </c>
      <c r="N656" s="177" t="s">
        <v>242</v>
      </c>
      <c r="O656" s="177" t="s">
        <v>242</v>
      </c>
      <c r="P656" s="13"/>
      <c r="Q656" s="13"/>
      <c r="R656" s="194" t="s">
        <v>244</v>
      </c>
      <c r="S656" s="194" t="s">
        <v>244</v>
      </c>
    </row>
    <row r="657" spans="1:19" ht="13.8" thickBot="1" x14ac:dyDescent="0.3">
      <c r="A657" s="34" t="s">
        <v>27</v>
      </c>
      <c r="B657" s="330" t="str">
        <f>$C$652</f>
        <v>cat 16</v>
      </c>
      <c r="C657" s="330" t="str">
        <f>$C$652</f>
        <v>cat 16</v>
      </c>
      <c r="D657" s="330" t="str">
        <f>$C$652</f>
        <v>cat 16</v>
      </c>
      <c r="E657" s="115"/>
      <c r="F657" s="114">
        <v>0.26</v>
      </c>
      <c r="G657" s="114">
        <v>0.56000000000000005</v>
      </c>
      <c r="H657" s="114">
        <v>0.35</v>
      </c>
      <c r="I657" s="114">
        <v>0.5</v>
      </c>
      <c r="J657" s="114">
        <v>0.3</v>
      </c>
      <c r="K657" s="114">
        <v>0.2</v>
      </c>
      <c r="L657" s="115"/>
      <c r="M657" s="211">
        <v>5.2600000000000001E-2</v>
      </c>
      <c r="N657" s="211">
        <v>0.1052</v>
      </c>
      <c r="O657" s="211">
        <v>0.1578</v>
      </c>
      <c r="P657" s="115"/>
      <c r="Q657" s="114" t="s">
        <v>27</v>
      </c>
      <c r="R657" s="330" t="str">
        <f>$C$652</f>
        <v>cat 16</v>
      </c>
      <c r="S657" s="330" t="str">
        <f>$C$652</f>
        <v>cat 16</v>
      </c>
    </row>
    <row r="658" spans="1:19" x14ac:dyDescent="0.25">
      <c r="A658" s="331">
        <v>0</v>
      </c>
      <c r="B658" s="365">
        <f t="shared" ref="B658:B693" si="143">VLOOKUP(C$652,ificbasisdoel,$A658+2,FALSE)</f>
        <v>3051.96</v>
      </c>
      <c r="C658" s="343">
        <f>ROUND(B658*index!$O$8,2)</f>
        <v>3175.26</v>
      </c>
      <c r="D658" s="215">
        <f>ROUND(C658*12/1976,4)</f>
        <v>19.283000000000001</v>
      </c>
      <c r="E658" s="31"/>
      <c r="F658" s="332">
        <f t="shared" ref="F658:F693" si="144">ROUND(D658*$F$8,4)</f>
        <v>5.0136000000000003</v>
      </c>
      <c r="G658" s="333">
        <f t="shared" ref="G658:G693" si="145">ROUND(D658*$G$8,4)</f>
        <v>10.798500000000001</v>
      </c>
      <c r="H658" s="333">
        <f t="shared" ref="H658:H693" si="146">ROUND(D658*$H$8,4)</f>
        <v>6.7491000000000003</v>
      </c>
      <c r="I658" s="333">
        <f t="shared" ref="I658:I693" si="147">ROUND(D658*$I$8,4)</f>
        <v>9.6415000000000006</v>
      </c>
      <c r="J658" s="333">
        <f t="shared" ref="J658:J693" si="148">ROUND(D658*$J$8,4)</f>
        <v>5.7849000000000004</v>
      </c>
      <c r="K658" s="334">
        <f t="shared" ref="K658:K693" si="149">ROUND(D658*$K$8,4)</f>
        <v>3.8565999999999998</v>
      </c>
      <c r="L658" s="31"/>
      <c r="M658" s="338">
        <f>ROUND(C658*$M$8,2)</f>
        <v>167.02</v>
      </c>
      <c r="N658" s="339">
        <f>ROUND(C658*$N$8,2)</f>
        <v>334.04</v>
      </c>
      <c r="O658" s="340">
        <f>ROUND(C658*$O$8,2)</f>
        <v>501.06</v>
      </c>
      <c r="P658" s="105"/>
      <c r="Q658" s="341">
        <v>0</v>
      </c>
      <c r="R658" s="338">
        <f>ROUND(index!$O$33+(C658*12)*index!$O$34,2)</f>
        <v>1310.06</v>
      </c>
      <c r="S658" s="340">
        <f>ROUND(index!$O$37+(C658*12)*index!$O$38,2)</f>
        <v>876.44</v>
      </c>
    </row>
    <row r="659" spans="1:19" x14ac:dyDescent="0.25">
      <c r="A659" s="108">
        <v>1</v>
      </c>
      <c r="B659" s="316">
        <f t="shared" si="143"/>
        <v>3164.89</v>
      </c>
      <c r="C659" s="344">
        <f>ROUND(B659*index!$O$8,2)</f>
        <v>3292.75</v>
      </c>
      <c r="D659" s="216">
        <f t="shared" ref="D659:D693" si="150">ROUND(C659*12/1976,4)</f>
        <v>19.996500000000001</v>
      </c>
      <c r="E659" s="31"/>
      <c r="F659" s="37">
        <f t="shared" si="144"/>
        <v>5.1990999999999996</v>
      </c>
      <c r="G659" s="22">
        <f t="shared" si="145"/>
        <v>11.198</v>
      </c>
      <c r="H659" s="22">
        <f t="shared" si="146"/>
        <v>6.9988000000000001</v>
      </c>
      <c r="I659" s="22">
        <f t="shared" si="147"/>
        <v>9.9983000000000004</v>
      </c>
      <c r="J659" s="22">
        <f t="shared" si="148"/>
        <v>5.9989999999999997</v>
      </c>
      <c r="K659" s="38">
        <f t="shared" si="149"/>
        <v>3.9992999999999999</v>
      </c>
      <c r="L659" s="31"/>
      <c r="M659" s="44">
        <f t="shared" ref="M659:M693" si="151">ROUND(C659*$M$8,2)</f>
        <v>173.2</v>
      </c>
      <c r="N659" s="20">
        <f t="shared" ref="N659:N693" si="152">ROUND(C659*$N$8,2)</f>
        <v>346.4</v>
      </c>
      <c r="O659" s="45">
        <f t="shared" ref="O659:O693" si="153">ROUND(C659*$O$8,2)</f>
        <v>519.6</v>
      </c>
      <c r="P659" s="105"/>
      <c r="Q659" s="145">
        <v>1</v>
      </c>
      <c r="R659" s="44">
        <f>ROUND(index!$O$33+(C659*12)*index!$O$34,2)</f>
        <v>1345.31</v>
      </c>
      <c r="S659" s="45">
        <f>ROUND(index!$O$37+(C659*12)*index!$O$38,2)</f>
        <v>883.91</v>
      </c>
    </row>
    <row r="660" spans="1:19" x14ac:dyDescent="0.25">
      <c r="A660" s="108">
        <v>2</v>
      </c>
      <c r="B660" s="316">
        <f t="shared" si="143"/>
        <v>3273.21</v>
      </c>
      <c r="C660" s="344">
        <f>ROUND(B660*index!$O$8,2)</f>
        <v>3405.45</v>
      </c>
      <c r="D660" s="216">
        <f t="shared" si="150"/>
        <v>20.680900000000001</v>
      </c>
      <c r="E660" s="31"/>
      <c r="F660" s="37">
        <f t="shared" si="144"/>
        <v>5.3769999999999998</v>
      </c>
      <c r="G660" s="22">
        <f t="shared" si="145"/>
        <v>11.581300000000001</v>
      </c>
      <c r="H660" s="22">
        <f t="shared" si="146"/>
        <v>7.2382999999999997</v>
      </c>
      <c r="I660" s="22">
        <f t="shared" si="147"/>
        <v>10.3405</v>
      </c>
      <c r="J660" s="22">
        <f t="shared" si="148"/>
        <v>6.2042999999999999</v>
      </c>
      <c r="K660" s="38">
        <f t="shared" si="149"/>
        <v>4.1361999999999997</v>
      </c>
      <c r="L660" s="31"/>
      <c r="M660" s="44">
        <f t="shared" si="151"/>
        <v>179.13</v>
      </c>
      <c r="N660" s="20">
        <f t="shared" si="152"/>
        <v>358.25</v>
      </c>
      <c r="O660" s="45">
        <f t="shared" si="153"/>
        <v>537.38</v>
      </c>
      <c r="P660" s="105"/>
      <c r="Q660" s="145">
        <v>2</v>
      </c>
      <c r="R660" s="44">
        <f>ROUND(index!$O$33+(C660*12)*index!$O$34,2)</f>
        <v>1379.12</v>
      </c>
      <c r="S660" s="45">
        <f>ROUND(index!$O$37+(C660*12)*index!$O$38,2)</f>
        <v>891.08</v>
      </c>
    </row>
    <row r="661" spans="1:19" x14ac:dyDescent="0.25">
      <c r="A661" s="108">
        <v>3</v>
      </c>
      <c r="B661" s="316">
        <f t="shared" si="143"/>
        <v>3376.83</v>
      </c>
      <c r="C661" s="344">
        <f>ROUND(B661*index!$O$8,2)</f>
        <v>3513.25</v>
      </c>
      <c r="D661" s="216">
        <f t="shared" si="150"/>
        <v>21.3355</v>
      </c>
      <c r="E661" s="31"/>
      <c r="F661" s="37">
        <f t="shared" si="144"/>
        <v>5.5472000000000001</v>
      </c>
      <c r="G661" s="22">
        <f t="shared" si="145"/>
        <v>11.947900000000001</v>
      </c>
      <c r="H661" s="22">
        <f t="shared" si="146"/>
        <v>7.4673999999999996</v>
      </c>
      <c r="I661" s="22">
        <f t="shared" si="147"/>
        <v>10.6678</v>
      </c>
      <c r="J661" s="22">
        <f t="shared" si="148"/>
        <v>6.4006999999999996</v>
      </c>
      <c r="K661" s="38">
        <f t="shared" si="149"/>
        <v>4.2671000000000001</v>
      </c>
      <c r="L661" s="31"/>
      <c r="M661" s="44">
        <f t="shared" si="151"/>
        <v>184.8</v>
      </c>
      <c r="N661" s="20">
        <f t="shared" si="152"/>
        <v>369.59</v>
      </c>
      <c r="O661" s="45">
        <f t="shared" si="153"/>
        <v>554.39</v>
      </c>
      <c r="P661" s="105"/>
      <c r="Q661" s="145">
        <v>3</v>
      </c>
      <c r="R661" s="44">
        <f>ROUND(index!$O$33+(C661*12)*index!$O$34,2)</f>
        <v>1411.46</v>
      </c>
      <c r="S661" s="45">
        <f>ROUND(index!$O$37+(C661*12)*index!$O$38,2)</f>
        <v>897.93</v>
      </c>
    </row>
    <row r="662" spans="1:19" x14ac:dyDescent="0.25">
      <c r="A662" s="108">
        <v>4</v>
      </c>
      <c r="B662" s="316">
        <f t="shared" si="143"/>
        <v>3475.72</v>
      </c>
      <c r="C662" s="344">
        <f>ROUND(B662*index!$O$8,2)</f>
        <v>3616.14</v>
      </c>
      <c r="D662" s="216">
        <f t="shared" si="150"/>
        <v>21.9604</v>
      </c>
      <c r="E662" s="31"/>
      <c r="F662" s="37">
        <f t="shared" si="144"/>
        <v>5.7096999999999998</v>
      </c>
      <c r="G662" s="22">
        <f t="shared" si="145"/>
        <v>12.297800000000001</v>
      </c>
      <c r="H662" s="22">
        <f t="shared" si="146"/>
        <v>7.6860999999999997</v>
      </c>
      <c r="I662" s="22">
        <f t="shared" si="147"/>
        <v>10.9802</v>
      </c>
      <c r="J662" s="22">
        <f t="shared" si="148"/>
        <v>6.5880999999999998</v>
      </c>
      <c r="K662" s="38">
        <f t="shared" si="149"/>
        <v>4.3921000000000001</v>
      </c>
      <c r="L662" s="31"/>
      <c r="M662" s="44">
        <f t="shared" si="151"/>
        <v>190.21</v>
      </c>
      <c r="N662" s="20">
        <f t="shared" si="152"/>
        <v>380.42</v>
      </c>
      <c r="O662" s="45">
        <f t="shared" si="153"/>
        <v>570.63</v>
      </c>
      <c r="P662" s="105"/>
      <c r="Q662" s="145">
        <v>4</v>
      </c>
      <c r="R662" s="44">
        <f>ROUND(index!$O$33+(C662*12)*index!$O$34,2)</f>
        <v>1442.32</v>
      </c>
      <c r="S662" s="45">
        <f>ROUND(index!$O$37+(C662*12)*index!$O$38,2)</f>
        <v>904.48</v>
      </c>
    </row>
    <row r="663" spans="1:19" x14ac:dyDescent="0.25">
      <c r="A663" s="108">
        <v>5</v>
      </c>
      <c r="B663" s="316">
        <f t="shared" si="143"/>
        <v>3569.86</v>
      </c>
      <c r="C663" s="344">
        <f>ROUND(B663*index!$O$8,2)</f>
        <v>3714.08</v>
      </c>
      <c r="D663" s="216">
        <f t="shared" si="150"/>
        <v>22.555099999999999</v>
      </c>
      <c r="E663" s="31"/>
      <c r="F663" s="37">
        <f t="shared" si="144"/>
        <v>5.8643000000000001</v>
      </c>
      <c r="G663" s="22">
        <f t="shared" si="145"/>
        <v>12.6309</v>
      </c>
      <c r="H663" s="22">
        <f t="shared" si="146"/>
        <v>7.8943000000000003</v>
      </c>
      <c r="I663" s="22">
        <f t="shared" si="147"/>
        <v>11.2776</v>
      </c>
      <c r="J663" s="22">
        <f t="shared" si="148"/>
        <v>6.7664999999999997</v>
      </c>
      <c r="K663" s="38">
        <f t="shared" si="149"/>
        <v>4.5110000000000001</v>
      </c>
      <c r="L663" s="31"/>
      <c r="M663" s="44">
        <f t="shared" si="151"/>
        <v>195.36</v>
      </c>
      <c r="N663" s="20">
        <f t="shared" si="152"/>
        <v>390.72</v>
      </c>
      <c r="O663" s="45">
        <f t="shared" si="153"/>
        <v>586.08000000000004</v>
      </c>
      <c r="P663" s="105"/>
      <c r="Q663" s="145">
        <v>5</v>
      </c>
      <c r="R663" s="44">
        <f>ROUND(index!$O$33+(C663*12)*index!$O$34,2)</f>
        <v>1471.7</v>
      </c>
      <c r="S663" s="45">
        <f>ROUND(index!$O$37+(C663*12)*index!$O$38,2)</f>
        <v>910.71</v>
      </c>
    </row>
    <row r="664" spans="1:19" x14ac:dyDescent="0.25">
      <c r="A664" s="108">
        <v>6</v>
      </c>
      <c r="B664" s="316">
        <f t="shared" si="143"/>
        <v>3659.31</v>
      </c>
      <c r="C664" s="344">
        <f>ROUND(B664*index!$O$8,2)</f>
        <v>3807.15</v>
      </c>
      <c r="D664" s="216">
        <f t="shared" si="150"/>
        <v>23.1203</v>
      </c>
      <c r="E664" s="31"/>
      <c r="F664" s="37">
        <f t="shared" si="144"/>
        <v>6.0113000000000003</v>
      </c>
      <c r="G664" s="22">
        <f t="shared" si="145"/>
        <v>12.9474</v>
      </c>
      <c r="H664" s="22">
        <f t="shared" si="146"/>
        <v>8.0921000000000003</v>
      </c>
      <c r="I664" s="22">
        <f t="shared" si="147"/>
        <v>11.5602</v>
      </c>
      <c r="J664" s="22">
        <f t="shared" si="148"/>
        <v>6.9360999999999997</v>
      </c>
      <c r="K664" s="38">
        <f t="shared" si="149"/>
        <v>4.6241000000000003</v>
      </c>
      <c r="L664" s="31"/>
      <c r="M664" s="44">
        <f t="shared" si="151"/>
        <v>200.26</v>
      </c>
      <c r="N664" s="20">
        <f t="shared" si="152"/>
        <v>400.51</v>
      </c>
      <c r="O664" s="45">
        <f t="shared" si="153"/>
        <v>600.77</v>
      </c>
      <c r="P664" s="105"/>
      <c r="Q664" s="145">
        <v>6</v>
      </c>
      <c r="R664" s="44">
        <f>ROUND(index!$O$33+(C664*12)*index!$O$34,2)</f>
        <v>1499.63</v>
      </c>
      <c r="S664" s="45">
        <f>ROUND(index!$O$37+(C664*12)*index!$O$38,2)</f>
        <v>916.62</v>
      </c>
    </row>
    <row r="665" spans="1:19" x14ac:dyDescent="0.25">
      <c r="A665" s="108">
        <v>7</v>
      </c>
      <c r="B665" s="316">
        <f t="shared" si="143"/>
        <v>3744.12</v>
      </c>
      <c r="C665" s="344">
        <f>ROUND(B665*index!$O$8,2)</f>
        <v>3895.38</v>
      </c>
      <c r="D665" s="216">
        <f t="shared" si="150"/>
        <v>23.656199999999998</v>
      </c>
      <c r="E665" s="31"/>
      <c r="F665" s="37">
        <f t="shared" si="144"/>
        <v>6.1505999999999998</v>
      </c>
      <c r="G665" s="22">
        <f t="shared" si="145"/>
        <v>13.2475</v>
      </c>
      <c r="H665" s="22">
        <f t="shared" si="146"/>
        <v>8.2797000000000001</v>
      </c>
      <c r="I665" s="22">
        <f t="shared" si="147"/>
        <v>11.828099999999999</v>
      </c>
      <c r="J665" s="22">
        <f t="shared" si="148"/>
        <v>7.0968999999999998</v>
      </c>
      <c r="K665" s="38">
        <f t="shared" si="149"/>
        <v>4.7312000000000003</v>
      </c>
      <c r="L665" s="31"/>
      <c r="M665" s="44">
        <f t="shared" si="151"/>
        <v>204.9</v>
      </c>
      <c r="N665" s="20">
        <f t="shared" si="152"/>
        <v>409.79</v>
      </c>
      <c r="O665" s="45">
        <f t="shared" si="153"/>
        <v>614.69000000000005</v>
      </c>
      <c r="P665" s="105"/>
      <c r="Q665" s="145">
        <v>7</v>
      </c>
      <c r="R665" s="44">
        <f>ROUND(index!$O$33+(C665*12)*index!$O$34,2)</f>
        <v>1526.09</v>
      </c>
      <c r="S665" s="45">
        <f>ROUND(index!$O$37+(C665*12)*index!$O$38,2)</f>
        <v>922.24</v>
      </c>
    </row>
    <row r="666" spans="1:19" x14ac:dyDescent="0.25">
      <c r="A666" s="108">
        <v>8</v>
      </c>
      <c r="B666" s="316">
        <f t="shared" si="143"/>
        <v>3824.39</v>
      </c>
      <c r="C666" s="344">
        <f>ROUND(B666*index!$O$8,2)</f>
        <v>3978.9</v>
      </c>
      <c r="D666" s="216">
        <f t="shared" si="150"/>
        <v>24.163399999999999</v>
      </c>
      <c r="E666" s="31"/>
      <c r="F666" s="37">
        <f t="shared" si="144"/>
        <v>6.2824999999999998</v>
      </c>
      <c r="G666" s="22">
        <f t="shared" si="145"/>
        <v>13.531499999999999</v>
      </c>
      <c r="H666" s="22">
        <f t="shared" si="146"/>
        <v>8.4572000000000003</v>
      </c>
      <c r="I666" s="22">
        <f t="shared" si="147"/>
        <v>12.0817</v>
      </c>
      <c r="J666" s="22">
        <f t="shared" si="148"/>
        <v>7.2489999999999997</v>
      </c>
      <c r="K666" s="38">
        <f t="shared" si="149"/>
        <v>4.8327</v>
      </c>
      <c r="L666" s="31"/>
      <c r="M666" s="44">
        <f t="shared" si="151"/>
        <v>209.29</v>
      </c>
      <c r="N666" s="20">
        <f t="shared" si="152"/>
        <v>418.58</v>
      </c>
      <c r="O666" s="45">
        <f t="shared" si="153"/>
        <v>627.87</v>
      </c>
      <c r="P666" s="105"/>
      <c r="Q666" s="145">
        <v>8</v>
      </c>
      <c r="R666" s="44">
        <f>ROUND(index!$O$33+(C666*12)*index!$O$34,2)</f>
        <v>1551.15</v>
      </c>
      <c r="S666" s="45">
        <f>ROUND(index!$O$37+(C666*12)*index!$O$38,2)</f>
        <v>927.55</v>
      </c>
    </row>
    <row r="667" spans="1:19" x14ac:dyDescent="0.25">
      <c r="A667" s="108">
        <v>9</v>
      </c>
      <c r="B667" s="316">
        <f t="shared" si="143"/>
        <v>3900.23</v>
      </c>
      <c r="C667" s="344">
        <f>ROUND(B667*index!$O$8,2)</f>
        <v>4057.8</v>
      </c>
      <c r="D667" s="216">
        <f t="shared" si="150"/>
        <v>24.642499999999998</v>
      </c>
      <c r="E667" s="31"/>
      <c r="F667" s="37">
        <f t="shared" si="144"/>
        <v>6.4070999999999998</v>
      </c>
      <c r="G667" s="22">
        <f t="shared" si="145"/>
        <v>13.799799999999999</v>
      </c>
      <c r="H667" s="22">
        <f t="shared" si="146"/>
        <v>8.6249000000000002</v>
      </c>
      <c r="I667" s="22">
        <f t="shared" si="147"/>
        <v>12.321300000000001</v>
      </c>
      <c r="J667" s="22">
        <f t="shared" si="148"/>
        <v>7.3928000000000003</v>
      </c>
      <c r="K667" s="38">
        <f t="shared" si="149"/>
        <v>4.9284999999999997</v>
      </c>
      <c r="L667" s="31"/>
      <c r="M667" s="44">
        <f t="shared" si="151"/>
        <v>213.44</v>
      </c>
      <c r="N667" s="20">
        <f t="shared" si="152"/>
        <v>426.88</v>
      </c>
      <c r="O667" s="45">
        <f t="shared" si="153"/>
        <v>640.32000000000005</v>
      </c>
      <c r="P667" s="105"/>
      <c r="Q667" s="145">
        <v>9</v>
      </c>
      <c r="R667" s="44">
        <f>ROUND(index!$O$33+(C667*12)*index!$O$34,2)</f>
        <v>1574.82</v>
      </c>
      <c r="S667" s="45">
        <f>ROUND(index!$O$37+(C667*12)*index!$O$38,2)</f>
        <v>932.57</v>
      </c>
    </row>
    <row r="668" spans="1:19" x14ac:dyDescent="0.25">
      <c r="A668" s="108">
        <v>10</v>
      </c>
      <c r="B668" s="316">
        <f t="shared" si="143"/>
        <v>3971.77</v>
      </c>
      <c r="C668" s="344">
        <f>ROUND(B668*index!$O$8,2)</f>
        <v>4132.2299999999996</v>
      </c>
      <c r="D668" s="216">
        <f t="shared" si="150"/>
        <v>25.0945</v>
      </c>
      <c r="E668" s="31"/>
      <c r="F668" s="37">
        <f t="shared" si="144"/>
        <v>6.5246000000000004</v>
      </c>
      <c r="G668" s="22">
        <f t="shared" si="145"/>
        <v>14.052899999999999</v>
      </c>
      <c r="H668" s="22">
        <f t="shared" si="146"/>
        <v>8.7830999999999992</v>
      </c>
      <c r="I668" s="22">
        <f t="shared" si="147"/>
        <v>12.5473</v>
      </c>
      <c r="J668" s="22">
        <f t="shared" si="148"/>
        <v>7.5284000000000004</v>
      </c>
      <c r="K668" s="38">
        <f t="shared" si="149"/>
        <v>5.0189000000000004</v>
      </c>
      <c r="L668" s="31"/>
      <c r="M668" s="44">
        <f t="shared" si="151"/>
        <v>217.36</v>
      </c>
      <c r="N668" s="20">
        <f t="shared" si="152"/>
        <v>434.71</v>
      </c>
      <c r="O668" s="45">
        <f t="shared" si="153"/>
        <v>652.07000000000005</v>
      </c>
      <c r="P668" s="105"/>
      <c r="Q668" s="145">
        <v>10</v>
      </c>
      <c r="R668" s="44">
        <f>ROUND(index!$O$33+(C668*12)*index!$O$34,2)</f>
        <v>1597.15</v>
      </c>
      <c r="S668" s="45">
        <f>ROUND(index!$O$37+(C668*12)*index!$O$38,2)</f>
        <v>937.3</v>
      </c>
    </row>
    <row r="669" spans="1:19" x14ac:dyDescent="0.25">
      <c r="A669" s="108">
        <v>11</v>
      </c>
      <c r="B669" s="316">
        <f t="shared" si="143"/>
        <v>4039.16</v>
      </c>
      <c r="C669" s="344">
        <f>ROUND(B669*index!$O$8,2)</f>
        <v>4202.34</v>
      </c>
      <c r="D669" s="216">
        <f t="shared" si="150"/>
        <v>25.520299999999999</v>
      </c>
      <c r="E669" s="31"/>
      <c r="F669" s="37">
        <f t="shared" si="144"/>
        <v>6.6353</v>
      </c>
      <c r="G669" s="22">
        <f t="shared" si="145"/>
        <v>14.291399999999999</v>
      </c>
      <c r="H669" s="22">
        <f t="shared" si="146"/>
        <v>8.9321000000000002</v>
      </c>
      <c r="I669" s="22">
        <f t="shared" si="147"/>
        <v>12.760199999999999</v>
      </c>
      <c r="J669" s="22">
        <f t="shared" si="148"/>
        <v>7.6561000000000003</v>
      </c>
      <c r="K669" s="38">
        <f t="shared" si="149"/>
        <v>5.1040999999999999</v>
      </c>
      <c r="L669" s="31"/>
      <c r="M669" s="44">
        <f t="shared" si="151"/>
        <v>221.04</v>
      </c>
      <c r="N669" s="20">
        <f t="shared" si="152"/>
        <v>442.09</v>
      </c>
      <c r="O669" s="45">
        <f t="shared" si="153"/>
        <v>663.13</v>
      </c>
      <c r="P669" s="105"/>
      <c r="Q669" s="145">
        <v>11</v>
      </c>
      <c r="R669" s="44">
        <f>ROUND(index!$O$33+(C669*12)*index!$O$34,2)</f>
        <v>1618.18</v>
      </c>
      <c r="S669" s="45">
        <f>ROUND(index!$O$37+(C669*12)*index!$O$38,2)</f>
        <v>941.76</v>
      </c>
    </row>
    <row r="670" spans="1:19" x14ac:dyDescent="0.25">
      <c r="A670" s="108">
        <v>12</v>
      </c>
      <c r="B670" s="316">
        <f t="shared" si="143"/>
        <v>4102.5600000000004</v>
      </c>
      <c r="C670" s="344">
        <f>ROUND(B670*index!$O$8,2)</f>
        <v>4268.3</v>
      </c>
      <c r="D670" s="216">
        <f t="shared" si="150"/>
        <v>25.9209</v>
      </c>
      <c r="E670" s="31"/>
      <c r="F670" s="37">
        <f t="shared" si="144"/>
        <v>6.7393999999999998</v>
      </c>
      <c r="G670" s="22">
        <f t="shared" si="145"/>
        <v>14.515700000000001</v>
      </c>
      <c r="H670" s="22">
        <f t="shared" si="146"/>
        <v>9.0723000000000003</v>
      </c>
      <c r="I670" s="22">
        <f t="shared" si="147"/>
        <v>12.9605</v>
      </c>
      <c r="J670" s="22">
        <f t="shared" si="148"/>
        <v>7.7763</v>
      </c>
      <c r="K670" s="38">
        <f t="shared" si="149"/>
        <v>5.1841999999999997</v>
      </c>
      <c r="L670" s="31"/>
      <c r="M670" s="44">
        <f t="shared" si="151"/>
        <v>224.51</v>
      </c>
      <c r="N670" s="20">
        <f t="shared" si="152"/>
        <v>449.03</v>
      </c>
      <c r="O670" s="45">
        <f t="shared" si="153"/>
        <v>673.54</v>
      </c>
      <c r="P670" s="105"/>
      <c r="Q670" s="145">
        <v>12</v>
      </c>
      <c r="R670" s="44">
        <f>ROUND(index!$O$33+(C670*12)*index!$O$34,2)</f>
        <v>1637.97</v>
      </c>
      <c r="S670" s="45">
        <f>ROUND(index!$O$37+(C670*12)*index!$O$38,2)</f>
        <v>945.95</v>
      </c>
    </row>
    <row r="671" spans="1:19" x14ac:dyDescent="0.25">
      <c r="A671" s="108">
        <v>13</v>
      </c>
      <c r="B671" s="316">
        <f t="shared" si="143"/>
        <v>4162.12</v>
      </c>
      <c r="C671" s="344">
        <f>ROUND(B671*index!$O$8,2)</f>
        <v>4330.2700000000004</v>
      </c>
      <c r="D671" s="216">
        <f t="shared" si="150"/>
        <v>26.2972</v>
      </c>
      <c r="E671" s="31"/>
      <c r="F671" s="37">
        <f t="shared" si="144"/>
        <v>6.8372999999999999</v>
      </c>
      <c r="G671" s="22">
        <f t="shared" si="145"/>
        <v>14.7264</v>
      </c>
      <c r="H671" s="22">
        <f t="shared" si="146"/>
        <v>9.2040000000000006</v>
      </c>
      <c r="I671" s="22">
        <f t="shared" si="147"/>
        <v>13.1486</v>
      </c>
      <c r="J671" s="22">
        <f t="shared" si="148"/>
        <v>7.8891999999999998</v>
      </c>
      <c r="K671" s="38">
        <f t="shared" si="149"/>
        <v>5.2594000000000003</v>
      </c>
      <c r="L671" s="31"/>
      <c r="M671" s="44">
        <f t="shared" si="151"/>
        <v>227.77</v>
      </c>
      <c r="N671" s="20">
        <f t="shared" si="152"/>
        <v>455.54</v>
      </c>
      <c r="O671" s="45">
        <f t="shared" si="153"/>
        <v>683.32</v>
      </c>
      <c r="P671" s="105"/>
      <c r="Q671" s="145">
        <v>13</v>
      </c>
      <c r="R671" s="44">
        <f>ROUND(index!$O$33+(C671*12)*index!$O$34,2)</f>
        <v>1656.56</v>
      </c>
      <c r="S671" s="45">
        <f>ROUND(index!$O$37+(C671*12)*index!$O$38,2)</f>
        <v>949.9</v>
      </c>
    </row>
    <row r="672" spans="1:19" x14ac:dyDescent="0.25">
      <c r="A672" s="108">
        <v>14</v>
      </c>
      <c r="B672" s="316">
        <f t="shared" si="143"/>
        <v>4218.01</v>
      </c>
      <c r="C672" s="344">
        <f>ROUND(B672*index!$O$8,2)</f>
        <v>4388.42</v>
      </c>
      <c r="D672" s="216">
        <f t="shared" si="150"/>
        <v>26.650300000000001</v>
      </c>
      <c r="E672" s="31"/>
      <c r="F672" s="37">
        <f t="shared" si="144"/>
        <v>6.9291</v>
      </c>
      <c r="G672" s="22">
        <f t="shared" si="145"/>
        <v>14.924200000000001</v>
      </c>
      <c r="H672" s="22">
        <f t="shared" si="146"/>
        <v>9.3276000000000003</v>
      </c>
      <c r="I672" s="22">
        <f t="shared" si="147"/>
        <v>13.325200000000001</v>
      </c>
      <c r="J672" s="22">
        <f t="shared" si="148"/>
        <v>7.9950999999999999</v>
      </c>
      <c r="K672" s="38">
        <f t="shared" si="149"/>
        <v>5.3300999999999998</v>
      </c>
      <c r="L672" s="31"/>
      <c r="M672" s="44">
        <f t="shared" si="151"/>
        <v>230.83</v>
      </c>
      <c r="N672" s="20">
        <f t="shared" si="152"/>
        <v>461.66</v>
      </c>
      <c r="O672" s="45">
        <f t="shared" si="153"/>
        <v>692.49</v>
      </c>
      <c r="P672" s="105"/>
      <c r="Q672" s="145">
        <v>14</v>
      </c>
      <c r="R672" s="44">
        <f>ROUND(index!$O$33+(C672*12)*index!$O$34,2)</f>
        <v>1674.01</v>
      </c>
      <c r="S672" s="45">
        <f>ROUND(index!$O$37+(C672*12)*index!$O$38,2)</f>
        <v>953.59</v>
      </c>
    </row>
    <row r="673" spans="1:19" x14ac:dyDescent="0.25">
      <c r="A673" s="108">
        <v>15</v>
      </c>
      <c r="B673" s="316">
        <f t="shared" si="143"/>
        <v>4270.41</v>
      </c>
      <c r="C673" s="344">
        <f>ROUND(B673*index!$O$8,2)</f>
        <v>4442.93</v>
      </c>
      <c r="D673" s="216">
        <f t="shared" si="150"/>
        <v>26.981400000000001</v>
      </c>
      <c r="E673" s="31"/>
      <c r="F673" s="37">
        <f t="shared" si="144"/>
        <v>7.0152000000000001</v>
      </c>
      <c r="G673" s="22">
        <f t="shared" si="145"/>
        <v>15.1096</v>
      </c>
      <c r="H673" s="22">
        <f t="shared" si="146"/>
        <v>9.4435000000000002</v>
      </c>
      <c r="I673" s="22">
        <f t="shared" si="147"/>
        <v>13.4907</v>
      </c>
      <c r="J673" s="22">
        <f t="shared" si="148"/>
        <v>8.0944000000000003</v>
      </c>
      <c r="K673" s="38">
        <f t="shared" si="149"/>
        <v>5.3963000000000001</v>
      </c>
      <c r="L673" s="31"/>
      <c r="M673" s="44">
        <f t="shared" si="151"/>
        <v>233.7</v>
      </c>
      <c r="N673" s="20">
        <f t="shared" si="152"/>
        <v>467.4</v>
      </c>
      <c r="O673" s="45">
        <f t="shared" si="153"/>
        <v>701.09</v>
      </c>
      <c r="P673" s="105"/>
      <c r="Q673" s="145">
        <v>15</v>
      </c>
      <c r="R673" s="44">
        <f>ROUND(index!$O$33+(C673*12)*index!$O$34,2)</f>
        <v>1690.36</v>
      </c>
      <c r="S673" s="45">
        <f>ROUND(index!$O$37+(C673*12)*index!$O$38,2)</f>
        <v>957.06</v>
      </c>
    </row>
    <row r="674" spans="1:19" x14ac:dyDescent="0.25">
      <c r="A674" s="108">
        <v>16</v>
      </c>
      <c r="B674" s="316">
        <f t="shared" si="143"/>
        <v>4326.1099999999997</v>
      </c>
      <c r="C674" s="344">
        <f>ROUND(B674*index!$O$8,2)</f>
        <v>4500.88</v>
      </c>
      <c r="D674" s="216">
        <f t="shared" si="150"/>
        <v>27.333300000000001</v>
      </c>
      <c r="E674" s="31"/>
      <c r="F674" s="37">
        <f t="shared" si="144"/>
        <v>7.1067</v>
      </c>
      <c r="G674" s="22">
        <f t="shared" si="145"/>
        <v>15.3066</v>
      </c>
      <c r="H674" s="22">
        <f t="shared" si="146"/>
        <v>9.5667000000000009</v>
      </c>
      <c r="I674" s="22">
        <f t="shared" si="147"/>
        <v>13.666700000000001</v>
      </c>
      <c r="J674" s="22">
        <f t="shared" si="148"/>
        <v>8.1999999999999993</v>
      </c>
      <c r="K674" s="38">
        <f t="shared" si="149"/>
        <v>5.4667000000000003</v>
      </c>
      <c r="L674" s="31"/>
      <c r="M674" s="44">
        <f t="shared" si="151"/>
        <v>236.75</v>
      </c>
      <c r="N674" s="20">
        <f t="shared" si="152"/>
        <v>473.49</v>
      </c>
      <c r="O674" s="45">
        <f t="shared" si="153"/>
        <v>710.24</v>
      </c>
      <c r="P674" s="105"/>
      <c r="Q674" s="145">
        <v>16</v>
      </c>
      <c r="R674" s="44">
        <f>ROUND(index!$O$33+(C674*12)*index!$O$34,2)</f>
        <v>1707.74</v>
      </c>
      <c r="S674" s="45">
        <f>ROUND(index!$O$37+(C674*12)*index!$O$38,2)</f>
        <v>960.75</v>
      </c>
    </row>
    <row r="675" spans="1:19" x14ac:dyDescent="0.25">
      <c r="A675" s="108">
        <v>17</v>
      </c>
      <c r="B675" s="316">
        <f t="shared" si="143"/>
        <v>4378.3</v>
      </c>
      <c r="C675" s="344">
        <f>ROUND(B675*index!$O$8,2)</f>
        <v>4555.18</v>
      </c>
      <c r="D675" s="216">
        <f t="shared" si="150"/>
        <v>27.663</v>
      </c>
      <c r="E675" s="31"/>
      <c r="F675" s="37">
        <f t="shared" si="144"/>
        <v>7.1924000000000001</v>
      </c>
      <c r="G675" s="22">
        <f t="shared" si="145"/>
        <v>15.491300000000001</v>
      </c>
      <c r="H675" s="22">
        <f t="shared" si="146"/>
        <v>9.6821000000000002</v>
      </c>
      <c r="I675" s="22">
        <f t="shared" si="147"/>
        <v>13.8315</v>
      </c>
      <c r="J675" s="22">
        <f t="shared" si="148"/>
        <v>8.2988999999999997</v>
      </c>
      <c r="K675" s="38">
        <f t="shared" si="149"/>
        <v>5.5326000000000004</v>
      </c>
      <c r="L675" s="31"/>
      <c r="M675" s="44">
        <f t="shared" si="151"/>
        <v>239.6</v>
      </c>
      <c r="N675" s="20">
        <f t="shared" si="152"/>
        <v>479.2</v>
      </c>
      <c r="O675" s="45">
        <f t="shared" si="153"/>
        <v>718.81</v>
      </c>
      <c r="P675" s="105"/>
      <c r="Q675" s="145">
        <v>17</v>
      </c>
      <c r="R675" s="44">
        <f>ROUND(index!$O$33+(C675*12)*index!$O$34,2)</f>
        <v>1724.03</v>
      </c>
      <c r="S675" s="45">
        <f>ROUND(index!$O$37+(C675*12)*index!$O$38,2)</f>
        <v>964.2</v>
      </c>
    </row>
    <row r="676" spans="1:19" x14ac:dyDescent="0.25">
      <c r="A676" s="108">
        <v>18</v>
      </c>
      <c r="B676" s="316">
        <f t="shared" si="143"/>
        <v>4427.16</v>
      </c>
      <c r="C676" s="344">
        <f>ROUND(B676*index!$O$8,2)</f>
        <v>4606.0200000000004</v>
      </c>
      <c r="D676" s="216">
        <f t="shared" si="150"/>
        <v>27.971800000000002</v>
      </c>
      <c r="E676" s="31"/>
      <c r="F676" s="37">
        <f t="shared" si="144"/>
        <v>7.2727000000000004</v>
      </c>
      <c r="G676" s="22">
        <f t="shared" si="145"/>
        <v>15.664199999999999</v>
      </c>
      <c r="H676" s="22">
        <f t="shared" si="146"/>
        <v>9.7901000000000007</v>
      </c>
      <c r="I676" s="22">
        <f t="shared" si="147"/>
        <v>13.985900000000001</v>
      </c>
      <c r="J676" s="22">
        <f t="shared" si="148"/>
        <v>8.3915000000000006</v>
      </c>
      <c r="K676" s="38">
        <f t="shared" si="149"/>
        <v>5.5944000000000003</v>
      </c>
      <c r="L676" s="31"/>
      <c r="M676" s="44">
        <f t="shared" si="151"/>
        <v>242.28</v>
      </c>
      <c r="N676" s="20">
        <f t="shared" si="152"/>
        <v>484.55</v>
      </c>
      <c r="O676" s="45">
        <f t="shared" si="153"/>
        <v>726.83</v>
      </c>
      <c r="P676" s="105"/>
      <c r="Q676" s="145">
        <v>18</v>
      </c>
      <c r="R676" s="44">
        <f>ROUND(index!$O$33+(C676*12)*index!$O$34,2)</f>
        <v>1739.29</v>
      </c>
      <c r="S676" s="45">
        <f>ROUND(index!$O$37+(C676*12)*index!$O$38,2)</f>
        <v>967.43</v>
      </c>
    </row>
    <row r="677" spans="1:19" x14ac:dyDescent="0.25">
      <c r="A677" s="108">
        <v>19</v>
      </c>
      <c r="B677" s="316">
        <f t="shared" si="143"/>
        <v>4472.8599999999997</v>
      </c>
      <c r="C677" s="344">
        <f>ROUND(B677*index!$O$8,2)</f>
        <v>4653.5600000000004</v>
      </c>
      <c r="D677" s="216">
        <f t="shared" si="150"/>
        <v>28.2605</v>
      </c>
      <c r="E677" s="31"/>
      <c r="F677" s="37">
        <f t="shared" si="144"/>
        <v>7.3476999999999997</v>
      </c>
      <c r="G677" s="22">
        <f t="shared" si="145"/>
        <v>15.825900000000001</v>
      </c>
      <c r="H677" s="22">
        <f t="shared" si="146"/>
        <v>9.8911999999999995</v>
      </c>
      <c r="I677" s="22">
        <f t="shared" si="147"/>
        <v>14.1303</v>
      </c>
      <c r="J677" s="22">
        <f t="shared" si="148"/>
        <v>8.4781999999999993</v>
      </c>
      <c r="K677" s="38">
        <f t="shared" si="149"/>
        <v>5.6520999999999999</v>
      </c>
      <c r="L677" s="31"/>
      <c r="M677" s="44">
        <f t="shared" si="151"/>
        <v>244.78</v>
      </c>
      <c r="N677" s="20">
        <f t="shared" si="152"/>
        <v>489.55</v>
      </c>
      <c r="O677" s="45">
        <f t="shared" si="153"/>
        <v>734.33</v>
      </c>
      <c r="P677" s="105"/>
      <c r="Q677" s="145">
        <v>19</v>
      </c>
      <c r="R677" s="44">
        <f>ROUND(index!$O$33+(C677*12)*index!$O$34,2)</f>
        <v>1753.55</v>
      </c>
      <c r="S677" s="45">
        <f>ROUND(index!$O$37+(C677*12)*index!$O$38,2)</f>
        <v>970.46</v>
      </c>
    </row>
    <row r="678" spans="1:19" x14ac:dyDescent="0.25">
      <c r="A678" s="108">
        <v>20</v>
      </c>
      <c r="B678" s="316">
        <f t="shared" si="143"/>
        <v>4515.57</v>
      </c>
      <c r="C678" s="344">
        <f>ROUND(B678*index!$O$8,2)</f>
        <v>4698</v>
      </c>
      <c r="D678" s="216">
        <f t="shared" si="150"/>
        <v>28.5304</v>
      </c>
      <c r="E678" s="31"/>
      <c r="F678" s="37">
        <f t="shared" si="144"/>
        <v>7.4179000000000004</v>
      </c>
      <c r="G678" s="22">
        <f t="shared" si="145"/>
        <v>15.977</v>
      </c>
      <c r="H678" s="22">
        <f t="shared" si="146"/>
        <v>9.9855999999999998</v>
      </c>
      <c r="I678" s="22">
        <f t="shared" si="147"/>
        <v>14.2652</v>
      </c>
      <c r="J678" s="22">
        <f t="shared" si="148"/>
        <v>8.5591000000000008</v>
      </c>
      <c r="K678" s="38">
        <f t="shared" si="149"/>
        <v>5.7061000000000002</v>
      </c>
      <c r="L678" s="31"/>
      <c r="M678" s="44">
        <f t="shared" si="151"/>
        <v>247.11</v>
      </c>
      <c r="N678" s="20">
        <f t="shared" si="152"/>
        <v>494.23</v>
      </c>
      <c r="O678" s="45">
        <f t="shared" si="153"/>
        <v>741.34</v>
      </c>
      <c r="P678" s="105"/>
      <c r="Q678" s="145">
        <v>20</v>
      </c>
      <c r="R678" s="44">
        <f>ROUND(index!$O$33+(C678*12)*index!$O$34,2)</f>
        <v>1766.88</v>
      </c>
      <c r="S678" s="45">
        <f>ROUND(index!$O$37+(C678*12)*index!$O$38,2)</f>
        <v>973.28</v>
      </c>
    </row>
    <row r="679" spans="1:19" x14ac:dyDescent="0.25">
      <c r="A679" s="108">
        <v>21</v>
      </c>
      <c r="B679" s="316">
        <f t="shared" si="143"/>
        <v>4555.45</v>
      </c>
      <c r="C679" s="344">
        <f>ROUND(B679*index!$O$8,2)</f>
        <v>4739.49</v>
      </c>
      <c r="D679" s="216">
        <f t="shared" si="150"/>
        <v>28.782299999999999</v>
      </c>
      <c r="E679" s="31"/>
      <c r="F679" s="37">
        <f t="shared" si="144"/>
        <v>7.4833999999999996</v>
      </c>
      <c r="G679" s="22">
        <f t="shared" si="145"/>
        <v>16.118099999999998</v>
      </c>
      <c r="H679" s="22">
        <f t="shared" si="146"/>
        <v>10.0738</v>
      </c>
      <c r="I679" s="22">
        <f t="shared" si="147"/>
        <v>14.3912</v>
      </c>
      <c r="J679" s="22">
        <f t="shared" si="148"/>
        <v>8.6347000000000005</v>
      </c>
      <c r="K679" s="38">
        <f t="shared" si="149"/>
        <v>5.7565</v>
      </c>
      <c r="L679" s="31"/>
      <c r="M679" s="44">
        <f t="shared" si="151"/>
        <v>249.3</v>
      </c>
      <c r="N679" s="20">
        <f t="shared" si="152"/>
        <v>498.59</v>
      </c>
      <c r="O679" s="45">
        <f t="shared" si="153"/>
        <v>747.89</v>
      </c>
      <c r="P679" s="105"/>
      <c r="Q679" s="145">
        <v>21</v>
      </c>
      <c r="R679" s="44">
        <f>ROUND(index!$O$33+(C679*12)*index!$O$34,2)</f>
        <v>1779.33</v>
      </c>
      <c r="S679" s="45">
        <f>ROUND(index!$O$37+(C679*12)*index!$O$38,2)</f>
        <v>975.92</v>
      </c>
    </row>
    <row r="680" spans="1:19" x14ac:dyDescent="0.25">
      <c r="A680" s="108">
        <v>22</v>
      </c>
      <c r="B680" s="316">
        <f t="shared" si="143"/>
        <v>4592.67</v>
      </c>
      <c r="C680" s="344">
        <f>ROUND(B680*index!$O$8,2)</f>
        <v>4778.21</v>
      </c>
      <c r="D680" s="216">
        <f t="shared" si="150"/>
        <v>29.017499999999998</v>
      </c>
      <c r="E680" s="31"/>
      <c r="F680" s="37">
        <f t="shared" si="144"/>
        <v>7.5446</v>
      </c>
      <c r="G680" s="22">
        <f t="shared" si="145"/>
        <v>16.2498</v>
      </c>
      <c r="H680" s="22">
        <f t="shared" si="146"/>
        <v>10.1561</v>
      </c>
      <c r="I680" s="22">
        <f t="shared" si="147"/>
        <v>14.508800000000001</v>
      </c>
      <c r="J680" s="22">
        <f t="shared" si="148"/>
        <v>8.7052999999999994</v>
      </c>
      <c r="K680" s="38">
        <f t="shared" si="149"/>
        <v>5.8034999999999997</v>
      </c>
      <c r="L680" s="31"/>
      <c r="M680" s="44">
        <f t="shared" si="151"/>
        <v>251.33</v>
      </c>
      <c r="N680" s="20">
        <f t="shared" si="152"/>
        <v>502.67</v>
      </c>
      <c r="O680" s="45">
        <f t="shared" si="153"/>
        <v>754</v>
      </c>
      <c r="P680" s="105"/>
      <c r="Q680" s="145">
        <v>22</v>
      </c>
      <c r="R680" s="44">
        <f>ROUND(index!$O$33+(C680*12)*index!$O$34,2)</f>
        <v>1790.94</v>
      </c>
      <c r="S680" s="45">
        <f>ROUND(index!$O$37+(C680*12)*index!$O$38,2)</f>
        <v>978.38</v>
      </c>
    </row>
    <row r="681" spans="1:19" x14ac:dyDescent="0.25">
      <c r="A681" s="108">
        <v>23</v>
      </c>
      <c r="B681" s="316">
        <f t="shared" si="143"/>
        <v>4627.38</v>
      </c>
      <c r="C681" s="344">
        <f>ROUND(B681*index!$O$8,2)</f>
        <v>4814.33</v>
      </c>
      <c r="D681" s="216">
        <f t="shared" si="150"/>
        <v>29.236799999999999</v>
      </c>
      <c r="E681" s="31"/>
      <c r="F681" s="37">
        <f t="shared" si="144"/>
        <v>7.6016000000000004</v>
      </c>
      <c r="G681" s="22">
        <f t="shared" si="145"/>
        <v>16.372599999999998</v>
      </c>
      <c r="H681" s="22">
        <f t="shared" si="146"/>
        <v>10.232900000000001</v>
      </c>
      <c r="I681" s="22">
        <f t="shared" si="147"/>
        <v>14.618399999999999</v>
      </c>
      <c r="J681" s="22">
        <f t="shared" si="148"/>
        <v>8.7710000000000008</v>
      </c>
      <c r="K681" s="38">
        <f t="shared" si="149"/>
        <v>5.8474000000000004</v>
      </c>
      <c r="L681" s="31"/>
      <c r="M681" s="44">
        <f t="shared" si="151"/>
        <v>253.23</v>
      </c>
      <c r="N681" s="20">
        <f t="shared" si="152"/>
        <v>506.47</v>
      </c>
      <c r="O681" s="45">
        <f t="shared" si="153"/>
        <v>759.7</v>
      </c>
      <c r="P681" s="105"/>
      <c r="Q681" s="145">
        <v>23</v>
      </c>
      <c r="R681" s="44">
        <f>ROUND(index!$O$33+(C681*12)*index!$O$34,2)</f>
        <v>1801.78</v>
      </c>
      <c r="S681" s="45">
        <f>ROUND(index!$O$37+(C681*12)*index!$O$38,2)</f>
        <v>980.68</v>
      </c>
    </row>
    <row r="682" spans="1:19" x14ac:dyDescent="0.25">
      <c r="A682" s="108">
        <v>24</v>
      </c>
      <c r="B682" s="316">
        <f t="shared" si="143"/>
        <v>4659.7299999999996</v>
      </c>
      <c r="C682" s="344">
        <f>ROUND(B682*index!$O$8,2)</f>
        <v>4847.9799999999996</v>
      </c>
      <c r="D682" s="216">
        <f t="shared" si="150"/>
        <v>29.441199999999998</v>
      </c>
      <c r="E682" s="31"/>
      <c r="F682" s="37">
        <f t="shared" si="144"/>
        <v>7.6547000000000001</v>
      </c>
      <c r="G682" s="22">
        <f t="shared" si="145"/>
        <v>16.487100000000002</v>
      </c>
      <c r="H682" s="22">
        <f t="shared" si="146"/>
        <v>10.304399999999999</v>
      </c>
      <c r="I682" s="22">
        <f t="shared" si="147"/>
        <v>14.720599999999999</v>
      </c>
      <c r="J682" s="22">
        <f t="shared" si="148"/>
        <v>8.8323999999999998</v>
      </c>
      <c r="K682" s="38">
        <f t="shared" si="149"/>
        <v>5.8882000000000003</v>
      </c>
      <c r="L682" s="31"/>
      <c r="M682" s="44">
        <f t="shared" si="151"/>
        <v>255</v>
      </c>
      <c r="N682" s="20">
        <f t="shared" si="152"/>
        <v>510.01</v>
      </c>
      <c r="O682" s="45">
        <f t="shared" si="153"/>
        <v>765.01</v>
      </c>
      <c r="P682" s="105"/>
      <c r="Q682" s="145">
        <v>24</v>
      </c>
      <c r="R682" s="44">
        <f>ROUND(index!$O$33+(C682*12)*index!$O$34,2)</f>
        <v>1811.87</v>
      </c>
      <c r="S682" s="45">
        <f>ROUND(index!$O$37+(C682*12)*index!$O$38,2)</f>
        <v>982.82</v>
      </c>
    </row>
    <row r="683" spans="1:19" x14ac:dyDescent="0.25">
      <c r="A683" s="108">
        <v>25</v>
      </c>
      <c r="B683" s="316">
        <f t="shared" si="143"/>
        <v>4689.8599999999997</v>
      </c>
      <c r="C683" s="344">
        <f>ROUND(B683*index!$O$8,2)</f>
        <v>4879.33</v>
      </c>
      <c r="D683" s="216">
        <f t="shared" si="150"/>
        <v>29.631599999999999</v>
      </c>
      <c r="E683" s="31"/>
      <c r="F683" s="37">
        <f t="shared" si="144"/>
        <v>7.7042000000000002</v>
      </c>
      <c r="G683" s="22">
        <f t="shared" si="145"/>
        <v>16.593699999999998</v>
      </c>
      <c r="H683" s="22">
        <f t="shared" si="146"/>
        <v>10.3711</v>
      </c>
      <c r="I683" s="22">
        <f t="shared" si="147"/>
        <v>14.815799999999999</v>
      </c>
      <c r="J683" s="22">
        <f t="shared" si="148"/>
        <v>8.8895</v>
      </c>
      <c r="K683" s="38">
        <f t="shared" si="149"/>
        <v>5.9263000000000003</v>
      </c>
      <c r="L683" s="31"/>
      <c r="M683" s="44">
        <f t="shared" si="151"/>
        <v>256.64999999999998</v>
      </c>
      <c r="N683" s="20">
        <f t="shared" si="152"/>
        <v>513.30999999999995</v>
      </c>
      <c r="O683" s="45">
        <f t="shared" si="153"/>
        <v>769.96</v>
      </c>
      <c r="P683" s="105"/>
      <c r="Q683" s="145">
        <v>25</v>
      </c>
      <c r="R683" s="44">
        <f>ROUND(index!$O$33+(C683*12)*index!$O$34,2)</f>
        <v>1821.28</v>
      </c>
      <c r="S683" s="45">
        <f>ROUND(index!$O$37+(C683*12)*index!$O$38,2)</f>
        <v>984.82</v>
      </c>
    </row>
    <row r="684" spans="1:19" x14ac:dyDescent="0.25">
      <c r="A684" s="108">
        <v>26</v>
      </c>
      <c r="B684" s="316">
        <f t="shared" si="143"/>
        <v>4717.91</v>
      </c>
      <c r="C684" s="344">
        <f>ROUND(B684*index!$O$8,2)</f>
        <v>4908.51</v>
      </c>
      <c r="D684" s="216">
        <f t="shared" si="150"/>
        <v>29.808800000000002</v>
      </c>
      <c r="E684" s="31"/>
      <c r="F684" s="37">
        <f t="shared" si="144"/>
        <v>7.7503000000000002</v>
      </c>
      <c r="G684" s="22">
        <f t="shared" si="145"/>
        <v>16.692900000000002</v>
      </c>
      <c r="H684" s="22">
        <f t="shared" si="146"/>
        <v>10.4331</v>
      </c>
      <c r="I684" s="22">
        <f t="shared" si="147"/>
        <v>14.904400000000001</v>
      </c>
      <c r="J684" s="22">
        <f t="shared" si="148"/>
        <v>8.9426000000000005</v>
      </c>
      <c r="K684" s="38">
        <f t="shared" si="149"/>
        <v>5.9618000000000002</v>
      </c>
      <c r="L684" s="31"/>
      <c r="M684" s="44">
        <f t="shared" si="151"/>
        <v>258.19</v>
      </c>
      <c r="N684" s="20">
        <f t="shared" si="152"/>
        <v>516.38</v>
      </c>
      <c r="O684" s="45">
        <f t="shared" si="153"/>
        <v>774.56</v>
      </c>
      <c r="P684" s="105"/>
      <c r="Q684" s="145">
        <v>26</v>
      </c>
      <c r="R684" s="44">
        <f>ROUND(index!$O$33+(C684*12)*index!$O$34,2)</f>
        <v>1830.03</v>
      </c>
      <c r="S684" s="45">
        <f>ROUND(index!$O$37+(C684*12)*index!$O$38,2)</f>
        <v>986.67</v>
      </c>
    </row>
    <row r="685" spans="1:19" x14ac:dyDescent="0.25">
      <c r="A685" s="108">
        <v>27</v>
      </c>
      <c r="B685" s="316">
        <f t="shared" si="143"/>
        <v>4744.01</v>
      </c>
      <c r="C685" s="344">
        <f>ROUND(B685*index!$O$8,2)</f>
        <v>4935.67</v>
      </c>
      <c r="D685" s="216">
        <f t="shared" si="150"/>
        <v>29.973700000000001</v>
      </c>
      <c r="E685" s="31"/>
      <c r="F685" s="37">
        <f t="shared" si="144"/>
        <v>7.7931999999999997</v>
      </c>
      <c r="G685" s="22">
        <f t="shared" si="145"/>
        <v>16.785299999999999</v>
      </c>
      <c r="H685" s="22">
        <f t="shared" si="146"/>
        <v>10.4908</v>
      </c>
      <c r="I685" s="22">
        <f t="shared" si="147"/>
        <v>14.9869</v>
      </c>
      <c r="J685" s="22">
        <f t="shared" si="148"/>
        <v>8.9921000000000006</v>
      </c>
      <c r="K685" s="38">
        <f t="shared" si="149"/>
        <v>5.9946999999999999</v>
      </c>
      <c r="L685" s="31"/>
      <c r="M685" s="44">
        <f t="shared" si="151"/>
        <v>259.62</v>
      </c>
      <c r="N685" s="20">
        <f t="shared" si="152"/>
        <v>519.23</v>
      </c>
      <c r="O685" s="45">
        <f t="shared" si="153"/>
        <v>778.85</v>
      </c>
      <c r="P685" s="105"/>
      <c r="Q685" s="145">
        <v>27</v>
      </c>
      <c r="R685" s="44">
        <f>ROUND(index!$O$33+(C685*12)*index!$O$34,2)</f>
        <v>1838.18</v>
      </c>
      <c r="S685" s="45">
        <f>ROUND(index!$O$37+(C685*12)*index!$O$38,2)</f>
        <v>988.4</v>
      </c>
    </row>
    <row r="686" spans="1:19" x14ac:dyDescent="0.25">
      <c r="A686" s="108">
        <v>28</v>
      </c>
      <c r="B686" s="316">
        <f t="shared" si="143"/>
        <v>4768.29</v>
      </c>
      <c r="C686" s="344">
        <f>ROUND(B686*index!$O$8,2)</f>
        <v>4960.93</v>
      </c>
      <c r="D686" s="216">
        <f t="shared" si="150"/>
        <v>30.127099999999999</v>
      </c>
      <c r="E686" s="31"/>
      <c r="F686" s="37">
        <f t="shared" si="144"/>
        <v>7.8330000000000002</v>
      </c>
      <c r="G686" s="22">
        <f t="shared" si="145"/>
        <v>16.871200000000002</v>
      </c>
      <c r="H686" s="22">
        <f t="shared" si="146"/>
        <v>10.544499999999999</v>
      </c>
      <c r="I686" s="22">
        <f t="shared" si="147"/>
        <v>15.063599999999999</v>
      </c>
      <c r="J686" s="22">
        <f t="shared" si="148"/>
        <v>9.0381</v>
      </c>
      <c r="K686" s="38">
        <f t="shared" si="149"/>
        <v>6.0254000000000003</v>
      </c>
      <c r="L686" s="31"/>
      <c r="M686" s="44">
        <f t="shared" si="151"/>
        <v>260.94</v>
      </c>
      <c r="N686" s="20">
        <f t="shared" si="152"/>
        <v>521.89</v>
      </c>
      <c r="O686" s="45">
        <f t="shared" si="153"/>
        <v>782.83</v>
      </c>
      <c r="P686" s="105"/>
      <c r="Q686" s="145">
        <v>28</v>
      </c>
      <c r="R686" s="44">
        <f>ROUND(index!$O$33+(C686*12)*index!$O$34,2)</f>
        <v>1845.76</v>
      </c>
      <c r="S686" s="45">
        <f>ROUND(index!$O$37+(C686*12)*index!$O$38,2)</f>
        <v>990.01</v>
      </c>
    </row>
    <row r="687" spans="1:19" x14ac:dyDescent="0.25">
      <c r="A687" s="108">
        <v>29</v>
      </c>
      <c r="B687" s="316">
        <f t="shared" si="143"/>
        <v>4790.8599999999997</v>
      </c>
      <c r="C687" s="344">
        <f>ROUND(B687*index!$O$8,2)</f>
        <v>4984.41</v>
      </c>
      <c r="D687" s="216">
        <f t="shared" si="150"/>
        <v>30.2697</v>
      </c>
      <c r="E687" s="31"/>
      <c r="F687" s="37">
        <f t="shared" si="144"/>
        <v>7.8700999999999999</v>
      </c>
      <c r="G687" s="22">
        <f t="shared" si="145"/>
        <v>16.951000000000001</v>
      </c>
      <c r="H687" s="22">
        <f t="shared" si="146"/>
        <v>10.5944</v>
      </c>
      <c r="I687" s="22">
        <f t="shared" si="147"/>
        <v>15.1349</v>
      </c>
      <c r="J687" s="22">
        <f t="shared" si="148"/>
        <v>9.0808999999999997</v>
      </c>
      <c r="K687" s="38">
        <f t="shared" si="149"/>
        <v>6.0538999999999996</v>
      </c>
      <c r="L687" s="31"/>
      <c r="M687" s="44">
        <f t="shared" si="151"/>
        <v>262.18</v>
      </c>
      <c r="N687" s="20">
        <f t="shared" si="152"/>
        <v>524.36</v>
      </c>
      <c r="O687" s="45">
        <f t="shared" si="153"/>
        <v>786.54</v>
      </c>
      <c r="P687" s="105"/>
      <c r="Q687" s="145">
        <v>29</v>
      </c>
      <c r="R687" s="44">
        <f>ROUND(index!$O$33+(C687*12)*index!$O$34,2)</f>
        <v>1852.8</v>
      </c>
      <c r="S687" s="45">
        <f>ROUND(index!$O$37+(C687*12)*index!$O$38,2)</f>
        <v>991.5</v>
      </c>
    </row>
    <row r="688" spans="1:19" x14ac:dyDescent="0.25">
      <c r="A688" s="108">
        <v>30</v>
      </c>
      <c r="B688" s="316">
        <f t="shared" si="143"/>
        <v>4811.84</v>
      </c>
      <c r="C688" s="344">
        <f>ROUND(B688*index!$O$8,2)</f>
        <v>5006.24</v>
      </c>
      <c r="D688" s="216">
        <f t="shared" si="150"/>
        <v>30.4023</v>
      </c>
      <c r="E688" s="31"/>
      <c r="F688" s="37">
        <f t="shared" si="144"/>
        <v>7.9046000000000003</v>
      </c>
      <c r="G688" s="22">
        <f t="shared" si="145"/>
        <v>17.025300000000001</v>
      </c>
      <c r="H688" s="22">
        <f t="shared" si="146"/>
        <v>10.6408</v>
      </c>
      <c r="I688" s="22">
        <f t="shared" si="147"/>
        <v>15.2012</v>
      </c>
      <c r="J688" s="22">
        <f t="shared" si="148"/>
        <v>9.1206999999999994</v>
      </c>
      <c r="K688" s="38">
        <f t="shared" si="149"/>
        <v>6.0804999999999998</v>
      </c>
      <c r="L688" s="31"/>
      <c r="M688" s="44">
        <f t="shared" si="151"/>
        <v>263.33</v>
      </c>
      <c r="N688" s="20">
        <f t="shared" si="152"/>
        <v>526.66</v>
      </c>
      <c r="O688" s="45">
        <f t="shared" si="153"/>
        <v>789.98</v>
      </c>
      <c r="P688" s="105"/>
      <c r="Q688" s="145">
        <v>30</v>
      </c>
      <c r="R688" s="44">
        <f>ROUND(index!$O$33+(C688*12)*index!$O$34,2)</f>
        <v>1859.35</v>
      </c>
      <c r="S688" s="45">
        <f>ROUND(index!$O$37+(C688*12)*index!$O$38,2)</f>
        <v>992.89</v>
      </c>
    </row>
    <row r="689" spans="1:19" x14ac:dyDescent="0.25">
      <c r="A689" s="108">
        <v>31</v>
      </c>
      <c r="B689" s="316">
        <f t="shared" si="143"/>
        <v>4831.33</v>
      </c>
      <c r="C689" s="344">
        <f>ROUND(B689*index!$O$8,2)</f>
        <v>5026.5200000000004</v>
      </c>
      <c r="D689" s="216">
        <f t="shared" si="150"/>
        <v>30.525400000000001</v>
      </c>
      <c r="E689" s="31"/>
      <c r="F689" s="37">
        <f t="shared" si="144"/>
        <v>7.9366000000000003</v>
      </c>
      <c r="G689" s="22">
        <f t="shared" si="145"/>
        <v>17.094200000000001</v>
      </c>
      <c r="H689" s="22">
        <f t="shared" si="146"/>
        <v>10.6839</v>
      </c>
      <c r="I689" s="22">
        <f t="shared" si="147"/>
        <v>15.262700000000001</v>
      </c>
      <c r="J689" s="22">
        <f t="shared" si="148"/>
        <v>9.1576000000000004</v>
      </c>
      <c r="K689" s="38">
        <f t="shared" si="149"/>
        <v>6.1051000000000002</v>
      </c>
      <c r="L689" s="31"/>
      <c r="M689" s="44">
        <f t="shared" si="151"/>
        <v>264.39</v>
      </c>
      <c r="N689" s="20">
        <f t="shared" si="152"/>
        <v>528.79</v>
      </c>
      <c r="O689" s="45">
        <f t="shared" si="153"/>
        <v>793.18</v>
      </c>
      <c r="P689" s="105"/>
      <c r="Q689" s="145">
        <v>31</v>
      </c>
      <c r="R689" s="44">
        <f>ROUND(index!$O$33+(C689*12)*index!$O$34,2)</f>
        <v>1865.44</v>
      </c>
      <c r="S689" s="45">
        <f>ROUND(index!$O$37+(C689*12)*index!$O$38,2)</f>
        <v>994.18</v>
      </c>
    </row>
    <row r="690" spans="1:19" x14ac:dyDescent="0.25">
      <c r="A690" s="109">
        <v>32</v>
      </c>
      <c r="B690" s="316">
        <f t="shared" si="143"/>
        <v>4849.43</v>
      </c>
      <c r="C690" s="344">
        <f>ROUND(B690*index!$O$8,2)</f>
        <v>5045.3500000000004</v>
      </c>
      <c r="D690" s="216">
        <f t="shared" si="150"/>
        <v>30.639800000000001</v>
      </c>
      <c r="E690" s="31"/>
      <c r="F690" s="37">
        <f t="shared" si="144"/>
        <v>7.9663000000000004</v>
      </c>
      <c r="G690" s="22">
        <f t="shared" si="145"/>
        <v>17.158300000000001</v>
      </c>
      <c r="H690" s="22">
        <f t="shared" si="146"/>
        <v>10.7239</v>
      </c>
      <c r="I690" s="22">
        <f t="shared" si="147"/>
        <v>15.319900000000001</v>
      </c>
      <c r="J690" s="22">
        <f t="shared" si="148"/>
        <v>9.1919000000000004</v>
      </c>
      <c r="K690" s="38">
        <f t="shared" si="149"/>
        <v>6.1280000000000001</v>
      </c>
      <c r="L690" s="31"/>
      <c r="M690" s="44">
        <f t="shared" si="151"/>
        <v>265.39</v>
      </c>
      <c r="N690" s="20">
        <f t="shared" si="152"/>
        <v>530.77</v>
      </c>
      <c r="O690" s="45">
        <f t="shared" si="153"/>
        <v>796.16</v>
      </c>
      <c r="P690" s="105"/>
      <c r="Q690" s="146">
        <v>32</v>
      </c>
      <c r="R690" s="44">
        <f>ROUND(index!$O$33+(C690*12)*index!$O$34,2)</f>
        <v>1871.09</v>
      </c>
      <c r="S690" s="45">
        <f>ROUND(index!$O$37+(C690*12)*index!$O$38,2)</f>
        <v>995.37</v>
      </c>
    </row>
    <row r="691" spans="1:19" x14ac:dyDescent="0.25">
      <c r="A691" s="109">
        <v>33</v>
      </c>
      <c r="B691" s="316">
        <f t="shared" si="143"/>
        <v>4866.24</v>
      </c>
      <c r="C691" s="344">
        <f>ROUND(B691*index!$O$8,2)</f>
        <v>5062.84</v>
      </c>
      <c r="D691" s="216">
        <f t="shared" si="150"/>
        <v>30.745999999999999</v>
      </c>
      <c r="E691" s="31"/>
      <c r="F691" s="37">
        <f t="shared" si="144"/>
        <v>7.9939999999999998</v>
      </c>
      <c r="G691" s="22">
        <f t="shared" si="145"/>
        <v>17.2178</v>
      </c>
      <c r="H691" s="22">
        <f t="shared" si="146"/>
        <v>10.761100000000001</v>
      </c>
      <c r="I691" s="22">
        <f t="shared" si="147"/>
        <v>15.372999999999999</v>
      </c>
      <c r="J691" s="22">
        <f t="shared" si="148"/>
        <v>9.2238000000000007</v>
      </c>
      <c r="K691" s="38">
        <f t="shared" si="149"/>
        <v>6.1492000000000004</v>
      </c>
      <c r="L691" s="31"/>
      <c r="M691" s="44">
        <f t="shared" si="151"/>
        <v>266.31</v>
      </c>
      <c r="N691" s="20">
        <f t="shared" si="152"/>
        <v>532.61</v>
      </c>
      <c r="O691" s="45">
        <f t="shared" si="153"/>
        <v>798.92</v>
      </c>
      <c r="P691" s="105"/>
      <c r="Q691" s="146">
        <v>33</v>
      </c>
      <c r="R691" s="44">
        <f>ROUND(index!$O$33+(C691*12)*index!$O$34,2)</f>
        <v>1876.33</v>
      </c>
      <c r="S691" s="45">
        <f>ROUND(index!$O$37+(C691*12)*index!$O$38,2)</f>
        <v>996.49</v>
      </c>
    </row>
    <row r="692" spans="1:19" x14ac:dyDescent="0.25">
      <c r="A692" s="109">
        <v>34</v>
      </c>
      <c r="B692" s="316">
        <f t="shared" si="143"/>
        <v>4881.84</v>
      </c>
      <c r="C692" s="344">
        <f>ROUND(B692*index!$O$8,2)</f>
        <v>5079.07</v>
      </c>
      <c r="D692" s="216">
        <f t="shared" si="150"/>
        <v>30.8446</v>
      </c>
      <c r="E692" s="31"/>
      <c r="F692" s="37">
        <f t="shared" si="144"/>
        <v>8.0196000000000005</v>
      </c>
      <c r="G692" s="22">
        <f t="shared" si="145"/>
        <v>17.273</v>
      </c>
      <c r="H692" s="22">
        <f t="shared" si="146"/>
        <v>10.7956</v>
      </c>
      <c r="I692" s="22">
        <f t="shared" si="147"/>
        <v>15.4223</v>
      </c>
      <c r="J692" s="22">
        <f t="shared" si="148"/>
        <v>9.2533999999999992</v>
      </c>
      <c r="K692" s="38">
        <f t="shared" si="149"/>
        <v>6.1688999999999998</v>
      </c>
      <c r="L692" s="31"/>
      <c r="M692" s="44">
        <f t="shared" si="151"/>
        <v>267.16000000000003</v>
      </c>
      <c r="N692" s="20">
        <f t="shared" si="152"/>
        <v>534.32000000000005</v>
      </c>
      <c r="O692" s="45">
        <f t="shared" si="153"/>
        <v>801.48</v>
      </c>
      <c r="P692" s="105"/>
      <c r="Q692" s="146">
        <v>34</v>
      </c>
      <c r="R692" s="44">
        <f>ROUND(index!$O$33+(C692*12)*index!$O$34,2)</f>
        <v>1881.2</v>
      </c>
      <c r="S692" s="45">
        <f>ROUND(index!$O$37+(C692*12)*index!$O$38,2)</f>
        <v>997.52</v>
      </c>
    </row>
    <row r="693" spans="1:19" ht="13.8" thickBot="1" x14ac:dyDescent="0.3">
      <c r="A693" s="110">
        <v>35</v>
      </c>
      <c r="B693" s="366">
        <f t="shared" si="143"/>
        <v>4896.32</v>
      </c>
      <c r="C693" s="345">
        <f>ROUND(B693*index!$O$8,2)</f>
        <v>5094.13</v>
      </c>
      <c r="D693" s="217">
        <f t="shared" si="150"/>
        <v>30.936</v>
      </c>
      <c r="E693" s="31"/>
      <c r="F693" s="335">
        <f t="shared" si="144"/>
        <v>8.0434000000000001</v>
      </c>
      <c r="G693" s="336">
        <f t="shared" si="145"/>
        <v>17.324200000000001</v>
      </c>
      <c r="H693" s="336">
        <f t="shared" si="146"/>
        <v>10.8276</v>
      </c>
      <c r="I693" s="336">
        <f t="shared" si="147"/>
        <v>15.468</v>
      </c>
      <c r="J693" s="336">
        <f t="shared" si="148"/>
        <v>9.2807999999999993</v>
      </c>
      <c r="K693" s="337">
        <f t="shared" si="149"/>
        <v>6.1871999999999998</v>
      </c>
      <c r="L693" s="31"/>
      <c r="M693" s="46">
        <f t="shared" si="151"/>
        <v>267.95</v>
      </c>
      <c r="N693" s="47">
        <f t="shared" si="152"/>
        <v>535.9</v>
      </c>
      <c r="O693" s="48">
        <f t="shared" si="153"/>
        <v>803.85</v>
      </c>
      <c r="P693" s="105"/>
      <c r="Q693" s="147">
        <v>35</v>
      </c>
      <c r="R693" s="46">
        <f>ROUND(index!$O$33+(C693*12)*index!$O$34,2)</f>
        <v>1885.72</v>
      </c>
      <c r="S693" s="48">
        <f>ROUND(index!$O$37+(C693*12)*index!$O$38,2)</f>
        <v>998.48</v>
      </c>
    </row>
    <row r="700" spans="1:19" x14ac:dyDescent="0.25">
      <c r="C700" s="329"/>
      <c r="D700" s="170"/>
    </row>
    <row r="701" spans="1:19" ht="16.2" thickBot="1" x14ac:dyDescent="0.35">
      <c r="B701" s="346"/>
      <c r="C701" s="170"/>
      <c r="D701" s="170"/>
    </row>
    <row r="702" spans="1:19" ht="16.2" thickBot="1" x14ac:dyDescent="0.35">
      <c r="A702" s="32"/>
      <c r="B702" s="351" t="s">
        <v>186</v>
      </c>
      <c r="C702" s="347" t="s">
        <v>170</v>
      </c>
      <c r="D702" s="350"/>
      <c r="E702" s="32"/>
      <c r="F702" s="128" t="s">
        <v>232</v>
      </c>
      <c r="G702" s="353"/>
      <c r="H702" s="353"/>
      <c r="I702" s="353"/>
      <c r="J702" s="353"/>
      <c r="K702" s="354"/>
      <c r="L702" s="32"/>
      <c r="M702" s="128" t="s">
        <v>250</v>
      </c>
      <c r="N702" s="353"/>
      <c r="O702" s="354"/>
      <c r="P702" s="32"/>
      <c r="Q702" s="32"/>
      <c r="R702" s="355" t="s">
        <v>473</v>
      </c>
      <c r="S702" s="355" t="s">
        <v>473</v>
      </c>
    </row>
    <row r="703" spans="1:19" x14ac:dyDescent="0.25">
      <c r="M703" s="180" t="s">
        <v>247</v>
      </c>
      <c r="N703" s="181" t="s">
        <v>248</v>
      </c>
      <c r="O703" s="182" t="s">
        <v>249</v>
      </c>
      <c r="R703" s="176"/>
      <c r="S703" s="176"/>
    </row>
    <row r="704" spans="1:19" ht="16.2" thickBot="1" x14ac:dyDescent="0.35">
      <c r="B704" s="121" t="s">
        <v>467</v>
      </c>
      <c r="C704" s="121" t="s">
        <v>467</v>
      </c>
      <c r="D704" s="121" t="s">
        <v>467</v>
      </c>
      <c r="M704" s="27">
        <v>5.2600000000000001E-2</v>
      </c>
      <c r="N704" s="28">
        <v>0.1052</v>
      </c>
      <c r="O704" s="29">
        <v>0.1578</v>
      </c>
      <c r="R704" s="348"/>
      <c r="S704" s="348"/>
    </row>
    <row r="705" spans="1:19" x14ac:dyDescent="0.25">
      <c r="A705" s="6"/>
      <c r="B705" s="1" t="s">
        <v>243</v>
      </c>
      <c r="C705" s="358" t="s">
        <v>472</v>
      </c>
      <c r="D705" s="358" t="s">
        <v>472</v>
      </c>
      <c r="E705" s="6"/>
      <c r="K705" s="176"/>
      <c r="L705" s="6"/>
      <c r="M705" s="176"/>
      <c r="N705" s="176"/>
      <c r="O705" s="176"/>
      <c r="P705" s="6"/>
      <c r="Q705" s="6"/>
      <c r="R705" s="359" t="s">
        <v>252</v>
      </c>
      <c r="S705" s="359" t="s">
        <v>253</v>
      </c>
    </row>
    <row r="706" spans="1:19" ht="13.8" thickBot="1" x14ac:dyDescent="0.3">
      <c r="A706" s="13"/>
      <c r="B706" s="177" t="s">
        <v>242</v>
      </c>
      <c r="C706" s="177" t="s">
        <v>242</v>
      </c>
      <c r="D706" s="177" t="s">
        <v>251</v>
      </c>
      <c r="E706" s="13"/>
      <c r="F706" s="177" t="s">
        <v>251</v>
      </c>
      <c r="G706" s="177" t="s">
        <v>251</v>
      </c>
      <c r="H706" s="177" t="s">
        <v>251</v>
      </c>
      <c r="I706" s="177" t="s">
        <v>251</v>
      </c>
      <c r="J706" s="177" t="s">
        <v>251</v>
      </c>
      <c r="K706" s="177" t="s">
        <v>251</v>
      </c>
      <c r="L706" s="13"/>
      <c r="M706" s="177" t="s">
        <v>242</v>
      </c>
      <c r="N706" s="177" t="s">
        <v>242</v>
      </c>
      <c r="O706" s="177" t="s">
        <v>242</v>
      </c>
      <c r="P706" s="13"/>
      <c r="Q706" s="13"/>
      <c r="R706" s="194" t="s">
        <v>244</v>
      </c>
      <c r="S706" s="194" t="s">
        <v>244</v>
      </c>
    </row>
    <row r="707" spans="1:19" ht="13.8" thickBot="1" x14ac:dyDescent="0.3">
      <c r="A707" s="34" t="s">
        <v>27</v>
      </c>
      <c r="B707" s="330" t="str">
        <f>$C$702</f>
        <v>cat 17</v>
      </c>
      <c r="C707" s="330" t="str">
        <f>$C$702</f>
        <v>cat 17</v>
      </c>
      <c r="D707" s="330" t="str">
        <f>$C$702</f>
        <v>cat 17</v>
      </c>
      <c r="E707" s="115"/>
      <c r="F707" s="114">
        <v>0.26</v>
      </c>
      <c r="G707" s="114">
        <v>0.56000000000000005</v>
      </c>
      <c r="H707" s="114">
        <v>0.35</v>
      </c>
      <c r="I707" s="114">
        <v>0.5</v>
      </c>
      <c r="J707" s="114">
        <v>0.3</v>
      </c>
      <c r="K707" s="114">
        <v>0.2</v>
      </c>
      <c r="L707" s="115"/>
      <c r="M707" s="211">
        <v>5.2600000000000001E-2</v>
      </c>
      <c r="N707" s="211">
        <v>0.1052</v>
      </c>
      <c r="O707" s="211">
        <v>0.1578</v>
      </c>
      <c r="P707" s="115"/>
      <c r="Q707" s="114" t="s">
        <v>27</v>
      </c>
      <c r="R707" s="330" t="str">
        <f>$C$702</f>
        <v>cat 17</v>
      </c>
      <c r="S707" s="330" t="str">
        <f>$C$702</f>
        <v>cat 17</v>
      </c>
    </row>
    <row r="708" spans="1:19" x14ac:dyDescent="0.25">
      <c r="A708" s="331">
        <v>0</v>
      </c>
      <c r="B708" s="365">
        <f t="shared" ref="B708:B743" si="154">VLOOKUP(C$702,ificbasisdoel,$A708+2,FALSE)</f>
        <v>3299.73</v>
      </c>
      <c r="C708" s="343">
        <f>ROUND(B708*index!$O$8,2)</f>
        <v>3433.04</v>
      </c>
      <c r="D708" s="215">
        <f>ROUND(C708*12/1976,4)</f>
        <v>20.848400000000002</v>
      </c>
      <c r="E708" s="31"/>
      <c r="F708" s="332">
        <f t="shared" ref="F708:F743" si="155">ROUND(D708*$F$8,4)</f>
        <v>5.4206000000000003</v>
      </c>
      <c r="G708" s="333">
        <f t="shared" ref="G708:G743" si="156">ROUND(D708*$G$8,4)</f>
        <v>11.6751</v>
      </c>
      <c r="H708" s="333">
        <f t="shared" ref="H708:H743" si="157">ROUND(D708*$H$8,4)</f>
        <v>7.2968999999999999</v>
      </c>
      <c r="I708" s="333">
        <f t="shared" ref="I708:I743" si="158">ROUND(D708*$I$8,4)</f>
        <v>10.424200000000001</v>
      </c>
      <c r="J708" s="333">
        <f t="shared" ref="J708:J743" si="159">ROUND(D708*$J$8,4)</f>
        <v>6.2545000000000002</v>
      </c>
      <c r="K708" s="334">
        <f t="shared" ref="K708:K743" si="160">ROUND(D708*$K$8,4)</f>
        <v>4.1696999999999997</v>
      </c>
      <c r="L708" s="31"/>
      <c r="M708" s="338">
        <f>ROUND(C708*$M$8,2)</f>
        <v>180.58</v>
      </c>
      <c r="N708" s="339">
        <f>ROUND(C708*$N$8,2)</f>
        <v>361.16</v>
      </c>
      <c r="O708" s="340">
        <f>ROUND(C708*$O$8,2)</f>
        <v>541.73</v>
      </c>
      <c r="P708" s="105"/>
      <c r="Q708" s="341">
        <v>0</v>
      </c>
      <c r="R708" s="338">
        <f>ROUND(index!$O$33+(C708*12)*index!$O$34,2)</f>
        <v>1387.39</v>
      </c>
      <c r="S708" s="340">
        <f>ROUND(index!$O$37+(C708*12)*index!$O$38,2)</f>
        <v>892.83</v>
      </c>
    </row>
    <row r="709" spans="1:19" x14ac:dyDescent="0.25">
      <c r="A709" s="108">
        <v>1</v>
      </c>
      <c r="B709" s="316">
        <f t="shared" si="154"/>
        <v>3415.22</v>
      </c>
      <c r="C709" s="344">
        <f>ROUND(B709*index!$O$8,2)</f>
        <v>3553.19</v>
      </c>
      <c r="D709" s="216">
        <f t="shared" ref="D709:D743" si="161">ROUND(C709*12/1976,4)</f>
        <v>21.578099999999999</v>
      </c>
      <c r="E709" s="31"/>
      <c r="F709" s="37">
        <f t="shared" si="155"/>
        <v>5.6102999999999996</v>
      </c>
      <c r="G709" s="22">
        <f t="shared" si="156"/>
        <v>12.0837</v>
      </c>
      <c r="H709" s="22">
        <f t="shared" si="157"/>
        <v>7.5522999999999998</v>
      </c>
      <c r="I709" s="22">
        <f t="shared" si="158"/>
        <v>10.789099999999999</v>
      </c>
      <c r="J709" s="22">
        <f t="shared" si="159"/>
        <v>6.4733999999999998</v>
      </c>
      <c r="K709" s="38">
        <f t="shared" si="160"/>
        <v>4.3155999999999999</v>
      </c>
      <c r="L709" s="31"/>
      <c r="M709" s="44">
        <f t="shared" ref="M709:M743" si="162">ROUND(C709*$M$8,2)</f>
        <v>186.9</v>
      </c>
      <c r="N709" s="20">
        <f t="shared" ref="N709:N743" si="163">ROUND(C709*$N$8,2)</f>
        <v>373.8</v>
      </c>
      <c r="O709" s="45">
        <f t="shared" ref="O709:O743" si="164">ROUND(C709*$O$8,2)</f>
        <v>560.69000000000005</v>
      </c>
      <c r="P709" s="105"/>
      <c r="Q709" s="145">
        <v>1</v>
      </c>
      <c r="R709" s="44">
        <f>ROUND(index!$O$33+(C709*12)*index!$O$34,2)</f>
        <v>1423.44</v>
      </c>
      <c r="S709" s="45">
        <f>ROUND(index!$O$37+(C709*12)*index!$O$38,2)</f>
        <v>900.47</v>
      </c>
    </row>
    <row r="710" spans="1:19" x14ac:dyDescent="0.25">
      <c r="A710" s="108">
        <v>2</v>
      </c>
      <c r="B710" s="316">
        <f t="shared" si="154"/>
        <v>3525.78</v>
      </c>
      <c r="C710" s="344">
        <f>ROUND(B710*index!$O$8,2)</f>
        <v>3668.22</v>
      </c>
      <c r="D710" s="216">
        <f t="shared" si="161"/>
        <v>22.276599999999998</v>
      </c>
      <c r="E710" s="31"/>
      <c r="F710" s="37">
        <f t="shared" si="155"/>
        <v>5.7919</v>
      </c>
      <c r="G710" s="22">
        <f t="shared" si="156"/>
        <v>12.4749</v>
      </c>
      <c r="H710" s="22">
        <f t="shared" si="157"/>
        <v>7.7968000000000002</v>
      </c>
      <c r="I710" s="22">
        <f t="shared" si="158"/>
        <v>11.138299999999999</v>
      </c>
      <c r="J710" s="22">
        <f t="shared" si="159"/>
        <v>6.6829999999999998</v>
      </c>
      <c r="K710" s="38">
        <f t="shared" si="160"/>
        <v>4.4553000000000003</v>
      </c>
      <c r="L710" s="31"/>
      <c r="M710" s="44">
        <f t="shared" si="162"/>
        <v>192.95</v>
      </c>
      <c r="N710" s="20">
        <f t="shared" si="163"/>
        <v>385.9</v>
      </c>
      <c r="O710" s="45">
        <f t="shared" si="164"/>
        <v>578.85</v>
      </c>
      <c r="P710" s="105"/>
      <c r="Q710" s="145">
        <v>2</v>
      </c>
      <c r="R710" s="44">
        <f>ROUND(index!$O$33+(C710*12)*index!$O$34,2)</f>
        <v>1457.95</v>
      </c>
      <c r="S710" s="45">
        <f>ROUND(index!$O$37+(C710*12)*index!$O$38,2)</f>
        <v>907.79</v>
      </c>
    </row>
    <row r="711" spans="1:19" x14ac:dyDescent="0.25">
      <c r="A711" s="108">
        <v>3</v>
      </c>
      <c r="B711" s="316">
        <f t="shared" si="154"/>
        <v>3631.37</v>
      </c>
      <c r="C711" s="344">
        <f>ROUND(B711*index!$O$8,2)</f>
        <v>3778.08</v>
      </c>
      <c r="D711" s="216">
        <f t="shared" si="161"/>
        <v>22.9438</v>
      </c>
      <c r="E711" s="31"/>
      <c r="F711" s="37">
        <f t="shared" si="155"/>
        <v>5.9653999999999998</v>
      </c>
      <c r="G711" s="22">
        <f t="shared" si="156"/>
        <v>12.8485</v>
      </c>
      <c r="H711" s="22">
        <f t="shared" si="157"/>
        <v>8.0303000000000004</v>
      </c>
      <c r="I711" s="22">
        <f t="shared" si="158"/>
        <v>11.4719</v>
      </c>
      <c r="J711" s="22">
        <f t="shared" si="159"/>
        <v>6.8830999999999998</v>
      </c>
      <c r="K711" s="38">
        <f t="shared" si="160"/>
        <v>4.5888</v>
      </c>
      <c r="L711" s="31"/>
      <c r="M711" s="44">
        <f t="shared" si="162"/>
        <v>198.73</v>
      </c>
      <c r="N711" s="20">
        <f t="shared" si="163"/>
        <v>397.45</v>
      </c>
      <c r="O711" s="45">
        <f t="shared" si="164"/>
        <v>596.17999999999995</v>
      </c>
      <c r="P711" s="105"/>
      <c r="Q711" s="145">
        <v>3</v>
      </c>
      <c r="R711" s="44">
        <f>ROUND(index!$O$33+(C711*12)*index!$O$34,2)</f>
        <v>1490.9</v>
      </c>
      <c r="S711" s="45">
        <f>ROUND(index!$O$37+(C711*12)*index!$O$38,2)</f>
        <v>914.78</v>
      </c>
    </row>
    <row r="712" spans="1:19" x14ac:dyDescent="0.25">
      <c r="A712" s="108">
        <v>4</v>
      </c>
      <c r="B712" s="316">
        <f t="shared" si="154"/>
        <v>3731.96</v>
      </c>
      <c r="C712" s="344">
        <f>ROUND(B712*index!$O$8,2)</f>
        <v>3882.73</v>
      </c>
      <c r="D712" s="216">
        <f t="shared" si="161"/>
        <v>23.5793</v>
      </c>
      <c r="E712" s="31"/>
      <c r="F712" s="37">
        <f t="shared" si="155"/>
        <v>6.1306000000000003</v>
      </c>
      <c r="G712" s="22">
        <f t="shared" si="156"/>
        <v>13.2044</v>
      </c>
      <c r="H712" s="22">
        <f t="shared" si="157"/>
        <v>8.2528000000000006</v>
      </c>
      <c r="I712" s="22">
        <f t="shared" si="158"/>
        <v>11.7897</v>
      </c>
      <c r="J712" s="22">
        <f t="shared" si="159"/>
        <v>7.0738000000000003</v>
      </c>
      <c r="K712" s="38">
        <f t="shared" si="160"/>
        <v>4.7159000000000004</v>
      </c>
      <c r="L712" s="31"/>
      <c r="M712" s="44">
        <f t="shared" si="162"/>
        <v>204.23</v>
      </c>
      <c r="N712" s="20">
        <f t="shared" si="163"/>
        <v>408.46</v>
      </c>
      <c r="O712" s="45">
        <f t="shared" si="164"/>
        <v>612.69000000000005</v>
      </c>
      <c r="P712" s="105"/>
      <c r="Q712" s="145">
        <v>4</v>
      </c>
      <c r="R712" s="44">
        <f>ROUND(index!$O$33+(C712*12)*index!$O$34,2)</f>
        <v>1522.3</v>
      </c>
      <c r="S712" s="45">
        <f>ROUND(index!$O$37+(C712*12)*index!$O$38,2)</f>
        <v>921.43</v>
      </c>
    </row>
    <row r="713" spans="1:19" x14ac:dyDescent="0.25">
      <c r="A713" s="108">
        <v>5</v>
      </c>
      <c r="B713" s="316">
        <f t="shared" si="154"/>
        <v>3827.59</v>
      </c>
      <c r="C713" s="344">
        <f>ROUND(B713*index!$O$8,2)</f>
        <v>3982.22</v>
      </c>
      <c r="D713" s="216">
        <f t="shared" si="161"/>
        <v>24.183499999999999</v>
      </c>
      <c r="E713" s="31"/>
      <c r="F713" s="37">
        <f t="shared" si="155"/>
        <v>6.2877000000000001</v>
      </c>
      <c r="G713" s="22">
        <f t="shared" si="156"/>
        <v>13.5428</v>
      </c>
      <c r="H713" s="22">
        <f t="shared" si="157"/>
        <v>8.4641999999999999</v>
      </c>
      <c r="I713" s="22">
        <f t="shared" si="158"/>
        <v>12.091799999999999</v>
      </c>
      <c r="J713" s="22">
        <f t="shared" si="159"/>
        <v>7.2550999999999997</v>
      </c>
      <c r="K713" s="38">
        <f t="shared" si="160"/>
        <v>4.8367000000000004</v>
      </c>
      <c r="L713" s="31"/>
      <c r="M713" s="44">
        <f t="shared" si="162"/>
        <v>209.46</v>
      </c>
      <c r="N713" s="20">
        <f t="shared" si="163"/>
        <v>418.93</v>
      </c>
      <c r="O713" s="45">
        <f t="shared" si="164"/>
        <v>628.39</v>
      </c>
      <c r="P713" s="105"/>
      <c r="Q713" s="145">
        <v>5</v>
      </c>
      <c r="R713" s="44">
        <f>ROUND(index!$O$33+(C713*12)*index!$O$34,2)</f>
        <v>1552.15</v>
      </c>
      <c r="S713" s="45">
        <f>ROUND(index!$O$37+(C713*12)*index!$O$38,2)</f>
        <v>927.76</v>
      </c>
    </row>
    <row r="714" spans="1:19" x14ac:dyDescent="0.25">
      <c r="A714" s="108">
        <v>6</v>
      </c>
      <c r="B714" s="316">
        <f t="shared" si="154"/>
        <v>3918.31</v>
      </c>
      <c r="C714" s="344">
        <f>ROUND(B714*index!$O$8,2)</f>
        <v>4076.61</v>
      </c>
      <c r="D714" s="216">
        <f t="shared" si="161"/>
        <v>24.756699999999999</v>
      </c>
      <c r="E714" s="31"/>
      <c r="F714" s="37">
        <f t="shared" si="155"/>
        <v>6.4367000000000001</v>
      </c>
      <c r="G714" s="22">
        <f t="shared" si="156"/>
        <v>13.863799999999999</v>
      </c>
      <c r="H714" s="22">
        <f t="shared" si="157"/>
        <v>8.6647999999999996</v>
      </c>
      <c r="I714" s="22">
        <f t="shared" si="158"/>
        <v>12.378399999999999</v>
      </c>
      <c r="J714" s="22">
        <f t="shared" si="159"/>
        <v>7.4269999999999996</v>
      </c>
      <c r="K714" s="38">
        <f t="shared" si="160"/>
        <v>4.9512999999999998</v>
      </c>
      <c r="L714" s="31"/>
      <c r="M714" s="44">
        <f t="shared" si="162"/>
        <v>214.43</v>
      </c>
      <c r="N714" s="20">
        <f t="shared" si="163"/>
        <v>428.86</v>
      </c>
      <c r="O714" s="45">
        <f t="shared" si="164"/>
        <v>643.29</v>
      </c>
      <c r="P714" s="105"/>
      <c r="Q714" s="145">
        <v>6</v>
      </c>
      <c r="R714" s="44">
        <f>ROUND(index!$O$33+(C714*12)*index!$O$34,2)</f>
        <v>1580.46</v>
      </c>
      <c r="S714" s="45">
        <f>ROUND(index!$O$37+(C714*12)*index!$O$38,2)</f>
        <v>933.76</v>
      </c>
    </row>
    <row r="715" spans="1:19" x14ac:dyDescent="0.25">
      <c r="A715" s="108">
        <v>7</v>
      </c>
      <c r="B715" s="316">
        <f t="shared" si="154"/>
        <v>4004.21</v>
      </c>
      <c r="C715" s="344">
        <f>ROUND(B715*index!$O$8,2)</f>
        <v>4165.9799999999996</v>
      </c>
      <c r="D715" s="216">
        <f t="shared" si="161"/>
        <v>25.299499999999998</v>
      </c>
      <c r="E715" s="31"/>
      <c r="F715" s="37">
        <f t="shared" si="155"/>
        <v>6.5778999999999996</v>
      </c>
      <c r="G715" s="22">
        <f t="shared" si="156"/>
        <v>14.1677</v>
      </c>
      <c r="H715" s="22">
        <f t="shared" si="157"/>
        <v>8.8547999999999991</v>
      </c>
      <c r="I715" s="22">
        <f t="shared" si="158"/>
        <v>12.649800000000001</v>
      </c>
      <c r="J715" s="22">
        <f t="shared" si="159"/>
        <v>7.5899000000000001</v>
      </c>
      <c r="K715" s="38">
        <f t="shared" si="160"/>
        <v>5.0598999999999998</v>
      </c>
      <c r="L715" s="31"/>
      <c r="M715" s="44">
        <f t="shared" si="162"/>
        <v>219.13</v>
      </c>
      <c r="N715" s="20">
        <f t="shared" si="163"/>
        <v>438.26</v>
      </c>
      <c r="O715" s="45">
        <f t="shared" si="164"/>
        <v>657.39</v>
      </c>
      <c r="P715" s="105"/>
      <c r="Q715" s="145">
        <v>7</v>
      </c>
      <c r="R715" s="44">
        <f>ROUND(index!$O$33+(C715*12)*index!$O$34,2)</f>
        <v>1607.27</v>
      </c>
      <c r="S715" s="45">
        <f>ROUND(index!$O$37+(C715*12)*index!$O$38,2)</f>
        <v>939.45</v>
      </c>
    </row>
    <row r="716" spans="1:19" x14ac:dyDescent="0.25">
      <c r="A716" s="108">
        <v>8</v>
      </c>
      <c r="B716" s="316">
        <f t="shared" si="154"/>
        <v>4085.42</v>
      </c>
      <c r="C716" s="344">
        <f>ROUND(B716*index!$O$8,2)</f>
        <v>4250.47</v>
      </c>
      <c r="D716" s="216">
        <f t="shared" si="161"/>
        <v>25.8126</v>
      </c>
      <c r="E716" s="31"/>
      <c r="F716" s="37">
        <f t="shared" si="155"/>
        <v>6.7112999999999996</v>
      </c>
      <c r="G716" s="22">
        <f t="shared" si="156"/>
        <v>14.4551</v>
      </c>
      <c r="H716" s="22">
        <f t="shared" si="157"/>
        <v>9.0343999999999998</v>
      </c>
      <c r="I716" s="22">
        <f t="shared" si="158"/>
        <v>12.9063</v>
      </c>
      <c r="J716" s="22">
        <f t="shared" si="159"/>
        <v>7.7438000000000002</v>
      </c>
      <c r="K716" s="38">
        <f t="shared" si="160"/>
        <v>5.1624999999999996</v>
      </c>
      <c r="L716" s="31"/>
      <c r="M716" s="44">
        <f t="shared" si="162"/>
        <v>223.57</v>
      </c>
      <c r="N716" s="20">
        <f t="shared" si="163"/>
        <v>447.15</v>
      </c>
      <c r="O716" s="45">
        <f t="shared" si="164"/>
        <v>670.72</v>
      </c>
      <c r="P716" s="105"/>
      <c r="Q716" s="145">
        <v>8</v>
      </c>
      <c r="R716" s="44">
        <f>ROUND(index!$O$33+(C716*12)*index!$O$34,2)</f>
        <v>1632.62</v>
      </c>
      <c r="S716" s="45">
        <f>ROUND(index!$O$37+(C716*12)*index!$O$38,2)</f>
        <v>944.82</v>
      </c>
    </row>
    <row r="717" spans="1:19" x14ac:dyDescent="0.25">
      <c r="A717" s="108">
        <v>9</v>
      </c>
      <c r="B717" s="316">
        <f t="shared" si="154"/>
        <v>4162.05</v>
      </c>
      <c r="C717" s="344">
        <f>ROUND(B717*index!$O$8,2)</f>
        <v>4330.2</v>
      </c>
      <c r="D717" s="216">
        <f t="shared" si="161"/>
        <v>26.296800000000001</v>
      </c>
      <c r="E717" s="31"/>
      <c r="F717" s="37">
        <f t="shared" si="155"/>
        <v>6.8372000000000002</v>
      </c>
      <c r="G717" s="22">
        <f t="shared" si="156"/>
        <v>14.7262</v>
      </c>
      <c r="H717" s="22">
        <f t="shared" si="157"/>
        <v>9.2039000000000009</v>
      </c>
      <c r="I717" s="22">
        <f t="shared" si="158"/>
        <v>13.148400000000001</v>
      </c>
      <c r="J717" s="22">
        <f t="shared" si="159"/>
        <v>7.8890000000000002</v>
      </c>
      <c r="K717" s="38">
        <f t="shared" si="160"/>
        <v>5.2594000000000003</v>
      </c>
      <c r="L717" s="31"/>
      <c r="M717" s="44">
        <f t="shared" si="162"/>
        <v>227.77</v>
      </c>
      <c r="N717" s="20">
        <f t="shared" si="163"/>
        <v>455.54</v>
      </c>
      <c r="O717" s="45">
        <f t="shared" si="164"/>
        <v>683.31</v>
      </c>
      <c r="P717" s="105"/>
      <c r="Q717" s="145">
        <v>9</v>
      </c>
      <c r="R717" s="44">
        <f>ROUND(index!$O$33+(C717*12)*index!$O$34,2)</f>
        <v>1656.54</v>
      </c>
      <c r="S717" s="45">
        <f>ROUND(index!$O$37+(C717*12)*index!$O$38,2)</f>
        <v>949.89</v>
      </c>
    </row>
    <row r="718" spans="1:19" x14ac:dyDescent="0.25">
      <c r="A718" s="108">
        <v>10</v>
      </c>
      <c r="B718" s="316">
        <f t="shared" si="154"/>
        <v>4234.2700000000004</v>
      </c>
      <c r="C718" s="344">
        <f>ROUND(B718*index!$O$8,2)</f>
        <v>4405.33</v>
      </c>
      <c r="D718" s="216">
        <f t="shared" si="161"/>
        <v>26.753</v>
      </c>
      <c r="E718" s="31"/>
      <c r="F718" s="37">
        <f t="shared" si="155"/>
        <v>6.9558</v>
      </c>
      <c r="G718" s="22">
        <f t="shared" si="156"/>
        <v>14.9817</v>
      </c>
      <c r="H718" s="22">
        <f t="shared" si="157"/>
        <v>9.3635999999999999</v>
      </c>
      <c r="I718" s="22">
        <f t="shared" si="158"/>
        <v>13.3765</v>
      </c>
      <c r="J718" s="22">
        <f t="shared" si="159"/>
        <v>8.0259</v>
      </c>
      <c r="K718" s="38">
        <f t="shared" si="160"/>
        <v>5.3506</v>
      </c>
      <c r="L718" s="31"/>
      <c r="M718" s="44">
        <f t="shared" si="162"/>
        <v>231.72</v>
      </c>
      <c r="N718" s="20">
        <f t="shared" si="163"/>
        <v>463.44</v>
      </c>
      <c r="O718" s="45">
        <f t="shared" si="164"/>
        <v>695.16</v>
      </c>
      <c r="P718" s="105"/>
      <c r="Q718" s="145">
        <v>10</v>
      </c>
      <c r="R718" s="44">
        <f>ROUND(index!$O$33+(C718*12)*index!$O$34,2)</f>
        <v>1679.08</v>
      </c>
      <c r="S718" s="45">
        <f>ROUND(index!$O$37+(C718*12)*index!$O$38,2)</f>
        <v>954.67</v>
      </c>
    </row>
    <row r="719" spans="1:19" x14ac:dyDescent="0.25">
      <c r="A719" s="108">
        <v>11</v>
      </c>
      <c r="B719" s="316">
        <f t="shared" si="154"/>
        <v>4302.2299999999996</v>
      </c>
      <c r="C719" s="344">
        <f>ROUND(B719*index!$O$8,2)</f>
        <v>4476.04</v>
      </c>
      <c r="D719" s="216">
        <f t="shared" si="161"/>
        <v>27.182400000000001</v>
      </c>
      <c r="E719" s="31"/>
      <c r="F719" s="37">
        <f t="shared" si="155"/>
        <v>7.0674000000000001</v>
      </c>
      <c r="G719" s="22">
        <f t="shared" si="156"/>
        <v>15.222099999999999</v>
      </c>
      <c r="H719" s="22">
        <f t="shared" si="157"/>
        <v>9.5137999999999998</v>
      </c>
      <c r="I719" s="22">
        <f t="shared" si="158"/>
        <v>13.591200000000001</v>
      </c>
      <c r="J719" s="22">
        <f t="shared" si="159"/>
        <v>8.1547000000000001</v>
      </c>
      <c r="K719" s="38">
        <f t="shared" si="160"/>
        <v>5.4364999999999997</v>
      </c>
      <c r="L719" s="31"/>
      <c r="M719" s="44">
        <f t="shared" si="162"/>
        <v>235.44</v>
      </c>
      <c r="N719" s="20">
        <f t="shared" si="163"/>
        <v>470.88</v>
      </c>
      <c r="O719" s="45">
        <f t="shared" si="164"/>
        <v>706.32</v>
      </c>
      <c r="P719" s="105"/>
      <c r="Q719" s="145">
        <v>11</v>
      </c>
      <c r="R719" s="44">
        <f>ROUND(index!$O$33+(C719*12)*index!$O$34,2)</f>
        <v>1700.29</v>
      </c>
      <c r="S719" s="45">
        <f>ROUND(index!$O$37+(C719*12)*index!$O$38,2)</f>
        <v>959.17</v>
      </c>
    </row>
    <row r="720" spans="1:19" x14ac:dyDescent="0.25">
      <c r="A720" s="108">
        <v>12</v>
      </c>
      <c r="B720" s="316">
        <f t="shared" si="154"/>
        <v>4366.1099999999997</v>
      </c>
      <c r="C720" s="344">
        <f>ROUND(B720*index!$O$8,2)</f>
        <v>4542.5</v>
      </c>
      <c r="D720" s="216">
        <f t="shared" si="161"/>
        <v>27.585999999999999</v>
      </c>
      <c r="E720" s="31"/>
      <c r="F720" s="37">
        <f t="shared" si="155"/>
        <v>7.1723999999999997</v>
      </c>
      <c r="G720" s="22">
        <f t="shared" si="156"/>
        <v>15.4482</v>
      </c>
      <c r="H720" s="22">
        <f t="shared" si="157"/>
        <v>9.6550999999999991</v>
      </c>
      <c r="I720" s="22">
        <f t="shared" si="158"/>
        <v>13.792999999999999</v>
      </c>
      <c r="J720" s="22">
        <f t="shared" si="159"/>
        <v>8.2758000000000003</v>
      </c>
      <c r="K720" s="38">
        <f t="shared" si="160"/>
        <v>5.5171999999999999</v>
      </c>
      <c r="L720" s="31"/>
      <c r="M720" s="44">
        <f t="shared" si="162"/>
        <v>238.94</v>
      </c>
      <c r="N720" s="20">
        <f t="shared" si="163"/>
        <v>477.87</v>
      </c>
      <c r="O720" s="45">
        <f t="shared" si="164"/>
        <v>716.81</v>
      </c>
      <c r="P720" s="105"/>
      <c r="Q720" s="145">
        <v>12</v>
      </c>
      <c r="R720" s="44">
        <f>ROUND(index!$O$33+(C720*12)*index!$O$34,2)</f>
        <v>1720.23</v>
      </c>
      <c r="S720" s="45">
        <f>ROUND(index!$O$37+(C720*12)*index!$O$38,2)</f>
        <v>963.39</v>
      </c>
    </row>
    <row r="721" spans="1:19" x14ac:dyDescent="0.25">
      <c r="A721" s="108">
        <v>13</v>
      </c>
      <c r="B721" s="316">
        <f t="shared" si="154"/>
        <v>4426.07</v>
      </c>
      <c r="C721" s="344">
        <f>ROUND(B721*index!$O$8,2)</f>
        <v>4604.88</v>
      </c>
      <c r="D721" s="216">
        <f t="shared" si="161"/>
        <v>27.9649</v>
      </c>
      <c r="E721" s="31"/>
      <c r="F721" s="37">
        <f t="shared" si="155"/>
        <v>7.2709000000000001</v>
      </c>
      <c r="G721" s="22">
        <f t="shared" si="156"/>
        <v>15.660299999999999</v>
      </c>
      <c r="H721" s="22">
        <f t="shared" si="157"/>
        <v>9.7876999999999992</v>
      </c>
      <c r="I721" s="22">
        <f t="shared" si="158"/>
        <v>13.9825</v>
      </c>
      <c r="J721" s="22">
        <f t="shared" si="159"/>
        <v>8.3895</v>
      </c>
      <c r="K721" s="38">
        <f t="shared" si="160"/>
        <v>5.593</v>
      </c>
      <c r="L721" s="31"/>
      <c r="M721" s="44">
        <f t="shared" si="162"/>
        <v>242.22</v>
      </c>
      <c r="N721" s="20">
        <f t="shared" si="163"/>
        <v>484.43</v>
      </c>
      <c r="O721" s="45">
        <f t="shared" si="164"/>
        <v>726.65</v>
      </c>
      <c r="P721" s="105"/>
      <c r="Q721" s="145">
        <v>13</v>
      </c>
      <c r="R721" s="44">
        <f>ROUND(index!$O$33+(C721*12)*index!$O$34,2)</f>
        <v>1738.94</v>
      </c>
      <c r="S721" s="45">
        <f>ROUND(index!$O$37+(C721*12)*index!$O$38,2)</f>
        <v>967.36</v>
      </c>
    </row>
    <row r="722" spans="1:19" x14ac:dyDescent="0.25">
      <c r="A722" s="108">
        <v>14</v>
      </c>
      <c r="B722" s="316">
        <f t="shared" si="154"/>
        <v>4482.29</v>
      </c>
      <c r="C722" s="344">
        <f>ROUND(B722*index!$O$8,2)</f>
        <v>4663.37</v>
      </c>
      <c r="D722" s="216">
        <f t="shared" si="161"/>
        <v>28.3201</v>
      </c>
      <c r="E722" s="31"/>
      <c r="F722" s="37">
        <f t="shared" si="155"/>
        <v>7.3632</v>
      </c>
      <c r="G722" s="22">
        <f t="shared" si="156"/>
        <v>15.859299999999999</v>
      </c>
      <c r="H722" s="22">
        <f t="shared" si="157"/>
        <v>9.9120000000000008</v>
      </c>
      <c r="I722" s="22">
        <f t="shared" si="158"/>
        <v>14.1601</v>
      </c>
      <c r="J722" s="22">
        <f t="shared" si="159"/>
        <v>8.4960000000000004</v>
      </c>
      <c r="K722" s="38">
        <f t="shared" si="160"/>
        <v>5.6639999999999997</v>
      </c>
      <c r="L722" s="31"/>
      <c r="M722" s="44">
        <f t="shared" si="162"/>
        <v>245.29</v>
      </c>
      <c r="N722" s="20">
        <f t="shared" si="163"/>
        <v>490.59</v>
      </c>
      <c r="O722" s="45">
        <f t="shared" si="164"/>
        <v>735.88</v>
      </c>
      <c r="P722" s="105"/>
      <c r="Q722" s="145">
        <v>14</v>
      </c>
      <c r="R722" s="44">
        <f>ROUND(index!$O$33+(C722*12)*index!$O$34,2)</f>
        <v>1756.49</v>
      </c>
      <c r="S722" s="45">
        <f>ROUND(index!$O$37+(C722*12)*index!$O$38,2)</f>
        <v>971.08</v>
      </c>
    </row>
    <row r="723" spans="1:19" x14ac:dyDescent="0.25">
      <c r="A723" s="108">
        <v>15</v>
      </c>
      <c r="B723" s="316">
        <f t="shared" si="154"/>
        <v>4534.96</v>
      </c>
      <c r="C723" s="344">
        <f>ROUND(B723*index!$O$8,2)</f>
        <v>4718.17</v>
      </c>
      <c r="D723" s="216">
        <f t="shared" si="161"/>
        <v>28.652899999999999</v>
      </c>
      <c r="E723" s="31"/>
      <c r="F723" s="37">
        <f t="shared" si="155"/>
        <v>7.4497999999999998</v>
      </c>
      <c r="G723" s="22">
        <f t="shared" si="156"/>
        <v>16.0456</v>
      </c>
      <c r="H723" s="22">
        <f t="shared" si="157"/>
        <v>10.028499999999999</v>
      </c>
      <c r="I723" s="22">
        <f t="shared" si="158"/>
        <v>14.326499999999999</v>
      </c>
      <c r="J723" s="22">
        <f t="shared" si="159"/>
        <v>8.5959000000000003</v>
      </c>
      <c r="K723" s="38">
        <f t="shared" si="160"/>
        <v>5.7305999999999999</v>
      </c>
      <c r="L723" s="31"/>
      <c r="M723" s="44">
        <f t="shared" si="162"/>
        <v>248.18</v>
      </c>
      <c r="N723" s="20">
        <f t="shared" si="163"/>
        <v>496.35</v>
      </c>
      <c r="O723" s="45">
        <f t="shared" si="164"/>
        <v>744.53</v>
      </c>
      <c r="P723" s="105"/>
      <c r="Q723" s="145">
        <v>15</v>
      </c>
      <c r="R723" s="44">
        <f>ROUND(index!$O$33+(C723*12)*index!$O$34,2)</f>
        <v>1772.93</v>
      </c>
      <c r="S723" s="45">
        <f>ROUND(index!$O$37+(C723*12)*index!$O$38,2)</f>
        <v>974.57</v>
      </c>
    </row>
    <row r="724" spans="1:19" x14ac:dyDescent="0.25">
      <c r="A724" s="108">
        <v>16</v>
      </c>
      <c r="B724" s="316">
        <f t="shared" si="154"/>
        <v>4582.84</v>
      </c>
      <c r="C724" s="344">
        <f>ROUND(B724*index!$O$8,2)</f>
        <v>4767.99</v>
      </c>
      <c r="D724" s="216">
        <f t="shared" si="161"/>
        <v>28.955400000000001</v>
      </c>
      <c r="E724" s="31"/>
      <c r="F724" s="37">
        <f t="shared" si="155"/>
        <v>7.5284000000000004</v>
      </c>
      <c r="G724" s="22">
        <f t="shared" si="156"/>
        <v>16.215</v>
      </c>
      <c r="H724" s="22">
        <f t="shared" si="157"/>
        <v>10.134399999999999</v>
      </c>
      <c r="I724" s="22">
        <f t="shared" si="158"/>
        <v>14.4777</v>
      </c>
      <c r="J724" s="22">
        <f t="shared" si="159"/>
        <v>8.6866000000000003</v>
      </c>
      <c r="K724" s="38">
        <f t="shared" si="160"/>
        <v>5.7911000000000001</v>
      </c>
      <c r="L724" s="31"/>
      <c r="M724" s="44">
        <f t="shared" si="162"/>
        <v>250.8</v>
      </c>
      <c r="N724" s="20">
        <f t="shared" si="163"/>
        <v>501.59</v>
      </c>
      <c r="O724" s="45">
        <f t="shared" si="164"/>
        <v>752.39</v>
      </c>
      <c r="P724" s="105"/>
      <c r="Q724" s="145">
        <v>16</v>
      </c>
      <c r="R724" s="44">
        <f>ROUND(index!$O$33+(C724*12)*index!$O$34,2)</f>
        <v>1787.88</v>
      </c>
      <c r="S724" s="45">
        <f>ROUND(index!$O$37+(C724*12)*index!$O$38,2)</f>
        <v>977.73</v>
      </c>
    </row>
    <row r="725" spans="1:19" x14ac:dyDescent="0.25">
      <c r="A725" s="108">
        <v>17</v>
      </c>
      <c r="B725" s="316">
        <f t="shared" si="154"/>
        <v>4627.6000000000004</v>
      </c>
      <c r="C725" s="344">
        <f>ROUND(B725*index!$O$8,2)</f>
        <v>4814.5600000000004</v>
      </c>
      <c r="D725" s="216">
        <f t="shared" si="161"/>
        <v>29.238199999999999</v>
      </c>
      <c r="E725" s="31"/>
      <c r="F725" s="37">
        <f t="shared" si="155"/>
        <v>7.6018999999999997</v>
      </c>
      <c r="G725" s="22">
        <f t="shared" si="156"/>
        <v>16.3734</v>
      </c>
      <c r="H725" s="22">
        <f t="shared" si="157"/>
        <v>10.2334</v>
      </c>
      <c r="I725" s="22">
        <f t="shared" si="158"/>
        <v>14.6191</v>
      </c>
      <c r="J725" s="22">
        <f t="shared" si="159"/>
        <v>8.7714999999999996</v>
      </c>
      <c r="K725" s="38">
        <f t="shared" si="160"/>
        <v>5.8475999999999999</v>
      </c>
      <c r="L725" s="31"/>
      <c r="M725" s="44">
        <f t="shared" si="162"/>
        <v>253.25</v>
      </c>
      <c r="N725" s="20">
        <f t="shared" si="163"/>
        <v>506.49</v>
      </c>
      <c r="O725" s="45">
        <f t="shared" si="164"/>
        <v>759.74</v>
      </c>
      <c r="P725" s="105"/>
      <c r="Q725" s="145">
        <v>17</v>
      </c>
      <c r="R725" s="44">
        <f>ROUND(index!$O$33+(C725*12)*index!$O$34,2)</f>
        <v>1801.85</v>
      </c>
      <c r="S725" s="45">
        <f>ROUND(index!$O$37+(C725*12)*index!$O$38,2)</f>
        <v>980.7</v>
      </c>
    </row>
    <row r="726" spans="1:19" x14ac:dyDescent="0.25">
      <c r="A726" s="108">
        <v>18</v>
      </c>
      <c r="B726" s="316">
        <f t="shared" si="154"/>
        <v>4669.41</v>
      </c>
      <c r="C726" s="344">
        <f>ROUND(B726*index!$O$8,2)</f>
        <v>4858.05</v>
      </c>
      <c r="D726" s="216">
        <f t="shared" si="161"/>
        <v>29.502300000000002</v>
      </c>
      <c r="E726" s="31"/>
      <c r="F726" s="37">
        <f t="shared" si="155"/>
        <v>7.6706000000000003</v>
      </c>
      <c r="G726" s="22">
        <f t="shared" si="156"/>
        <v>16.5213</v>
      </c>
      <c r="H726" s="22">
        <f t="shared" si="157"/>
        <v>10.325799999999999</v>
      </c>
      <c r="I726" s="22">
        <f t="shared" si="158"/>
        <v>14.751200000000001</v>
      </c>
      <c r="J726" s="22">
        <f t="shared" si="159"/>
        <v>8.8506999999999998</v>
      </c>
      <c r="K726" s="38">
        <f t="shared" si="160"/>
        <v>5.9005000000000001</v>
      </c>
      <c r="L726" s="31"/>
      <c r="M726" s="44">
        <f t="shared" si="162"/>
        <v>255.53</v>
      </c>
      <c r="N726" s="20">
        <f t="shared" si="163"/>
        <v>511.07</v>
      </c>
      <c r="O726" s="45">
        <f t="shared" si="164"/>
        <v>766.6</v>
      </c>
      <c r="P726" s="105"/>
      <c r="Q726" s="145">
        <v>18</v>
      </c>
      <c r="R726" s="44">
        <f>ROUND(index!$O$33+(C726*12)*index!$O$34,2)</f>
        <v>1814.9</v>
      </c>
      <c r="S726" s="45">
        <f>ROUND(index!$O$37+(C726*12)*index!$O$38,2)</f>
        <v>983.46</v>
      </c>
    </row>
    <row r="727" spans="1:19" x14ac:dyDescent="0.25">
      <c r="A727" s="108">
        <v>19</v>
      </c>
      <c r="B727" s="316">
        <f t="shared" si="154"/>
        <v>4708.43</v>
      </c>
      <c r="C727" s="344">
        <f>ROUND(B727*index!$O$8,2)</f>
        <v>4898.6499999999996</v>
      </c>
      <c r="D727" s="216">
        <f t="shared" si="161"/>
        <v>29.748899999999999</v>
      </c>
      <c r="E727" s="31"/>
      <c r="F727" s="37">
        <f t="shared" si="155"/>
        <v>7.7347000000000001</v>
      </c>
      <c r="G727" s="22">
        <f t="shared" si="156"/>
        <v>16.659400000000002</v>
      </c>
      <c r="H727" s="22">
        <f t="shared" si="157"/>
        <v>10.412100000000001</v>
      </c>
      <c r="I727" s="22">
        <f t="shared" si="158"/>
        <v>14.874499999999999</v>
      </c>
      <c r="J727" s="22">
        <f t="shared" si="159"/>
        <v>8.9246999999999996</v>
      </c>
      <c r="K727" s="38">
        <f t="shared" si="160"/>
        <v>5.9497999999999998</v>
      </c>
      <c r="L727" s="31"/>
      <c r="M727" s="44">
        <f t="shared" si="162"/>
        <v>257.67</v>
      </c>
      <c r="N727" s="20">
        <f t="shared" si="163"/>
        <v>515.34</v>
      </c>
      <c r="O727" s="45">
        <f t="shared" si="164"/>
        <v>773.01</v>
      </c>
      <c r="P727" s="105"/>
      <c r="Q727" s="145">
        <v>19</v>
      </c>
      <c r="R727" s="44">
        <f>ROUND(index!$O$33+(C727*12)*index!$O$34,2)</f>
        <v>1827.08</v>
      </c>
      <c r="S727" s="45">
        <f>ROUND(index!$O$37+(C727*12)*index!$O$38,2)</f>
        <v>986.04</v>
      </c>
    </row>
    <row r="728" spans="1:19" x14ac:dyDescent="0.25">
      <c r="A728" s="108">
        <v>20</v>
      </c>
      <c r="B728" s="316">
        <f t="shared" si="154"/>
        <v>4744.82</v>
      </c>
      <c r="C728" s="344">
        <f>ROUND(B728*index!$O$8,2)</f>
        <v>4936.51</v>
      </c>
      <c r="D728" s="216">
        <f t="shared" si="161"/>
        <v>29.9788</v>
      </c>
      <c r="E728" s="31"/>
      <c r="F728" s="37">
        <f t="shared" si="155"/>
        <v>7.7945000000000002</v>
      </c>
      <c r="G728" s="22">
        <f t="shared" si="156"/>
        <v>16.7881</v>
      </c>
      <c r="H728" s="22">
        <f t="shared" si="157"/>
        <v>10.492599999999999</v>
      </c>
      <c r="I728" s="22">
        <f t="shared" si="158"/>
        <v>14.9894</v>
      </c>
      <c r="J728" s="22">
        <f t="shared" si="159"/>
        <v>8.9936000000000007</v>
      </c>
      <c r="K728" s="38">
        <f t="shared" si="160"/>
        <v>5.9958</v>
      </c>
      <c r="L728" s="31"/>
      <c r="M728" s="44">
        <f t="shared" si="162"/>
        <v>259.66000000000003</v>
      </c>
      <c r="N728" s="20">
        <f t="shared" si="163"/>
        <v>519.32000000000005</v>
      </c>
      <c r="O728" s="45">
        <f t="shared" si="164"/>
        <v>778.98</v>
      </c>
      <c r="P728" s="105"/>
      <c r="Q728" s="145">
        <v>20</v>
      </c>
      <c r="R728" s="44">
        <f>ROUND(index!$O$33+(C728*12)*index!$O$34,2)</f>
        <v>1838.43</v>
      </c>
      <c r="S728" s="45">
        <f>ROUND(index!$O$37+(C728*12)*index!$O$38,2)</f>
        <v>988.45</v>
      </c>
    </row>
    <row r="729" spans="1:19" x14ac:dyDescent="0.25">
      <c r="A729" s="108">
        <v>21</v>
      </c>
      <c r="B729" s="316">
        <f t="shared" si="154"/>
        <v>4778.75</v>
      </c>
      <c r="C729" s="344">
        <f>ROUND(B729*index!$O$8,2)</f>
        <v>4971.8100000000004</v>
      </c>
      <c r="D729" s="216">
        <f t="shared" si="161"/>
        <v>30.193200000000001</v>
      </c>
      <c r="E729" s="31"/>
      <c r="F729" s="37">
        <f t="shared" si="155"/>
        <v>7.8502000000000001</v>
      </c>
      <c r="G729" s="22">
        <f t="shared" si="156"/>
        <v>16.908200000000001</v>
      </c>
      <c r="H729" s="22">
        <f t="shared" si="157"/>
        <v>10.567600000000001</v>
      </c>
      <c r="I729" s="22">
        <f t="shared" si="158"/>
        <v>15.0966</v>
      </c>
      <c r="J729" s="22">
        <f t="shared" si="159"/>
        <v>9.0579999999999998</v>
      </c>
      <c r="K729" s="38">
        <f t="shared" si="160"/>
        <v>6.0385999999999997</v>
      </c>
      <c r="L729" s="31"/>
      <c r="M729" s="44">
        <f t="shared" si="162"/>
        <v>261.52</v>
      </c>
      <c r="N729" s="20">
        <f t="shared" si="163"/>
        <v>523.03</v>
      </c>
      <c r="O729" s="45">
        <f t="shared" si="164"/>
        <v>784.55</v>
      </c>
      <c r="P729" s="105"/>
      <c r="Q729" s="145">
        <v>21</v>
      </c>
      <c r="R729" s="44">
        <f>ROUND(index!$O$33+(C729*12)*index!$O$34,2)</f>
        <v>1849.02</v>
      </c>
      <c r="S729" s="45">
        <f>ROUND(index!$O$37+(C729*12)*index!$O$38,2)</f>
        <v>990.7</v>
      </c>
    </row>
    <row r="730" spans="1:19" x14ac:dyDescent="0.25">
      <c r="A730" s="108">
        <v>22</v>
      </c>
      <c r="B730" s="316">
        <f t="shared" si="154"/>
        <v>4810.3599999999997</v>
      </c>
      <c r="C730" s="344">
        <f>ROUND(B730*index!$O$8,2)</f>
        <v>5004.7</v>
      </c>
      <c r="D730" s="216">
        <f t="shared" si="161"/>
        <v>30.392900000000001</v>
      </c>
      <c r="E730" s="31"/>
      <c r="F730" s="37">
        <f t="shared" si="155"/>
        <v>7.9021999999999997</v>
      </c>
      <c r="G730" s="22">
        <f t="shared" si="156"/>
        <v>17.02</v>
      </c>
      <c r="H730" s="22">
        <f t="shared" si="157"/>
        <v>10.637499999999999</v>
      </c>
      <c r="I730" s="22">
        <f t="shared" si="158"/>
        <v>15.1965</v>
      </c>
      <c r="J730" s="22">
        <f t="shared" si="159"/>
        <v>9.1179000000000006</v>
      </c>
      <c r="K730" s="38">
        <f t="shared" si="160"/>
        <v>6.0785999999999998</v>
      </c>
      <c r="L730" s="31"/>
      <c r="M730" s="44">
        <f t="shared" si="162"/>
        <v>263.25</v>
      </c>
      <c r="N730" s="20">
        <f t="shared" si="163"/>
        <v>526.49</v>
      </c>
      <c r="O730" s="45">
        <f t="shared" si="164"/>
        <v>789.74</v>
      </c>
      <c r="P730" s="105"/>
      <c r="Q730" s="145">
        <v>22</v>
      </c>
      <c r="R730" s="44">
        <f>ROUND(index!$O$33+(C730*12)*index!$O$34,2)</f>
        <v>1858.89</v>
      </c>
      <c r="S730" s="45">
        <f>ROUND(index!$O$37+(C730*12)*index!$O$38,2)</f>
        <v>992.79</v>
      </c>
    </row>
    <row r="731" spans="1:19" x14ac:dyDescent="0.25">
      <c r="A731" s="108">
        <v>23</v>
      </c>
      <c r="B731" s="316">
        <f t="shared" si="154"/>
        <v>4839.79</v>
      </c>
      <c r="C731" s="344">
        <f>ROUND(B731*index!$O$8,2)</f>
        <v>5035.32</v>
      </c>
      <c r="D731" s="216">
        <f t="shared" si="161"/>
        <v>30.578900000000001</v>
      </c>
      <c r="E731" s="31"/>
      <c r="F731" s="37">
        <f t="shared" si="155"/>
        <v>7.9504999999999999</v>
      </c>
      <c r="G731" s="22">
        <f t="shared" si="156"/>
        <v>17.124199999999998</v>
      </c>
      <c r="H731" s="22">
        <f t="shared" si="157"/>
        <v>10.7026</v>
      </c>
      <c r="I731" s="22">
        <f t="shared" si="158"/>
        <v>15.2895</v>
      </c>
      <c r="J731" s="22">
        <f t="shared" si="159"/>
        <v>9.1737000000000002</v>
      </c>
      <c r="K731" s="38">
        <f t="shared" si="160"/>
        <v>6.1158000000000001</v>
      </c>
      <c r="L731" s="31"/>
      <c r="M731" s="44">
        <f t="shared" si="162"/>
        <v>264.86</v>
      </c>
      <c r="N731" s="20">
        <f t="shared" si="163"/>
        <v>529.72</v>
      </c>
      <c r="O731" s="45">
        <f t="shared" si="164"/>
        <v>794.57</v>
      </c>
      <c r="P731" s="105"/>
      <c r="Q731" s="145">
        <v>23</v>
      </c>
      <c r="R731" s="44">
        <f>ROUND(index!$O$33+(C731*12)*index!$O$34,2)</f>
        <v>1868.08</v>
      </c>
      <c r="S731" s="45">
        <f>ROUND(index!$O$37+(C731*12)*index!$O$38,2)</f>
        <v>994.74</v>
      </c>
    </row>
    <row r="732" spans="1:19" x14ac:dyDescent="0.25">
      <c r="A732" s="108">
        <v>24</v>
      </c>
      <c r="B732" s="316">
        <f t="shared" si="154"/>
        <v>4867.17</v>
      </c>
      <c r="C732" s="344">
        <f>ROUND(B732*index!$O$8,2)</f>
        <v>5063.8</v>
      </c>
      <c r="D732" s="216">
        <f t="shared" si="161"/>
        <v>30.751799999999999</v>
      </c>
      <c r="E732" s="31"/>
      <c r="F732" s="37">
        <f t="shared" si="155"/>
        <v>7.9954999999999998</v>
      </c>
      <c r="G732" s="22">
        <f t="shared" si="156"/>
        <v>17.221</v>
      </c>
      <c r="H732" s="22">
        <f t="shared" si="157"/>
        <v>10.7631</v>
      </c>
      <c r="I732" s="22">
        <f t="shared" si="158"/>
        <v>15.3759</v>
      </c>
      <c r="J732" s="22">
        <f t="shared" si="159"/>
        <v>9.2255000000000003</v>
      </c>
      <c r="K732" s="38">
        <f t="shared" si="160"/>
        <v>6.1504000000000003</v>
      </c>
      <c r="L732" s="31"/>
      <c r="M732" s="44">
        <f t="shared" si="162"/>
        <v>266.36</v>
      </c>
      <c r="N732" s="20">
        <f t="shared" si="163"/>
        <v>532.71</v>
      </c>
      <c r="O732" s="45">
        <f t="shared" si="164"/>
        <v>799.07</v>
      </c>
      <c r="P732" s="105"/>
      <c r="Q732" s="145">
        <v>24</v>
      </c>
      <c r="R732" s="44">
        <f>ROUND(index!$O$33+(C732*12)*index!$O$34,2)</f>
        <v>1876.62</v>
      </c>
      <c r="S732" s="45">
        <f>ROUND(index!$O$37+(C732*12)*index!$O$38,2)</f>
        <v>996.55</v>
      </c>
    </row>
    <row r="733" spans="1:19" x14ac:dyDescent="0.25">
      <c r="A733" s="108">
        <v>25</v>
      </c>
      <c r="B733" s="316">
        <f t="shared" si="154"/>
        <v>4892.6499999999996</v>
      </c>
      <c r="C733" s="344">
        <f>ROUND(B733*index!$O$8,2)</f>
        <v>5090.3100000000004</v>
      </c>
      <c r="D733" s="216">
        <f t="shared" si="161"/>
        <v>30.912800000000001</v>
      </c>
      <c r="E733" s="31"/>
      <c r="F733" s="37">
        <f t="shared" si="155"/>
        <v>8.0373000000000001</v>
      </c>
      <c r="G733" s="22">
        <f t="shared" si="156"/>
        <v>17.311199999999999</v>
      </c>
      <c r="H733" s="22">
        <f t="shared" si="157"/>
        <v>10.8195</v>
      </c>
      <c r="I733" s="22">
        <f t="shared" si="158"/>
        <v>15.4564</v>
      </c>
      <c r="J733" s="22">
        <f t="shared" si="159"/>
        <v>9.2737999999999996</v>
      </c>
      <c r="K733" s="38">
        <f t="shared" si="160"/>
        <v>6.1825999999999999</v>
      </c>
      <c r="L733" s="31"/>
      <c r="M733" s="44">
        <f t="shared" si="162"/>
        <v>267.75</v>
      </c>
      <c r="N733" s="20">
        <f t="shared" si="163"/>
        <v>535.5</v>
      </c>
      <c r="O733" s="45">
        <f t="shared" si="164"/>
        <v>803.25</v>
      </c>
      <c r="P733" s="105"/>
      <c r="Q733" s="145">
        <v>25</v>
      </c>
      <c r="R733" s="44">
        <f>ROUND(index!$O$33+(C733*12)*index!$O$34,2)</f>
        <v>1884.57</v>
      </c>
      <c r="S733" s="45">
        <f>ROUND(index!$O$37+(C733*12)*index!$O$38,2)</f>
        <v>998.23</v>
      </c>
    </row>
    <row r="734" spans="1:19" x14ac:dyDescent="0.25">
      <c r="A734" s="108">
        <v>26</v>
      </c>
      <c r="B734" s="316">
        <f t="shared" si="154"/>
        <v>4916.34</v>
      </c>
      <c r="C734" s="344">
        <f>ROUND(B734*index!$O$8,2)</f>
        <v>5114.96</v>
      </c>
      <c r="D734" s="216">
        <f t="shared" si="161"/>
        <v>31.0625</v>
      </c>
      <c r="E734" s="31"/>
      <c r="F734" s="37">
        <f t="shared" si="155"/>
        <v>8.0762999999999998</v>
      </c>
      <c r="G734" s="22">
        <f t="shared" si="156"/>
        <v>17.395</v>
      </c>
      <c r="H734" s="22">
        <f t="shared" si="157"/>
        <v>10.8719</v>
      </c>
      <c r="I734" s="22">
        <f t="shared" si="158"/>
        <v>15.5313</v>
      </c>
      <c r="J734" s="22">
        <f t="shared" si="159"/>
        <v>9.3187999999999995</v>
      </c>
      <c r="K734" s="38">
        <f t="shared" si="160"/>
        <v>6.2125000000000004</v>
      </c>
      <c r="L734" s="31"/>
      <c r="M734" s="44">
        <f t="shared" si="162"/>
        <v>269.05</v>
      </c>
      <c r="N734" s="20">
        <f t="shared" si="163"/>
        <v>538.09</v>
      </c>
      <c r="O734" s="45">
        <f t="shared" si="164"/>
        <v>807.14</v>
      </c>
      <c r="P734" s="105"/>
      <c r="Q734" s="145">
        <v>26</v>
      </c>
      <c r="R734" s="44">
        <f>ROUND(index!$O$33+(C734*12)*index!$O$34,2)</f>
        <v>1891.97</v>
      </c>
      <c r="S734" s="45">
        <f>ROUND(index!$O$37+(C734*12)*index!$O$38,2)</f>
        <v>999.8</v>
      </c>
    </row>
    <row r="735" spans="1:19" x14ac:dyDescent="0.25">
      <c r="A735" s="108">
        <v>27</v>
      </c>
      <c r="B735" s="316">
        <f t="shared" si="154"/>
        <v>4938.3599999999997</v>
      </c>
      <c r="C735" s="344">
        <f>ROUND(B735*index!$O$8,2)</f>
        <v>5137.87</v>
      </c>
      <c r="D735" s="216">
        <f t="shared" si="161"/>
        <v>31.201599999999999</v>
      </c>
      <c r="E735" s="31"/>
      <c r="F735" s="37">
        <f t="shared" si="155"/>
        <v>8.1123999999999992</v>
      </c>
      <c r="G735" s="22">
        <f t="shared" si="156"/>
        <v>17.472899999999999</v>
      </c>
      <c r="H735" s="22">
        <f t="shared" si="157"/>
        <v>10.9206</v>
      </c>
      <c r="I735" s="22">
        <f t="shared" si="158"/>
        <v>15.6008</v>
      </c>
      <c r="J735" s="22">
        <f t="shared" si="159"/>
        <v>9.3605</v>
      </c>
      <c r="K735" s="38">
        <f t="shared" si="160"/>
        <v>6.2403000000000004</v>
      </c>
      <c r="L735" s="31"/>
      <c r="M735" s="44">
        <f t="shared" si="162"/>
        <v>270.25</v>
      </c>
      <c r="N735" s="20">
        <f t="shared" si="163"/>
        <v>540.5</v>
      </c>
      <c r="O735" s="45">
        <f t="shared" si="164"/>
        <v>810.76</v>
      </c>
      <c r="P735" s="105"/>
      <c r="Q735" s="145">
        <v>27</v>
      </c>
      <c r="R735" s="44">
        <f>ROUND(index!$O$33+(C735*12)*index!$O$34,2)</f>
        <v>1898.84</v>
      </c>
      <c r="S735" s="45">
        <f>ROUND(index!$O$37+(C735*12)*index!$O$38,2)</f>
        <v>1001.26</v>
      </c>
    </row>
    <row r="736" spans="1:19" x14ac:dyDescent="0.25">
      <c r="A736" s="108">
        <v>28</v>
      </c>
      <c r="B736" s="316">
        <f t="shared" si="154"/>
        <v>4958.82</v>
      </c>
      <c r="C736" s="344">
        <f>ROUND(B736*index!$O$8,2)</f>
        <v>5159.16</v>
      </c>
      <c r="D736" s="216">
        <f t="shared" si="161"/>
        <v>31.3309</v>
      </c>
      <c r="E736" s="31"/>
      <c r="F736" s="37">
        <f t="shared" si="155"/>
        <v>8.1460000000000008</v>
      </c>
      <c r="G736" s="22">
        <f t="shared" si="156"/>
        <v>17.545300000000001</v>
      </c>
      <c r="H736" s="22">
        <f t="shared" si="157"/>
        <v>10.9658</v>
      </c>
      <c r="I736" s="22">
        <f t="shared" si="158"/>
        <v>15.6655</v>
      </c>
      <c r="J736" s="22">
        <f t="shared" si="159"/>
        <v>9.3993000000000002</v>
      </c>
      <c r="K736" s="38">
        <f t="shared" si="160"/>
        <v>6.2662000000000004</v>
      </c>
      <c r="L736" s="31"/>
      <c r="M736" s="44">
        <f t="shared" si="162"/>
        <v>271.37</v>
      </c>
      <c r="N736" s="20">
        <f t="shared" si="163"/>
        <v>542.74</v>
      </c>
      <c r="O736" s="45">
        <f t="shared" si="164"/>
        <v>814.12</v>
      </c>
      <c r="P736" s="105"/>
      <c r="Q736" s="145">
        <v>28</v>
      </c>
      <c r="R736" s="44">
        <f>ROUND(index!$O$33+(C736*12)*index!$O$34,2)</f>
        <v>1905.23</v>
      </c>
      <c r="S736" s="45">
        <f>ROUND(index!$O$37+(C736*12)*index!$O$38,2)</f>
        <v>1002.61</v>
      </c>
    </row>
    <row r="737" spans="1:19" x14ac:dyDescent="0.25">
      <c r="A737" s="108">
        <v>29</v>
      </c>
      <c r="B737" s="316">
        <f t="shared" si="154"/>
        <v>4977.82</v>
      </c>
      <c r="C737" s="344">
        <f>ROUND(B737*index!$O$8,2)</f>
        <v>5178.92</v>
      </c>
      <c r="D737" s="216">
        <f t="shared" si="161"/>
        <v>31.450900000000001</v>
      </c>
      <c r="E737" s="31"/>
      <c r="F737" s="37">
        <f t="shared" si="155"/>
        <v>8.1771999999999991</v>
      </c>
      <c r="G737" s="22">
        <f t="shared" si="156"/>
        <v>17.612500000000001</v>
      </c>
      <c r="H737" s="22">
        <f t="shared" si="157"/>
        <v>11.0078</v>
      </c>
      <c r="I737" s="22">
        <f t="shared" si="158"/>
        <v>15.7255</v>
      </c>
      <c r="J737" s="22">
        <f t="shared" si="159"/>
        <v>9.4352999999999998</v>
      </c>
      <c r="K737" s="38">
        <f t="shared" si="160"/>
        <v>6.2901999999999996</v>
      </c>
      <c r="L737" s="31"/>
      <c r="M737" s="44">
        <f t="shared" si="162"/>
        <v>272.41000000000003</v>
      </c>
      <c r="N737" s="20">
        <f t="shared" si="163"/>
        <v>544.82000000000005</v>
      </c>
      <c r="O737" s="45">
        <f t="shared" si="164"/>
        <v>817.23</v>
      </c>
      <c r="P737" s="105"/>
      <c r="Q737" s="145">
        <v>29</v>
      </c>
      <c r="R737" s="44">
        <f>ROUND(index!$O$33+(C737*12)*index!$O$34,2)</f>
        <v>1911.16</v>
      </c>
      <c r="S737" s="45">
        <f>ROUND(index!$O$37+(C737*12)*index!$O$38,2)</f>
        <v>1003.87</v>
      </c>
    </row>
    <row r="738" spans="1:19" x14ac:dyDescent="0.25">
      <c r="A738" s="108">
        <v>30</v>
      </c>
      <c r="B738" s="316">
        <f t="shared" si="154"/>
        <v>4995.47</v>
      </c>
      <c r="C738" s="344">
        <f>ROUND(B738*index!$O$8,2)</f>
        <v>5197.29</v>
      </c>
      <c r="D738" s="216">
        <f t="shared" si="161"/>
        <v>31.5625</v>
      </c>
      <c r="E738" s="31"/>
      <c r="F738" s="37">
        <f t="shared" si="155"/>
        <v>8.2063000000000006</v>
      </c>
      <c r="G738" s="22">
        <f t="shared" si="156"/>
        <v>17.675000000000001</v>
      </c>
      <c r="H738" s="22">
        <f t="shared" si="157"/>
        <v>11.046900000000001</v>
      </c>
      <c r="I738" s="22">
        <f t="shared" si="158"/>
        <v>15.7813</v>
      </c>
      <c r="J738" s="22">
        <f t="shared" si="159"/>
        <v>9.4687999999999999</v>
      </c>
      <c r="K738" s="38">
        <f t="shared" si="160"/>
        <v>6.3125</v>
      </c>
      <c r="L738" s="31"/>
      <c r="M738" s="44">
        <f t="shared" si="162"/>
        <v>273.38</v>
      </c>
      <c r="N738" s="20">
        <f t="shared" si="163"/>
        <v>546.75</v>
      </c>
      <c r="O738" s="45">
        <f t="shared" si="164"/>
        <v>820.13</v>
      </c>
      <c r="P738" s="105"/>
      <c r="Q738" s="145">
        <v>30</v>
      </c>
      <c r="R738" s="44">
        <f>ROUND(index!$O$33+(C738*12)*index!$O$34,2)</f>
        <v>1916.67</v>
      </c>
      <c r="S738" s="45">
        <f>ROUND(index!$O$37+(C738*12)*index!$O$38,2)</f>
        <v>1005.04</v>
      </c>
    </row>
    <row r="739" spans="1:19" x14ac:dyDescent="0.25">
      <c r="A739" s="108">
        <v>31</v>
      </c>
      <c r="B739" s="316">
        <f t="shared" si="154"/>
        <v>5011.8500000000004</v>
      </c>
      <c r="C739" s="344">
        <f>ROUND(B739*index!$O$8,2)</f>
        <v>5214.33</v>
      </c>
      <c r="D739" s="216">
        <f t="shared" si="161"/>
        <v>31.666</v>
      </c>
      <c r="E739" s="31"/>
      <c r="F739" s="37">
        <f t="shared" si="155"/>
        <v>8.2332000000000001</v>
      </c>
      <c r="G739" s="22">
        <f t="shared" si="156"/>
        <v>17.733000000000001</v>
      </c>
      <c r="H739" s="22">
        <f t="shared" si="157"/>
        <v>11.0831</v>
      </c>
      <c r="I739" s="22">
        <f t="shared" si="158"/>
        <v>15.833</v>
      </c>
      <c r="J739" s="22">
        <f t="shared" si="159"/>
        <v>9.4998000000000005</v>
      </c>
      <c r="K739" s="38">
        <f t="shared" si="160"/>
        <v>6.3331999999999997</v>
      </c>
      <c r="L739" s="31"/>
      <c r="M739" s="44">
        <f t="shared" si="162"/>
        <v>274.27</v>
      </c>
      <c r="N739" s="20">
        <f t="shared" si="163"/>
        <v>548.54999999999995</v>
      </c>
      <c r="O739" s="45">
        <f t="shared" si="164"/>
        <v>822.82</v>
      </c>
      <c r="P739" s="105"/>
      <c r="Q739" s="145">
        <v>31</v>
      </c>
      <c r="R739" s="44">
        <f>ROUND(index!$O$33+(C739*12)*index!$O$34,2)</f>
        <v>1921.78</v>
      </c>
      <c r="S739" s="45">
        <f>ROUND(index!$O$37+(C739*12)*index!$O$38,2)</f>
        <v>1006.12</v>
      </c>
    </row>
    <row r="740" spans="1:19" x14ac:dyDescent="0.25">
      <c r="A740" s="109">
        <v>32</v>
      </c>
      <c r="B740" s="316">
        <f t="shared" si="154"/>
        <v>5027.05</v>
      </c>
      <c r="C740" s="344">
        <f>ROUND(B740*index!$O$8,2)</f>
        <v>5230.1400000000003</v>
      </c>
      <c r="D740" s="216">
        <f t="shared" si="161"/>
        <v>31.762</v>
      </c>
      <c r="E740" s="31"/>
      <c r="F740" s="37">
        <f t="shared" si="155"/>
        <v>8.2581000000000007</v>
      </c>
      <c r="G740" s="22">
        <f t="shared" si="156"/>
        <v>17.7867</v>
      </c>
      <c r="H740" s="22">
        <f t="shared" si="157"/>
        <v>11.1167</v>
      </c>
      <c r="I740" s="22">
        <f t="shared" si="158"/>
        <v>15.881</v>
      </c>
      <c r="J740" s="22">
        <f t="shared" si="159"/>
        <v>9.5286000000000008</v>
      </c>
      <c r="K740" s="38">
        <f t="shared" si="160"/>
        <v>6.3524000000000003</v>
      </c>
      <c r="L740" s="31"/>
      <c r="M740" s="44">
        <f t="shared" si="162"/>
        <v>275.11</v>
      </c>
      <c r="N740" s="20">
        <f t="shared" si="163"/>
        <v>550.21</v>
      </c>
      <c r="O740" s="45">
        <f t="shared" si="164"/>
        <v>825.32</v>
      </c>
      <c r="P740" s="105"/>
      <c r="Q740" s="146">
        <v>32</v>
      </c>
      <c r="R740" s="44">
        <f>ROUND(index!$O$33+(C740*12)*index!$O$34,2)</f>
        <v>1926.52</v>
      </c>
      <c r="S740" s="45">
        <f>ROUND(index!$O$37+(C740*12)*index!$O$38,2)</f>
        <v>1007.13</v>
      </c>
    </row>
    <row r="741" spans="1:19" x14ac:dyDescent="0.25">
      <c r="A741" s="109">
        <v>33</v>
      </c>
      <c r="B741" s="316">
        <f t="shared" si="154"/>
        <v>5041.1499999999996</v>
      </c>
      <c r="C741" s="344">
        <f>ROUND(B741*index!$O$8,2)</f>
        <v>5244.81</v>
      </c>
      <c r="D741" s="216">
        <f t="shared" si="161"/>
        <v>31.851099999999999</v>
      </c>
      <c r="E741" s="31"/>
      <c r="F741" s="37">
        <f t="shared" si="155"/>
        <v>8.2812999999999999</v>
      </c>
      <c r="G741" s="22">
        <f t="shared" si="156"/>
        <v>17.836600000000001</v>
      </c>
      <c r="H741" s="22">
        <f t="shared" si="157"/>
        <v>11.1479</v>
      </c>
      <c r="I741" s="22">
        <f t="shared" si="158"/>
        <v>15.925599999999999</v>
      </c>
      <c r="J741" s="22">
        <f t="shared" si="159"/>
        <v>9.5553000000000008</v>
      </c>
      <c r="K741" s="38">
        <f t="shared" si="160"/>
        <v>6.3701999999999996</v>
      </c>
      <c r="L741" s="31"/>
      <c r="M741" s="44">
        <f t="shared" si="162"/>
        <v>275.88</v>
      </c>
      <c r="N741" s="20">
        <f t="shared" si="163"/>
        <v>551.75</v>
      </c>
      <c r="O741" s="45">
        <f t="shared" si="164"/>
        <v>827.63</v>
      </c>
      <c r="P741" s="105"/>
      <c r="Q741" s="146">
        <v>33</v>
      </c>
      <c r="R741" s="44">
        <f>ROUND(index!$O$33+(C741*12)*index!$O$34,2)</f>
        <v>1930.92</v>
      </c>
      <c r="S741" s="45">
        <f>ROUND(index!$O$37+(C741*12)*index!$O$38,2)</f>
        <v>1008.06</v>
      </c>
    </row>
    <row r="742" spans="1:19" x14ac:dyDescent="0.25">
      <c r="A742" s="109">
        <v>34</v>
      </c>
      <c r="B742" s="316">
        <f t="shared" si="154"/>
        <v>5054.2299999999996</v>
      </c>
      <c r="C742" s="344">
        <f>ROUND(B742*index!$O$8,2)</f>
        <v>5258.42</v>
      </c>
      <c r="D742" s="216">
        <f t="shared" si="161"/>
        <v>31.933700000000002</v>
      </c>
      <c r="E742" s="31"/>
      <c r="F742" s="37">
        <f t="shared" si="155"/>
        <v>8.3027999999999995</v>
      </c>
      <c r="G742" s="22">
        <f t="shared" si="156"/>
        <v>17.882899999999999</v>
      </c>
      <c r="H742" s="22">
        <f t="shared" si="157"/>
        <v>11.1768</v>
      </c>
      <c r="I742" s="22">
        <f t="shared" si="158"/>
        <v>15.966900000000001</v>
      </c>
      <c r="J742" s="22">
        <f t="shared" si="159"/>
        <v>9.5800999999999998</v>
      </c>
      <c r="K742" s="38">
        <f t="shared" si="160"/>
        <v>6.3867000000000003</v>
      </c>
      <c r="L742" s="31"/>
      <c r="M742" s="44">
        <f t="shared" si="162"/>
        <v>276.58999999999997</v>
      </c>
      <c r="N742" s="20">
        <f t="shared" si="163"/>
        <v>553.19000000000005</v>
      </c>
      <c r="O742" s="45">
        <f t="shared" si="164"/>
        <v>829.78</v>
      </c>
      <c r="P742" s="105"/>
      <c r="Q742" s="146">
        <v>34</v>
      </c>
      <c r="R742" s="44">
        <f>ROUND(index!$O$33+(C742*12)*index!$O$34,2)</f>
        <v>1935.01</v>
      </c>
      <c r="S742" s="45">
        <f>ROUND(index!$O$37+(C742*12)*index!$O$38,2)</f>
        <v>1008.93</v>
      </c>
    </row>
    <row r="743" spans="1:19" ht="13.8" thickBot="1" x14ac:dyDescent="0.3">
      <c r="A743" s="110">
        <v>35</v>
      </c>
      <c r="B743" s="366">
        <f t="shared" si="154"/>
        <v>5066.37</v>
      </c>
      <c r="C743" s="345">
        <f>ROUND(B743*index!$O$8,2)</f>
        <v>5271.05</v>
      </c>
      <c r="D743" s="217">
        <f t="shared" si="161"/>
        <v>32.010399999999997</v>
      </c>
      <c r="E743" s="31"/>
      <c r="F743" s="335">
        <f t="shared" si="155"/>
        <v>8.3226999999999993</v>
      </c>
      <c r="G743" s="336">
        <f t="shared" si="156"/>
        <v>17.925799999999999</v>
      </c>
      <c r="H743" s="336">
        <f t="shared" si="157"/>
        <v>11.2036</v>
      </c>
      <c r="I743" s="336">
        <f t="shared" si="158"/>
        <v>16.005199999999999</v>
      </c>
      <c r="J743" s="336">
        <f t="shared" si="159"/>
        <v>9.6030999999999995</v>
      </c>
      <c r="K743" s="337">
        <f t="shared" si="160"/>
        <v>6.4020999999999999</v>
      </c>
      <c r="L743" s="31"/>
      <c r="M743" s="46">
        <f t="shared" si="162"/>
        <v>277.26</v>
      </c>
      <c r="N743" s="47">
        <f t="shared" si="163"/>
        <v>554.51</v>
      </c>
      <c r="O743" s="48">
        <f t="shared" si="164"/>
        <v>831.77</v>
      </c>
      <c r="P743" s="105"/>
      <c r="Q743" s="147">
        <v>35</v>
      </c>
      <c r="R743" s="46">
        <f>ROUND(index!$O$33+(C743*12)*index!$O$34,2)</f>
        <v>1938.8</v>
      </c>
      <c r="S743" s="48">
        <f>ROUND(index!$O$37+(C743*12)*index!$O$38,2)</f>
        <v>1009.73</v>
      </c>
    </row>
    <row r="750" spans="1:19" x14ac:dyDescent="0.25">
      <c r="C750" s="329"/>
      <c r="D750" s="170"/>
    </row>
    <row r="751" spans="1:19" ht="16.2" thickBot="1" x14ac:dyDescent="0.35">
      <c r="B751" s="346"/>
      <c r="C751" s="170"/>
      <c r="D751" s="170"/>
    </row>
    <row r="752" spans="1:19" ht="16.2" thickBot="1" x14ac:dyDescent="0.35">
      <c r="A752" s="32"/>
      <c r="B752" s="351" t="s">
        <v>186</v>
      </c>
      <c r="C752" s="347" t="s">
        <v>171</v>
      </c>
      <c r="D752" s="350"/>
      <c r="E752" s="32"/>
      <c r="F752" s="128" t="s">
        <v>232</v>
      </c>
      <c r="G752" s="353"/>
      <c r="H752" s="353"/>
      <c r="I752" s="353"/>
      <c r="J752" s="353"/>
      <c r="K752" s="354"/>
      <c r="L752" s="32"/>
      <c r="M752" s="128" t="s">
        <v>250</v>
      </c>
      <c r="N752" s="353"/>
      <c r="O752" s="354"/>
      <c r="P752" s="32"/>
      <c r="Q752" s="32"/>
      <c r="R752" s="355" t="s">
        <v>473</v>
      </c>
      <c r="S752" s="355" t="s">
        <v>473</v>
      </c>
    </row>
    <row r="753" spans="1:19" x14ac:dyDescent="0.25">
      <c r="M753" s="180" t="s">
        <v>247</v>
      </c>
      <c r="N753" s="181" t="s">
        <v>248</v>
      </c>
      <c r="O753" s="182" t="s">
        <v>249</v>
      </c>
      <c r="R753" s="176"/>
      <c r="S753" s="176"/>
    </row>
    <row r="754" spans="1:19" ht="16.2" thickBot="1" x14ac:dyDescent="0.35">
      <c r="B754" s="121" t="s">
        <v>467</v>
      </c>
      <c r="C754" s="121" t="s">
        <v>467</v>
      </c>
      <c r="D754" s="121" t="s">
        <v>467</v>
      </c>
      <c r="M754" s="27">
        <v>5.2600000000000001E-2</v>
      </c>
      <c r="N754" s="28">
        <v>0.1052</v>
      </c>
      <c r="O754" s="29">
        <v>0.1578</v>
      </c>
      <c r="R754" s="348"/>
      <c r="S754" s="348"/>
    </row>
    <row r="755" spans="1:19" x14ac:dyDescent="0.25">
      <c r="A755" s="6"/>
      <c r="B755" s="1" t="s">
        <v>243</v>
      </c>
      <c r="C755" s="358" t="s">
        <v>472</v>
      </c>
      <c r="D755" s="358" t="s">
        <v>472</v>
      </c>
      <c r="E755" s="6"/>
      <c r="K755" s="176"/>
      <c r="L755" s="6"/>
      <c r="M755" s="176"/>
      <c r="N755" s="176"/>
      <c r="O755" s="176"/>
      <c r="P755" s="6"/>
      <c r="Q755" s="6"/>
      <c r="R755" s="359" t="s">
        <v>252</v>
      </c>
      <c r="S755" s="359" t="s">
        <v>253</v>
      </c>
    </row>
    <row r="756" spans="1:19" ht="13.8" thickBot="1" x14ac:dyDescent="0.3">
      <c r="A756" s="13"/>
      <c r="B756" s="177" t="s">
        <v>242</v>
      </c>
      <c r="C756" s="177" t="s">
        <v>242</v>
      </c>
      <c r="D756" s="177" t="s">
        <v>251</v>
      </c>
      <c r="E756" s="13"/>
      <c r="F756" s="177" t="s">
        <v>251</v>
      </c>
      <c r="G756" s="177" t="s">
        <v>251</v>
      </c>
      <c r="H756" s="177" t="s">
        <v>251</v>
      </c>
      <c r="I756" s="177" t="s">
        <v>251</v>
      </c>
      <c r="J756" s="177" t="s">
        <v>251</v>
      </c>
      <c r="K756" s="177" t="s">
        <v>251</v>
      </c>
      <c r="L756" s="13"/>
      <c r="M756" s="177" t="s">
        <v>242</v>
      </c>
      <c r="N756" s="177" t="s">
        <v>242</v>
      </c>
      <c r="O756" s="177" t="s">
        <v>242</v>
      </c>
      <c r="P756" s="13"/>
      <c r="Q756" s="13"/>
      <c r="R756" s="194" t="s">
        <v>244</v>
      </c>
      <c r="S756" s="194" t="s">
        <v>244</v>
      </c>
    </row>
    <row r="757" spans="1:19" ht="13.8" thickBot="1" x14ac:dyDescent="0.3">
      <c r="A757" s="34" t="s">
        <v>27</v>
      </c>
      <c r="B757" s="330" t="str">
        <f>$C$752</f>
        <v>cat 18</v>
      </c>
      <c r="C757" s="330" t="str">
        <f>$C$752</f>
        <v>cat 18</v>
      </c>
      <c r="D757" s="330" t="str">
        <f>$C$752</f>
        <v>cat 18</v>
      </c>
      <c r="E757" s="115"/>
      <c r="F757" s="114">
        <v>0.26</v>
      </c>
      <c r="G757" s="114">
        <v>0.56000000000000005</v>
      </c>
      <c r="H757" s="114">
        <v>0.35</v>
      </c>
      <c r="I757" s="114">
        <v>0.5</v>
      </c>
      <c r="J757" s="114">
        <v>0.3</v>
      </c>
      <c r="K757" s="114">
        <v>0.2</v>
      </c>
      <c r="L757" s="115"/>
      <c r="M757" s="211">
        <v>5.2600000000000001E-2</v>
      </c>
      <c r="N757" s="211">
        <v>0.1052</v>
      </c>
      <c r="O757" s="211">
        <v>0.1578</v>
      </c>
      <c r="P757" s="115"/>
      <c r="Q757" s="114" t="s">
        <v>27</v>
      </c>
      <c r="R757" s="330" t="str">
        <f>$C$752</f>
        <v>cat 18</v>
      </c>
      <c r="S757" s="330" t="str">
        <f>$C$752</f>
        <v>cat 18</v>
      </c>
    </row>
    <row r="758" spans="1:19" x14ac:dyDescent="0.25">
      <c r="A758" s="331">
        <v>0</v>
      </c>
      <c r="B758" s="164">
        <f t="shared" ref="B758:B793" si="165">VLOOKUP(C$752,ificbasisdoel,$A758+2,FALSE)</f>
        <v>3626.32</v>
      </c>
      <c r="C758" s="343">
        <f>ROUND(B758*index!$O$8,2)</f>
        <v>3772.82</v>
      </c>
      <c r="D758" s="215">
        <f>ROUND(C758*12/1976,4)</f>
        <v>22.911899999999999</v>
      </c>
      <c r="E758" s="31"/>
      <c r="F758" s="332">
        <f t="shared" ref="F758:F793" si="166">ROUND(D758*$F$8,4)</f>
        <v>5.9570999999999996</v>
      </c>
      <c r="G758" s="333">
        <f t="shared" ref="G758:G793" si="167">ROUND(D758*$G$8,4)</f>
        <v>12.8307</v>
      </c>
      <c r="H758" s="333">
        <f t="shared" ref="H758:H793" si="168">ROUND(D758*$H$8,4)</f>
        <v>8.0191999999999997</v>
      </c>
      <c r="I758" s="333">
        <f t="shared" ref="I758:I793" si="169">ROUND(D758*$I$8,4)</f>
        <v>11.456</v>
      </c>
      <c r="J758" s="333">
        <f t="shared" ref="J758:J793" si="170">ROUND(D758*$J$8,4)</f>
        <v>6.8735999999999997</v>
      </c>
      <c r="K758" s="334">
        <f t="shared" ref="K758:K793" si="171">ROUND(D758*$K$8,4)</f>
        <v>4.5823999999999998</v>
      </c>
      <c r="L758" s="31"/>
      <c r="M758" s="338">
        <f>ROUND(C758*$M$8,2)</f>
        <v>198.45</v>
      </c>
      <c r="N758" s="339">
        <f>ROUND(C758*$N$8,2)</f>
        <v>396.9</v>
      </c>
      <c r="O758" s="340">
        <f>ROUND(C758*$O$8,2)</f>
        <v>595.35</v>
      </c>
      <c r="P758" s="105"/>
      <c r="Q758" s="341">
        <v>0</v>
      </c>
      <c r="R758" s="338">
        <f>ROUND(index!$O$33+(C758*12)*index!$O$34,2)</f>
        <v>1489.33</v>
      </c>
      <c r="S758" s="340">
        <f>ROUND(index!$O$37+(C758*12)*index!$O$38,2)</f>
        <v>914.44</v>
      </c>
    </row>
    <row r="759" spans="1:19" x14ac:dyDescent="0.25">
      <c r="A759" s="108">
        <v>1</v>
      </c>
      <c r="B759" s="164">
        <f t="shared" si="165"/>
        <v>3753.24</v>
      </c>
      <c r="C759" s="344">
        <f>ROUND(B759*index!$O$8,2)</f>
        <v>3904.87</v>
      </c>
      <c r="D759" s="216">
        <f t="shared" ref="D759:D793" si="172">ROUND(C759*12/1976,4)</f>
        <v>23.713799999999999</v>
      </c>
      <c r="E759" s="31"/>
      <c r="F759" s="37">
        <f t="shared" si="166"/>
        <v>6.1656000000000004</v>
      </c>
      <c r="G759" s="22">
        <f t="shared" si="167"/>
        <v>13.2797</v>
      </c>
      <c r="H759" s="22">
        <f t="shared" si="168"/>
        <v>8.2997999999999994</v>
      </c>
      <c r="I759" s="22">
        <f t="shared" si="169"/>
        <v>11.8569</v>
      </c>
      <c r="J759" s="22">
        <f t="shared" si="170"/>
        <v>7.1140999999999996</v>
      </c>
      <c r="K759" s="38">
        <f t="shared" si="171"/>
        <v>4.7427999999999999</v>
      </c>
      <c r="L759" s="31"/>
      <c r="M759" s="44">
        <f t="shared" ref="M759:M793" si="173">ROUND(C759*$M$8,2)</f>
        <v>205.4</v>
      </c>
      <c r="N759" s="20">
        <f t="shared" ref="N759:N793" si="174">ROUND(C759*$N$8,2)</f>
        <v>410.79</v>
      </c>
      <c r="O759" s="45">
        <f t="shared" ref="O759:O793" si="175">ROUND(C759*$O$8,2)</f>
        <v>616.19000000000005</v>
      </c>
      <c r="P759" s="105"/>
      <c r="Q759" s="145">
        <v>1</v>
      </c>
      <c r="R759" s="44">
        <f>ROUND(index!$O$33+(C759*12)*index!$O$34,2)</f>
        <v>1528.94</v>
      </c>
      <c r="S759" s="45">
        <f>ROUND(index!$O$37+(C759*12)*index!$O$38,2)</f>
        <v>922.84</v>
      </c>
    </row>
    <row r="760" spans="1:19" x14ac:dyDescent="0.25">
      <c r="A760" s="108">
        <v>2</v>
      </c>
      <c r="B760" s="164">
        <f t="shared" si="165"/>
        <v>3874.75</v>
      </c>
      <c r="C760" s="344">
        <f>ROUND(B760*index!$O$8,2)</f>
        <v>4031.29</v>
      </c>
      <c r="D760" s="216">
        <f t="shared" si="172"/>
        <v>24.4815</v>
      </c>
      <c r="E760" s="31"/>
      <c r="F760" s="37">
        <f t="shared" si="166"/>
        <v>6.3651999999999997</v>
      </c>
      <c r="G760" s="22">
        <f t="shared" si="167"/>
        <v>13.7096</v>
      </c>
      <c r="H760" s="22">
        <f t="shared" si="168"/>
        <v>8.5685000000000002</v>
      </c>
      <c r="I760" s="22">
        <f t="shared" si="169"/>
        <v>12.2408</v>
      </c>
      <c r="J760" s="22">
        <f t="shared" si="170"/>
        <v>7.3445</v>
      </c>
      <c r="K760" s="38">
        <f t="shared" si="171"/>
        <v>4.8963000000000001</v>
      </c>
      <c r="L760" s="31"/>
      <c r="M760" s="44">
        <f t="shared" si="173"/>
        <v>212.05</v>
      </c>
      <c r="N760" s="20">
        <f t="shared" si="174"/>
        <v>424.09</v>
      </c>
      <c r="O760" s="45">
        <f t="shared" si="175"/>
        <v>636.14</v>
      </c>
      <c r="P760" s="105"/>
      <c r="Q760" s="145">
        <v>2</v>
      </c>
      <c r="R760" s="44">
        <f>ROUND(index!$O$33+(C760*12)*index!$O$34,2)</f>
        <v>1566.87</v>
      </c>
      <c r="S760" s="45">
        <f>ROUND(index!$O$37+(C760*12)*index!$O$38,2)</f>
        <v>930.88</v>
      </c>
    </row>
    <row r="761" spans="1:19" x14ac:dyDescent="0.25">
      <c r="A761" s="108">
        <v>3</v>
      </c>
      <c r="B761" s="164">
        <f t="shared" si="165"/>
        <v>3990.79</v>
      </c>
      <c r="C761" s="344">
        <f>ROUND(B761*index!$O$8,2)</f>
        <v>4152.0200000000004</v>
      </c>
      <c r="D761" s="216">
        <f t="shared" si="172"/>
        <v>25.214700000000001</v>
      </c>
      <c r="E761" s="31"/>
      <c r="F761" s="37">
        <f t="shared" si="166"/>
        <v>6.5557999999999996</v>
      </c>
      <c r="G761" s="22">
        <f t="shared" si="167"/>
        <v>14.120200000000001</v>
      </c>
      <c r="H761" s="22">
        <f t="shared" si="168"/>
        <v>8.8251000000000008</v>
      </c>
      <c r="I761" s="22">
        <f t="shared" si="169"/>
        <v>12.6074</v>
      </c>
      <c r="J761" s="22">
        <f t="shared" si="170"/>
        <v>7.5644</v>
      </c>
      <c r="K761" s="38">
        <f t="shared" si="171"/>
        <v>5.0429000000000004</v>
      </c>
      <c r="L761" s="31"/>
      <c r="M761" s="44">
        <f t="shared" si="173"/>
        <v>218.4</v>
      </c>
      <c r="N761" s="20">
        <f t="shared" si="174"/>
        <v>436.79</v>
      </c>
      <c r="O761" s="45">
        <f t="shared" si="175"/>
        <v>655.19000000000005</v>
      </c>
      <c r="P761" s="105"/>
      <c r="Q761" s="145">
        <v>3</v>
      </c>
      <c r="R761" s="44">
        <f>ROUND(index!$O$33+(C761*12)*index!$O$34,2)</f>
        <v>1603.09</v>
      </c>
      <c r="S761" s="45">
        <f>ROUND(index!$O$37+(C761*12)*index!$O$38,2)</f>
        <v>938.56</v>
      </c>
    </row>
    <row r="762" spans="1:19" x14ac:dyDescent="0.25">
      <c r="A762" s="108">
        <v>4</v>
      </c>
      <c r="B762" s="164">
        <f t="shared" si="165"/>
        <v>4101.34</v>
      </c>
      <c r="C762" s="344">
        <f>ROUND(B762*index!$O$8,2)</f>
        <v>4267.03</v>
      </c>
      <c r="D762" s="216">
        <f t="shared" si="172"/>
        <v>25.9131</v>
      </c>
      <c r="E762" s="31"/>
      <c r="F762" s="37">
        <f t="shared" si="166"/>
        <v>6.7374000000000001</v>
      </c>
      <c r="G762" s="22">
        <f t="shared" si="167"/>
        <v>14.5113</v>
      </c>
      <c r="H762" s="22">
        <f t="shared" si="168"/>
        <v>9.0695999999999994</v>
      </c>
      <c r="I762" s="22">
        <f t="shared" si="169"/>
        <v>12.9566</v>
      </c>
      <c r="J762" s="22">
        <f t="shared" si="170"/>
        <v>7.7739000000000003</v>
      </c>
      <c r="K762" s="38">
        <f t="shared" si="171"/>
        <v>5.1825999999999999</v>
      </c>
      <c r="L762" s="31"/>
      <c r="M762" s="44">
        <f t="shared" si="173"/>
        <v>224.45</v>
      </c>
      <c r="N762" s="20">
        <f t="shared" si="174"/>
        <v>448.89</v>
      </c>
      <c r="O762" s="45">
        <f t="shared" si="175"/>
        <v>673.34</v>
      </c>
      <c r="P762" s="105"/>
      <c r="Q762" s="145">
        <v>4</v>
      </c>
      <c r="R762" s="44">
        <f>ROUND(index!$O$33+(C762*12)*index!$O$34,2)</f>
        <v>1637.59</v>
      </c>
      <c r="S762" s="45">
        <f>ROUND(index!$O$37+(C762*12)*index!$O$38,2)</f>
        <v>945.87</v>
      </c>
    </row>
    <row r="763" spans="1:19" x14ac:dyDescent="0.25">
      <c r="A763" s="108">
        <v>5</v>
      </c>
      <c r="B763" s="164">
        <f t="shared" si="165"/>
        <v>4206.43</v>
      </c>
      <c r="C763" s="344">
        <f>ROUND(B763*index!$O$8,2)</f>
        <v>4376.37</v>
      </c>
      <c r="D763" s="216">
        <f t="shared" si="172"/>
        <v>26.577100000000002</v>
      </c>
      <c r="E763" s="31"/>
      <c r="F763" s="37">
        <f t="shared" si="166"/>
        <v>6.91</v>
      </c>
      <c r="G763" s="22">
        <f t="shared" si="167"/>
        <v>14.8832</v>
      </c>
      <c r="H763" s="22">
        <f t="shared" si="168"/>
        <v>9.3019999999999996</v>
      </c>
      <c r="I763" s="22">
        <f t="shared" si="169"/>
        <v>13.288600000000001</v>
      </c>
      <c r="J763" s="22">
        <f t="shared" si="170"/>
        <v>7.9730999999999996</v>
      </c>
      <c r="K763" s="38">
        <f t="shared" si="171"/>
        <v>5.3154000000000003</v>
      </c>
      <c r="L763" s="31"/>
      <c r="M763" s="44">
        <f t="shared" si="173"/>
        <v>230.2</v>
      </c>
      <c r="N763" s="20">
        <f t="shared" si="174"/>
        <v>460.39</v>
      </c>
      <c r="O763" s="45">
        <f t="shared" si="175"/>
        <v>690.59</v>
      </c>
      <c r="P763" s="105"/>
      <c r="Q763" s="145">
        <v>5</v>
      </c>
      <c r="R763" s="44">
        <f>ROUND(index!$O$33+(C763*12)*index!$O$34,2)</f>
        <v>1670.39</v>
      </c>
      <c r="S763" s="45">
        <f>ROUND(index!$O$37+(C763*12)*index!$O$38,2)</f>
        <v>952.83</v>
      </c>
    </row>
    <row r="764" spans="1:19" x14ac:dyDescent="0.25">
      <c r="A764" s="108">
        <v>6</v>
      </c>
      <c r="B764" s="164">
        <f t="shared" si="165"/>
        <v>4306.13</v>
      </c>
      <c r="C764" s="344">
        <f>ROUND(B764*index!$O$8,2)</f>
        <v>4480.1000000000004</v>
      </c>
      <c r="D764" s="216">
        <f t="shared" si="172"/>
        <v>27.207100000000001</v>
      </c>
      <c r="E764" s="31"/>
      <c r="F764" s="37">
        <f t="shared" si="166"/>
        <v>7.0738000000000003</v>
      </c>
      <c r="G764" s="22">
        <f t="shared" si="167"/>
        <v>15.236000000000001</v>
      </c>
      <c r="H764" s="22">
        <f t="shared" si="168"/>
        <v>9.5225000000000009</v>
      </c>
      <c r="I764" s="22">
        <f t="shared" si="169"/>
        <v>13.6036</v>
      </c>
      <c r="J764" s="22">
        <f t="shared" si="170"/>
        <v>8.1621000000000006</v>
      </c>
      <c r="K764" s="38">
        <f t="shared" si="171"/>
        <v>5.4413999999999998</v>
      </c>
      <c r="L764" s="31"/>
      <c r="M764" s="44">
        <f t="shared" si="173"/>
        <v>235.65</v>
      </c>
      <c r="N764" s="20">
        <f t="shared" si="174"/>
        <v>471.31</v>
      </c>
      <c r="O764" s="45">
        <f t="shared" si="175"/>
        <v>706.96</v>
      </c>
      <c r="P764" s="105"/>
      <c r="Q764" s="145">
        <v>6</v>
      </c>
      <c r="R764" s="44">
        <f>ROUND(index!$O$33+(C764*12)*index!$O$34,2)</f>
        <v>1701.51</v>
      </c>
      <c r="S764" s="45">
        <f>ROUND(index!$O$37+(C764*12)*index!$O$38,2)</f>
        <v>959.42</v>
      </c>
    </row>
    <row r="765" spans="1:19" x14ac:dyDescent="0.25">
      <c r="A765" s="108">
        <v>7</v>
      </c>
      <c r="B765" s="164">
        <f t="shared" si="165"/>
        <v>4400.53</v>
      </c>
      <c r="C765" s="344">
        <f>ROUND(B765*index!$O$8,2)</f>
        <v>4578.3100000000004</v>
      </c>
      <c r="D765" s="216">
        <f t="shared" si="172"/>
        <v>27.8035</v>
      </c>
      <c r="E765" s="31"/>
      <c r="F765" s="37">
        <f t="shared" si="166"/>
        <v>7.2289000000000003</v>
      </c>
      <c r="G765" s="22">
        <f t="shared" si="167"/>
        <v>15.57</v>
      </c>
      <c r="H765" s="22">
        <f t="shared" si="168"/>
        <v>9.7311999999999994</v>
      </c>
      <c r="I765" s="22">
        <f t="shared" si="169"/>
        <v>13.9018</v>
      </c>
      <c r="J765" s="22">
        <f t="shared" si="170"/>
        <v>8.3411000000000008</v>
      </c>
      <c r="K765" s="38">
        <f t="shared" si="171"/>
        <v>5.5606999999999998</v>
      </c>
      <c r="L765" s="31"/>
      <c r="M765" s="44">
        <f t="shared" si="173"/>
        <v>240.82</v>
      </c>
      <c r="N765" s="20">
        <f t="shared" si="174"/>
        <v>481.64</v>
      </c>
      <c r="O765" s="45">
        <f t="shared" si="175"/>
        <v>722.46</v>
      </c>
      <c r="P765" s="105"/>
      <c r="Q765" s="145">
        <v>7</v>
      </c>
      <c r="R765" s="44">
        <f>ROUND(index!$O$33+(C765*12)*index!$O$34,2)</f>
        <v>1730.97</v>
      </c>
      <c r="S765" s="45">
        <f>ROUND(index!$O$37+(C765*12)*index!$O$38,2)</f>
        <v>965.67</v>
      </c>
    </row>
    <row r="766" spans="1:19" x14ac:dyDescent="0.25">
      <c r="A766" s="108">
        <v>8</v>
      </c>
      <c r="B766" s="164">
        <f t="shared" si="165"/>
        <v>4489.7700000000004</v>
      </c>
      <c r="C766" s="344">
        <f>ROUND(B766*index!$O$8,2)</f>
        <v>4671.16</v>
      </c>
      <c r="D766" s="216">
        <f t="shared" si="172"/>
        <v>28.3674</v>
      </c>
      <c r="E766" s="31"/>
      <c r="F766" s="37">
        <f t="shared" si="166"/>
        <v>7.3754999999999997</v>
      </c>
      <c r="G766" s="22">
        <f t="shared" si="167"/>
        <v>15.8857</v>
      </c>
      <c r="H766" s="22">
        <f t="shared" si="168"/>
        <v>9.9285999999999994</v>
      </c>
      <c r="I766" s="22">
        <f t="shared" si="169"/>
        <v>14.1837</v>
      </c>
      <c r="J766" s="22">
        <f t="shared" si="170"/>
        <v>8.5101999999999993</v>
      </c>
      <c r="K766" s="38">
        <f t="shared" si="171"/>
        <v>5.6734999999999998</v>
      </c>
      <c r="L766" s="31"/>
      <c r="M766" s="44">
        <f t="shared" si="173"/>
        <v>245.7</v>
      </c>
      <c r="N766" s="20">
        <f t="shared" si="174"/>
        <v>491.41</v>
      </c>
      <c r="O766" s="45">
        <f t="shared" si="175"/>
        <v>737.11</v>
      </c>
      <c r="P766" s="105"/>
      <c r="Q766" s="145">
        <v>8</v>
      </c>
      <c r="R766" s="44">
        <f>ROUND(index!$O$33+(C766*12)*index!$O$34,2)</f>
        <v>1758.83</v>
      </c>
      <c r="S766" s="45">
        <f>ROUND(index!$O$37+(C766*12)*index!$O$38,2)</f>
        <v>971.58</v>
      </c>
    </row>
    <row r="767" spans="1:19" x14ac:dyDescent="0.25">
      <c r="A767" s="108">
        <v>9</v>
      </c>
      <c r="B767" s="164">
        <f t="shared" si="165"/>
        <v>4574</v>
      </c>
      <c r="C767" s="344">
        <f>ROUND(B767*index!$O$8,2)</f>
        <v>4758.79</v>
      </c>
      <c r="D767" s="216">
        <f t="shared" si="172"/>
        <v>28.8995</v>
      </c>
      <c r="E767" s="31"/>
      <c r="F767" s="37">
        <f t="shared" si="166"/>
        <v>7.5138999999999996</v>
      </c>
      <c r="G767" s="22">
        <f t="shared" si="167"/>
        <v>16.183700000000002</v>
      </c>
      <c r="H767" s="22">
        <f t="shared" si="168"/>
        <v>10.114800000000001</v>
      </c>
      <c r="I767" s="22">
        <f t="shared" si="169"/>
        <v>14.4498</v>
      </c>
      <c r="J767" s="22">
        <f t="shared" si="170"/>
        <v>8.6699000000000002</v>
      </c>
      <c r="K767" s="38">
        <f t="shared" si="171"/>
        <v>5.7798999999999996</v>
      </c>
      <c r="L767" s="31"/>
      <c r="M767" s="44">
        <f t="shared" si="173"/>
        <v>250.31</v>
      </c>
      <c r="N767" s="20">
        <f t="shared" si="174"/>
        <v>500.62</v>
      </c>
      <c r="O767" s="45">
        <f t="shared" si="175"/>
        <v>750.94</v>
      </c>
      <c r="P767" s="105"/>
      <c r="Q767" s="145">
        <v>9</v>
      </c>
      <c r="R767" s="44">
        <f>ROUND(index!$O$33+(C767*12)*index!$O$34,2)</f>
        <v>1785.12</v>
      </c>
      <c r="S767" s="45">
        <f>ROUND(index!$O$37+(C767*12)*index!$O$38,2)</f>
        <v>977.15</v>
      </c>
    </row>
    <row r="768" spans="1:19" x14ac:dyDescent="0.25">
      <c r="A768" s="108">
        <v>10</v>
      </c>
      <c r="B768" s="164">
        <f t="shared" si="165"/>
        <v>4653.3599999999997</v>
      </c>
      <c r="C768" s="344">
        <f>ROUND(B768*index!$O$8,2)</f>
        <v>4841.3599999999997</v>
      </c>
      <c r="D768" s="216">
        <f t="shared" si="172"/>
        <v>29.401</v>
      </c>
      <c r="E768" s="31"/>
      <c r="F768" s="37">
        <f t="shared" si="166"/>
        <v>7.6443000000000003</v>
      </c>
      <c r="G768" s="22">
        <f t="shared" si="167"/>
        <v>16.464600000000001</v>
      </c>
      <c r="H768" s="22">
        <f t="shared" si="168"/>
        <v>10.2904</v>
      </c>
      <c r="I768" s="22">
        <f t="shared" si="169"/>
        <v>14.7005</v>
      </c>
      <c r="J768" s="22">
        <f t="shared" si="170"/>
        <v>8.8202999999999996</v>
      </c>
      <c r="K768" s="38">
        <f t="shared" si="171"/>
        <v>5.8802000000000003</v>
      </c>
      <c r="L768" s="31"/>
      <c r="M768" s="44">
        <f t="shared" si="173"/>
        <v>254.66</v>
      </c>
      <c r="N768" s="20">
        <f t="shared" si="174"/>
        <v>509.31</v>
      </c>
      <c r="O768" s="45">
        <f t="shared" si="175"/>
        <v>763.97</v>
      </c>
      <c r="P768" s="105"/>
      <c r="Q768" s="145">
        <v>10</v>
      </c>
      <c r="R768" s="44">
        <f>ROUND(index!$O$33+(C768*12)*index!$O$34,2)</f>
        <v>1809.89</v>
      </c>
      <c r="S768" s="45">
        <f>ROUND(index!$O$37+(C768*12)*index!$O$38,2)</f>
        <v>982.4</v>
      </c>
    </row>
    <row r="769" spans="1:19" x14ac:dyDescent="0.25">
      <c r="A769" s="108">
        <v>11</v>
      </c>
      <c r="B769" s="164">
        <f t="shared" si="165"/>
        <v>4728.05</v>
      </c>
      <c r="C769" s="344">
        <f>ROUND(B769*index!$O$8,2)</f>
        <v>4919.0600000000004</v>
      </c>
      <c r="D769" s="216">
        <f t="shared" si="172"/>
        <v>29.872800000000002</v>
      </c>
      <c r="E769" s="31"/>
      <c r="F769" s="37">
        <f t="shared" si="166"/>
        <v>7.7668999999999997</v>
      </c>
      <c r="G769" s="22">
        <f t="shared" si="167"/>
        <v>16.7288</v>
      </c>
      <c r="H769" s="22">
        <f t="shared" si="168"/>
        <v>10.455500000000001</v>
      </c>
      <c r="I769" s="22">
        <f t="shared" si="169"/>
        <v>14.936400000000001</v>
      </c>
      <c r="J769" s="22">
        <f t="shared" si="170"/>
        <v>8.9618000000000002</v>
      </c>
      <c r="K769" s="38">
        <f t="shared" si="171"/>
        <v>5.9745999999999997</v>
      </c>
      <c r="L769" s="31"/>
      <c r="M769" s="44">
        <f t="shared" si="173"/>
        <v>258.74</v>
      </c>
      <c r="N769" s="20">
        <f t="shared" si="174"/>
        <v>517.49</v>
      </c>
      <c r="O769" s="45">
        <f t="shared" si="175"/>
        <v>776.23</v>
      </c>
      <c r="P769" s="105"/>
      <c r="Q769" s="145">
        <v>11</v>
      </c>
      <c r="R769" s="44">
        <f>ROUND(index!$O$33+(C769*12)*index!$O$34,2)</f>
        <v>1833.2</v>
      </c>
      <c r="S769" s="45">
        <f>ROUND(index!$O$37+(C769*12)*index!$O$38,2)</f>
        <v>987.34</v>
      </c>
    </row>
    <row r="770" spans="1:19" x14ac:dyDescent="0.25">
      <c r="A770" s="108">
        <v>12</v>
      </c>
      <c r="B770" s="164">
        <f t="shared" si="165"/>
        <v>4798.25</v>
      </c>
      <c r="C770" s="344">
        <f>ROUND(B770*index!$O$8,2)</f>
        <v>4992.1000000000004</v>
      </c>
      <c r="D770" s="216">
        <f t="shared" si="172"/>
        <v>30.316400000000002</v>
      </c>
      <c r="E770" s="31"/>
      <c r="F770" s="37">
        <f t="shared" si="166"/>
        <v>7.8822999999999999</v>
      </c>
      <c r="G770" s="22">
        <f t="shared" si="167"/>
        <v>16.9772</v>
      </c>
      <c r="H770" s="22">
        <f t="shared" si="168"/>
        <v>10.6107</v>
      </c>
      <c r="I770" s="22">
        <f t="shared" si="169"/>
        <v>15.158200000000001</v>
      </c>
      <c r="J770" s="22">
        <f t="shared" si="170"/>
        <v>9.0949000000000009</v>
      </c>
      <c r="K770" s="38">
        <f t="shared" si="171"/>
        <v>6.0632999999999999</v>
      </c>
      <c r="L770" s="31"/>
      <c r="M770" s="44">
        <f t="shared" si="173"/>
        <v>262.58</v>
      </c>
      <c r="N770" s="20">
        <f t="shared" si="174"/>
        <v>525.16999999999996</v>
      </c>
      <c r="O770" s="45">
        <f t="shared" si="175"/>
        <v>787.75</v>
      </c>
      <c r="P770" s="105"/>
      <c r="Q770" s="145">
        <v>12</v>
      </c>
      <c r="R770" s="44">
        <f>ROUND(index!$O$33+(C770*12)*index!$O$34,2)</f>
        <v>1855.11</v>
      </c>
      <c r="S770" s="45">
        <f>ROUND(index!$O$37+(C770*12)*index!$O$38,2)</f>
        <v>991.99</v>
      </c>
    </row>
    <row r="771" spans="1:19" x14ac:dyDescent="0.25">
      <c r="A771" s="108">
        <v>13</v>
      </c>
      <c r="B771" s="164">
        <f t="shared" si="165"/>
        <v>4864.1400000000003</v>
      </c>
      <c r="C771" s="344">
        <f>ROUND(B771*index!$O$8,2)</f>
        <v>5060.6499999999996</v>
      </c>
      <c r="D771" s="216">
        <f t="shared" si="172"/>
        <v>30.732700000000001</v>
      </c>
      <c r="E771" s="31"/>
      <c r="F771" s="37">
        <f t="shared" si="166"/>
        <v>7.9904999999999999</v>
      </c>
      <c r="G771" s="22">
        <f t="shared" si="167"/>
        <v>17.2103</v>
      </c>
      <c r="H771" s="22">
        <f t="shared" si="168"/>
        <v>10.756399999999999</v>
      </c>
      <c r="I771" s="22">
        <f t="shared" si="169"/>
        <v>15.366400000000001</v>
      </c>
      <c r="J771" s="22">
        <f t="shared" si="170"/>
        <v>9.2197999999999993</v>
      </c>
      <c r="K771" s="38">
        <f t="shared" si="171"/>
        <v>6.1464999999999996</v>
      </c>
      <c r="L771" s="31"/>
      <c r="M771" s="44">
        <f t="shared" si="173"/>
        <v>266.19</v>
      </c>
      <c r="N771" s="20">
        <f t="shared" si="174"/>
        <v>532.38</v>
      </c>
      <c r="O771" s="45">
        <f t="shared" si="175"/>
        <v>798.57</v>
      </c>
      <c r="P771" s="105"/>
      <c r="Q771" s="145">
        <v>13</v>
      </c>
      <c r="R771" s="44">
        <f>ROUND(index!$O$33+(C771*12)*index!$O$34,2)</f>
        <v>1875.68</v>
      </c>
      <c r="S771" s="45">
        <f>ROUND(index!$O$37+(C771*12)*index!$O$38,2)</f>
        <v>996.35</v>
      </c>
    </row>
    <row r="772" spans="1:19" x14ac:dyDescent="0.25">
      <c r="A772" s="108">
        <v>14</v>
      </c>
      <c r="B772" s="164">
        <f t="shared" si="165"/>
        <v>4925.93</v>
      </c>
      <c r="C772" s="344">
        <f>ROUND(B772*index!$O$8,2)</f>
        <v>5124.9399999999996</v>
      </c>
      <c r="D772" s="216">
        <f t="shared" si="172"/>
        <v>31.123100000000001</v>
      </c>
      <c r="E772" s="31"/>
      <c r="F772" s="37">
        <f t="shared" si="166"/>
        <v>8.0920000000000005</v>
      </c>
      <c r="G772" s="22">
        <f t="shared" si="167"/>
        <v>17.428899999999999</v>
      </c>
      <c r="H772" s="22">
        <f t="shared" si="168"/>
        <v>10.8931</v>
      </c>
      <c r="I772" s="22">
        <f t="shared" si="169"/>
        <v>15.5616</v>
      </c>
      <c r="J772" s="22">
        <f t="shared" si="170"/>
        <v>9.3369</v>
      </c>
      <c r="K772" s="38">
        <f t="shared" si="171"/>
        <v>6.2245999999999997</v>
      </c>
      <c r="L772" s="31"/>
      <c r="M772" s="44">
        <f t="shared" si="173"/>
        <v>269.57</v>
      </c>
      <c r="N772" s="20">
        <f t="shared" si="174"/>
        <v>539.14</v>
      </c>
      <c r="O772" s="45">
        <f t="shared" si="175"/>
        <v>808.72</v>
      </c>
      <c r="P772" s="105"/>
      <c r="Q772" s="145">
        <v>14</v>
      </c>
      <c r="R772" s="44">
        <f>ROUND(index!$O$33+(C772*12)*index!$O$34,2)</f>
        <v>1894.96</v>
      </c>
      <c r="S772" s="45">
        <f>ROUND(index!$O$37+(C772*12)*index!$O$38,2)</f>
        <v>1000.44</v>
      </c>
    </row>
    <row r="773" spans="1:19" x14ac:dyDescent="0.25">
      <c r="A773" s="108">
        <v>15</v>
      </c>
      <c r="B773" s="164">
        <f t="shared" si="165"/>
        <v>4983.8100000000004</v>
      </c>
      <c r="C773" s="344">
        <f>ROUND(B773*index!$O$8,2)</f>
        <v>5185.16</v>
      </c>
      <c r="D773" s="216">
        <f t="shared" si="172"/>
        <v>31.488800000000001</v>
      </c>
      <c r="E773" s="31"/>
      <c r="F773" s="37">
        <f t="shared" si="166"/>
        <v>8.1870999999999992</v>
      </c>
      <c r="G773" s="22">
        <f t="shared" si="167"/>
        <v>17.633700000000001</v>
      </c>
      <c r="H773" s="22">
        <f t="shared" si="168"/>
        <v>11.021100000000001</v>
      </c>
      <c r="I773" s="22">
        <f t="shared" si="169"/>
        <v>15.744400000000001</v>
      </c>
      <c r="J773" s="22">
        <f t="shared" si="170"/>
        <v>9.4466000000000001</v>
      </c>
      <c r="K773" s="38">
        <f t="shared" si="171"/>
        <v>6.2977999999999996</v>
      </c>
      <c r="L773" s="31"/>
      <c r="M773" s="44">
        <f t="shared" si="173"/>
        <v>272.74</v>
      </c>
      <c r="N773" s="20">
        <f t="shared" si="174"/>
        <v>545.48</v>
      </c>
      <c r="O773" s="45">
        <f t="shared" si="175"/>
        <v>818.22</v>
      </c>
      <c r="P773" s="105"/>
      <c r="Q773" s="145">
        <v>15</v>
      </c>
      <c r="R773" s="44">
        <f>ROUND(index!$O$33+(C773*12)*index!$O$34,2)</f>
        <v>1913.03</v>
      </c>
      <c r="S773" s="45">
        <f>ROUND(index!$O$37+(C773*12)*index!$O$38,2)</f>
        <v>1004.27</v>
      </c>
    </row>
    <row r="774" spans="1:19" x14ac:dyDescent="0.25">
      <c r="A774" s="108">
        <v>16</v>
      </c>
      <c r="B774" s="164">
        <f t="shared" si="165"/>
        <v>5036.43</v>
      </c>
      <c r="C774" s="344">
        <f>ROUND(B774*index!$O$8,2)</f>
        <v>5239.8999999999996</v>
      </c>
      <c r="D774" s="216">
        <f t="shared" si="172"/>
        <v>31.821300000000001</v>
      </c>
      <c r="E774" s="31"/>
      <c r="F774" s="37">
        <f t="shared" si="166"/>
        <v>8.2735000000000003</v>
      </c>
      <c r="G774" s="22">
        <f t="shared" si="167"/>
        <v>17.819900000000001</v>
      </c>
      <c r="H774" s="22">
        <f t="shared" si="168"/>
        <v>11.137499999999999</v>
      </c>
      <c r="I774" s="22">
        <f t="shared" si="169"/>
        <v>15.9107</v>
      </c>
      <c r="J774" s="22">
        <f t="shared" si="170"/>
        <v>9.5464000000000002</v>
      </c>
      <c r="K774" s="38">
        <f t="shared" si="171"/>
        <v>6.3643000000000001</v>
      </c>
      <c r="L774" s="31"/>
      <c r="M774" s="44">
        <f t="shared" si="173"/>
        <v>275.62</v>
      </c>
      <c r="N774" s="20">
        <f t="shared" si="174"/>
        <v>551.24</v>
      </c>
      <c r="O774" s="45">
        <f t="shared" si="175"/>
        <v>826.86</v>
      </c>
      <c r="P774" s="105"/>
      <c r="Q774" s="145">
        <v>16</v>
      </c>
      <c r="R774" s="44">
        <f>ROUND(index!$O$33+(C774*12)*index!$O$34,2)</f>
        <v>1929.45</v>
      </c>
      <c r="S774" s="45">
        <f>ROUND(index!$O$37+(C774*12)*index!$O$38,2)</f>
        <v>1007.75</v>
      </c>
    </row>
    <row r="775" spans="1:19" x14ac:dyDescent="0.25">
      <c r="A775" s="108">
        <v>17</v>
      </c>
      <c r="B775" s="164">
        <f t="shared" si="165"/>
        <v>5085.62</v>
      </c>
      <c r="C775" s="344">
        <f>ROUND(B775*index!$O$8,2)</f>
        <v>5291.08</v>
      </c>
      <c r="D775" s="216">
        <f t="shared" si="172"/>
        <v>32.132100000000001</v>
      </c>
      <c r="E775" s="31"/>
      <c r="F775" s="37">
        <f t="shared" si="166"/>
        <v>8.3543000000000003</v>
      </c>
      <c r="G775" s="22">
        <f t="shared" si="167"/>
        <v>17.994</v>
      </c>
      <c r="H775" s="22">
        <f t="shared" si="168"/>
        <v>11.2462</v>
      </c>
      <c r="I775" s="22">
        <f t="shared" si="169"/>
        <v>16.066099999999999</v>
      </c>
      <c r="J775" s="22">
        <f t="shared" si="170"/>
        <v>9.6395999999999997</v>
      </c>
      <c r="K775" s="38">
        <f t="shared" si="171"/>
        <v>6.4264000000000001</v>
      </c>
      <c r="L775" s="31"/>
      <c r="M775" s="44">
        <f t="shared" si="173"/>
        <v>278.31</v>
      </c>
      <c r="N775" s="20">
        <f t="shared" si="174"/>
        <v>556.62</v>
      </c>
      <c r="O775" s="45">
        <f t="shared" si="175"/>
        <v>834.93</v>
      </c>
      <c r="P775" s="105"/>
      <c r="Q775" s="145">
        <v>17</v>
      </c>
      <c r="R775" s="44">
        <f>ROUND(index!$O$33+(C775*12)*index!$O$34,2)</f>
        <v>1944.8</v>
      </c>
      <c r="S775" s="45">
        <f>ROUND(index!$O$37+(C775*12)*index!$O$38,2)</f>
        <v>1011</v>
      </c>
    </row>
    <row r="776" spans="1:19" x14ac:dyDescent="0.25">
      <c r="A776" s="108">
        <v>18</v>
      </c>
      <c r="B776" s="164">
        <f t="shared" si="165"/>
        <v>5131.57</v>
      </c>
      <c r="C776" s="344">
        <f>ROUND(B776*index!$O$8,2)</f>
        <v>5338.89</v>
      </c>
      <c r="D776" s="216">
        <f t="shared" si="172"/>
        <v>32.422400000000003</v>
      </c>
      <c r="E776" s="31"/>
      <c r="F776" s="37">
        <f t="shared" si="166"/>
        <v>8.4298000000000002</v>
      </c>
      <c r="G776" s="22">
        <f t="shared" si="167"/>
        <v>18.156500000000001</v>
      </c>
      <c r="H776" s="22">
        <f t="shared" si="168"/>
        <v>11.347799999999999</v>
      </c>
      <c r="I776" s="22">
        <f t="shared" si="169"/>
        <v>16.211200000000002</v>
      </c>
      <c r="J776" s="22">
        <f t="shared" si="170"/>
        <v>9.7266999999999992</v>
      </c>
      <c r="K776" s="38">
        <f t="shared" si="171"/>
        <v>6.4844999999999997</v>
      </c>
      <c r="L776" s="31"/>
      <c r="M776" s="44">
        <f t="shared" si="173"/>
        <v>280.83</v>
      </c>
      <c r="N776" s="20">
        <f t="shared" si="174"/>
        <v>561.65</v>
      </c>
      <c r="O776" s="45">
        <f t="shared" si="175"/>
        <v>842.48</v>
      </c>
      <c r="P776" s="105"/>
      <c r="Q776" s="145">
        <v>18</v>
      </c>
      <c r="R776" s="44">
        <f>ROUND(index!$O$33+(C776*12)*index!$O$34,2)</f>
        <v>1959.15</v>
      </c>
      <c r="S776" s="45">
        <f>ROUND(index!$O$37+(C776*12)*index!$O$38,2)</f>
        <v>1014.04</v>
      </c>
    </row>
    <row r="777" spans="1:19" x14ac:dyDescent="0.25">
      <c r="A777" s="108">
        <v>19</v>
      </c>
      <c r="B777" s="164">
        <f t="shared" si="165"/>
        <v>5174.45</v>
      </c>
      <c r="C777" s="344">
        <f>ROUND(B777*index!$O$8,2)</f>
        <v>5383.5</v>
      </c>
      <c r="D777" s="216">
        <f t="shared" si="172"/>
        <v>32.693300000000001</v>
      </c>
      <c r="E777" s="31"/>
      <c r="F777" s="37">
        <f t="shared" si="166"/>
        <v>8.5002999999999993</v>
      </c>
      <c r="G777" s="22">
        <f t="shared" si="167"/>
        <v>18.308199999999999</v>
      </c>
      <c r="H777" s="22">
        <f t="shared" si="168"/>
        <v>11.4427</v>
      </c>
      <c r="I777" s="22">
        <f t="shared" si="169"/>
        <v>16.346699999999998</v>
      </c>
      <c r="J777" s="22">
        <f t="shared" si="170"/>
        <v>9.8079999999999998</v>
      </c>
      <c r="K777" s="38">
        <f t="shared" si="171"/>
        <v>6.5387000000000004</v>
      </c>
      <c r="L777" s="31"/>
      <c r="M777" s="44">
        <f t="shared" si="173"/>
        <v>283.17</v>
      </c>
      <c r="N777" s="20">
        <f t="shared" si="174"/>
        <v>566.34</v>
      </c>
      <c r="O777" s="45">
        <f t="shared" si="175"/>
        <v>849.52</v>
      </c>
      <c r="P777" s="105"/>
      <c r="Q777" s="145">
        <v>19</v>
      </c>
      <c r="R777" s="44">
        <f>ROUND(index!$O$33+(C777*12)*index!$O$34,2)</f>
        <v>1972.53</v>
      </c>
      <c r="S777" s="45">
        <f>ROUND(index!$O$37+(C777*12)*index!$O$38,2)</f>
        <v>1016.88</v>
      </c>
    </row>
    <row r="778" spans="1:19" x14ac:dyDescent="0.25">
      <c r="A778" s="108">
        <v>20</v>
      </c>
      <c r="B778" s="164">
        <f t="shared" si="165"/>
        <v>5214.45</v>
      </c>
      <c r="C778" s="344">
        <f>ROUND(B778*index!$O$8,2)</f>
        <v>5425.11</v>
      </c>
      <c r="D778" s="216">
        <f t="shared" si="172"/>
        <v>32.945999999999998</v>
      </c>
      <c r="E778" s="31"/>
      <c r="F778" s="37">
        <f t="shared" si="166"/>
        <v>8.5660000000000007</v>
      </c>
      <c r="G778" s="22">
        <f t="shared" si="167"/>
        <v>18.4498</v>
      </c>
      <c r="H778" s="22">
        <f t="shared" si="168"/>
        <v>11.5311</v>
      </c>
      <c r="I778" s="22">
        <f t="shared" si="169"/>
        <v>16.472999999999999</v>
      </c>
      <c r="J778" s="22">
        <f t="shared" si="170"/>
        <v>9.8838000000000008</v>
      </c>
      <c r="K778" s="38">
        <f t="shared" si="171"/>
        <v>6.5891999999999999</v>
      </c>
      <c r="L778" s="31"/>
      <c r="M778" s="44">
        <f t="shared" si="173"/>
        <v>285.36</v>
      </c>
      <c r="N778" s="20">
        <f t="shared" si="174"/>
        <v>570.72</v>
      </c>
      <c r="O778" s="45">
        <f t="shared" si="175"/>
        <v>856.08</v>
      </c>
      <c r="P778" s="105"/>
      <c r="Q778" s="145">
        <v>20</v>
      </c>
      <c r="R778" s="44">
        <f>ROUND(index!$O$33+(C778*12)*index!$O$34,2)</f>
        <v>1985.01</v>
      </c>
      <c r="S778" s="45">
        <f>ROUND(index!$O$37+(C778*12)*index!$O$38,2)</f>
        <v>1019.53</v>
      </c>
    </row>
    <row r="779" spans="1:19" x14ac:dyDescent="0.25">
      <c r="A779" s="108">
        <v>21</v>
      </c>
      <c r="B779" s="164">
        <f t="shared" si="165"/>
        <v>5251.73</v>
      </c>
      <c r="C779" s="344">
        <f>ROUND(B779*index!$O$8,2)</f>
        <v>5463.9</v>
      </c>
      <c r="D779" s="216">
        <f t="shared" si="172"/>
        <v>33.181600000000003</v>
      </c>
      <c r="E779" s="31"/>
      <c r="F779" s="37">
        <f t="shared" si="166"/>
        <v>8.6272000000000002</v>
      </c>
      <c r="G779" s="22">
        <f t="shared" si="167"/>
        <v>18.581700000000001</v>
      </c>
      <c r="H779" s="22">
        <f t="shared" si="168"/>
        <v>11.6136</v>
      </c>
      <c r="I779" s="22">
        <f t="shared" si="169"/>
        <v>16.590800000000002</v>
      </c>
      <c r="J779" s="22">
        <f t="shared" si="170"/>
        <v>9.9544999999999995</v>
      </c>
      <c r="K779" s="38">
        <f t="shared" si="171"/>
        <v>6.6363000000000003</v>
      </c>
      <c r="L779" s="31"/>
      <c r="M779" s="44">
        <f t="shared" si="173"/>
        <v>287.39999999999998</v>
      </c>
      <c r="N779" s="20">
        <f t="shared" si="174"/>
        <v>574.79999999999995</v>
      </c>
      <c r="O779" s="45">
        <f t="shared" si="175"/>
        <v>862.2</v>
      </c>
      <c r="P779" s="105"/>
      <c r="Q779" s="145">
        <v>21</v>
      </c>
      <c r="R779" s="44">
        <f>ROUND(index!$O$33+(C779*12)*index!$O$34,2)</f>
        <v>1996.65</v>
      </c>
      <c r="S779" s="45">
        <f>ROUND(index!$O$37+(C779*12)*index!$O$38,2)</f>
        <v>1021.99</v>
      </c>
    </row>
    <row r="780" spans="1:19" x14ac:dyDescent="0.25">
      <c r="A780" s="108">
        <v>22</v>
      </c>
      <c r="B780" s="164">
        <f t="shared" si="165"/>
        <v>5286.47</v>
      </c>
      <c r="C780" s="344">
        <f>ROUND(B780*index!$O$8,2)</f>
        <v>5500.04</v>
      </c>
      <c r="D780" s="216">
        <f t="shared" si="172"/>
        <v>33.4011</v>
      </c>
      <c r="E780" s="31"/>
      <c r="F780" s="37">
        <f t="shared" si="166"/>
        <v>8.6843000000000004</v>
      </c>
      <c r="G780" s="22">
        <f t="shared" si="167"/>
        <v>18.704599999999999</v>
      </c>
      <c r="H780" s="22">
        <f t="shared" si="168"/>
        <v>11.6904</v>
      </c>
      <c r="I780" s="22">
        <f t="shared" si="169"/>
        <v>16.700600000000001</v>
      </c>
      <c r="J780" s="22">
        <f t="shared" si="170"/>
        <v>10.020300000000001</v>
      </c>
      <c r="K780" s="38">
        <f t="shared" si="171"/>
        <v>6.6802000000000001</v>
      </c>
      <c r="L780" s="31"/>
      <c r="M780" s="44">
        <f t="shared" si="173"/>
        <v>289.3</v>
      </c>
      <c r="N780" s="20">
        <f t="shared" si="174"/>
        <v>578.6</v>
      </c>
      <c r="O780" s="45">
        <f t="shared" si="175"/>
        <v>867.91</v>
      </c>
      <c r="P780" s="105"/>
      <c r="Q780" s="145">
        <v>22</v>
      </c>
      <c r="R780" s="44">
        <f>ROUND(index!$O$33+(C780*12)*index!$O$34,2)</f>
        <v>2007.49</v>
      </c>
      <c r="S780" s="45">
        <f>ROUND(index!$O$37+(C780*12)*index!$O$38,2)</f>
        <v>1024.29</v>
      </c>
    </row>
    <row r="781" spans="1:19" x14ac:dyDescent="0.25">
      <c r="A781" s="108">
        <v>23</v>
      </c>
      <c r="B781" s="164">
        <f t="shared" si="165"/>
        <v>5318.81</v>
      </c>
      <c r="C781" s="344">
        <f>ROUND(B781*index!$O$8,2)</f>
        <v>5533.69</v>
      </c>
      <c r="D781" s="216">
        <f t="shared" si="172"/>
        <v>33.605400000000003</v>
      </c>
      <c r="E781" s="31"/>
      <c r="F781" s="37">
        <f t="shared" si="166"/>
        <v>8.7373999999999992</v>
      </c>
      <c r="G781" s="22">
        <f t="shared" si="167"/>
        <v>18.818999999999999</v>
      </c>
      <c r="H781" s="22">
        <f t="shared" si="168"/>
        <v>11.761900000000001</v>
      </c>
      <c r="I781" s="22">
        <f t="shared" si="169"/>
        <v>16.802700000000002</v>
      </c>
      <c r="J781" s="22">
        <f t="shared" si="170"/>
        <v>10.0816</v>
      </c>
      <c r="K781" s="38">
        <f t="shared" si="171"/>
        <v>6.7210999999999999</v>
      </c>
      <c r="L781" s="31"/>
      <c r="M781" s="44">
        <f t="shared" si="173"/>
        <v>291.07</v>
      </c>
      <c r="N781" s="20">
        <f t="shared" si="174"/>
        <v>582.14</v>
      </c>
      <c r="O781" s="45">
        <f t="shared" si="175"/>
        <v>873.22</v>
      </c>
      <c r="P781" s="105"/>
      <c r="Q781" s="145">
        <v>23</v>
      </c>
      <c r="R781" s="44">
        <f>ROUND(index!$O$33+(C781*12)*index!$O$34,2)</f>
        <v>2017.59</v>
      </c>
      <c r="S781" s="45">
        <f>ROUND(index!$O$37+(C781*12)*index!$O$38,2)</f>
        <v>1026.43</v>
      </c>
    </row>
    <row r="782" spans="1:19" x14ac:dyDescent="0.25">
      <c r="A782" s="108">
        <v>24</v>
      </c>
      <c r="B782" s="164">
        <f t="shared" si="165"/>
        <v>5348.91</v>
      </c>
      <c r="C782" s="344">
        <f>ROUND(B782*index!$O$8,2)</f>
        <v>5565.01</v>
      </c>
      <c r="D782" s="216">
        <f t="shared" si="172"/>
        <v>33.7956</v>
      </c>
      <c r="E782" s="31"/>
      <c r="F782" s="37">
        <f t="shared" si="166"/>
        <v>8.7868999999999993</v>
      </c>
      <c r="G782" s="22">
        <f t="shared" si="167"/>
        <v>18.9255</v>
      </c>
      <c r="H782" s="22">
        <f t="shared" si="168"/>
        <v>11.8285</v>
      </c>
      <c r="I782" s="22">
        <f t="shared" si="169"/>
        <v>16.8978</v>
      </c>
      <c r="J782" s="22">
        <f t="shared" si="170"/>
        <v>10.1387</v>
      </c>
      <c r="K782" s="38">
        <f t="shared" si="171"/>
        <v>6.7591000000000001</v>
      </c>
      <c r="L782" s="31"/>
      <c r="M782" s="44">
        <f t="shared" si="173"/>
        <v>292.72000000000003</v>
      </c>
      <c r="N782" s="20">
        <f t="shared" si="174"/>
        <v>585.44000000000005</v>
      </c>
      <c r="O782" s="45">
        <f t="shared" si="175"/>
        <v>878.16</v>
      </c>
      <c r="P782" s="105"/>
      <c r="Q782" s="145">
        <v>24</v>
      </c>
      <c r="R782" s="44">
        <f>ROUND(index!$O$33+(C782*12)*index!$O$34,2)</f>
        <v>2026.98</v>
      </c>
      <c r="S782" s="45">
        <f>ROUND(index!$O$37+(C782*12)*index!$O$38,2)</f>
        <v>1028.42</v>
      </c>
    </row>
    <row r="783" spans="1:19" x14ac:dyDescent="0.25">
      <c r="A783" s="108">
        <v>25</v>
      </c>
      <c r="B783" s="164">
        <f t="shared" si="165"/>
        <v>5376.91</v>
      </c>
      <c r="C783" s="344">
        <f>ROUND(B783*index!$O$8,2)</f>
        <v>5594.14</v>
      </c>
      <c r="D783" s="216">
        <f t="shared" si="172"/>
        <v>33.972499999999997</v>
      </c>
      <c r="E783" s="31"/>
      <c r="F783" s="37">
        <f t="shared" si="166"/>
        <v>8.8329000000000004</v>
      </c>
      <c r="G783" s="22">
        <f t="shared" si="167"/>
        <v>19.0246</v>
      </c>
      <c r="H783" s="22">
        <f t="shared" si="168"/>
        <v>11.8904</v>
      </c>
      <c r="I783" s="22">
        <f t="shared" si="169"/>
        <v>16.9863</v>
      </c>
      <c r="J783" s="22">
        <f t="shared" si="170"/>
        <v>10.191800000000001</v>
      </c>
      <c r="K783" s="38">
        <f t="shared" si="171"/>
        <v>6.7945000000000002</v>
      </c>
      <c r="L783" s="31"/>
      <c r="M783" s="44">
        <f t="shared" si="173"/>
        <v>294.25</v>
      </c>
      <c r="N783" s="20">
        <f t="shared" si="174"/>
        <v>588.5</v>
      </c>
      <c r="O783" s="45">
        <f t="shared" si="175"/>
        <v>882.76</v>
      </c>
      <c r="P783" s="105"/>
      <c r="Q783" s="145">
        <v>25</v>
      </c>
      <c r="R783" s="44">
        <f>ROUND(index!$O$33+(C783*12)*index!$O$34,2)</f>
        <v>2035.72</v>
      </c>
      <c r="S783" s="45">
        <f>ROUND(index!$O$37+(C783*12)*index!$O$38,2)</f>
        <v>1030.28</v>
      </c>
    </row>
    <row r="784" spans="1:19" x14ac:dyDescent="0.25">
      <c r="A784" s="108">
        <v>26</v>
      </c>
      <c r="B784" s="164">
        <f t="shared" si="165"/>
        <v>5402.94</v>
      </c>
      <c r="C784" s="344">
        <f>ROUND(B784*index!$O$8,2)</f>
        <v>5621.22</v>
      </c>
      <c r="D784" s="216">
        <f t="shared" si="172"/>
        <v>34.137</v>
      </c>
      <c r="E784" s="31"/>
      <c r="F784" s="37">
        <f t="shared" si="166"/>
        <v>8.8756000000000004</v>
      </c>
      <c r="G784" s="22">
        <f t="shared" si="167"/>
        <v>19.116700000000002</v>
      </c>
      <c r="H784" s="22">
        <f t="shared" si="168"/>
        <v>11.948</v>
      </c>
      <c r="I784" s="22">
        <f t="shared" si="169"/>
        <v>17.0685</v>
      </c>
      <c r="J784" s="22">
        <f t="shared" si="170"/>
        <v>10.241099999999999</v>
      </c>
      <c r="K784" s="38">
        <f t="shared" si="171"/>
        <v>6.8273999999999999</v>
      </c>
      <c r="L784" s="31"/>
      <c r="M784" s="44">
        <f t="shared" si="173"/>
        <v>295.68</v>
      </c>
      <c r="N784" s="20">
        <f t="shared" si="174"/>
        <v>591.35</v>
      </c>
      <c r="O784" s="45">
        <f t="shared" si="175"/>
        <v>887.03</v>
      </c>
      <c r="P784" s="105"/>
      <c r="Q784" s="145">
        <v>26</v>
      </c>
      <c r="R784" s="44">
        <f>ROUND(index!$O$33+(C784*12)*index!$O$34,2)</f>
        <v>2043.85</v>
      </c>
      <c r="S784" s="45">
        <f>ROUND(index!$O$37+(C784*12)*index!$O$38,2)</f>
        <v>1032</v>
      </c>
    </row>
    <row r="785" spans="1:19" x14ac:dyDescent="0.25">
      <c r="A785" s="108">
        <v>27</v>
      </c>
      <c r="B785" s="164">
        <f t="shared" si="165"/>
        <v>5427.14</v>
      </c>
      <c r="C785" s="344">
        <f>ROUND(B785*index!$O$8,2)</f>
        <v>5646.4</v>
      </c>
      <c r="D785" s="216">
        <f t="shared" si="172"/>
        <v>34.289900000000003</v>
      </c>
      <c r="E785" s="31"/>
      <c r="F785" s="37">
        <f t="shared" si="166"/>
        <v>8.9154</v>
      </c>
      <c r="G785" s="22">
        <f t="shared" si="167"/>
        <v>19.202300000000001</v>
      </c>
      <c r="H785" s="22">
        <f t="shared" si="168"/>
        <v>12.0015</v>
      </c>
      <c r="I785" s="22">
        <f t="shared" si="169"/>
        <v>17.145</v>
      </c>
      <c r="J785" s="22">
        <f t="shared" si="170"/>
        <v>10.287000000000001</v>
      </c>
      <c r="K785" s="38">
        <f t="shared" si="171"/>
        <v>6.8579999999999997</v>
      </c>
      <c r="L785" s="31"/>
      <c r="M785" s="44">
        <f t="shared" si="173"/>
        <v>297</v>
      </c>
      <c r="N785" s="20">
        <f t="shared" si="174"/>
        <v>594</v>
      </c>
      <c r="O785" s="45">
        <f t="shared" si="175"/>
        <v>891</v>
      </c>
      <c r="P785" s="105"/>
      <c r="Q785" s="145">
        <v>27</v>
      </c>
      <c r="R785" s="44">
        <f>ROUND(index!$O$33+(C785*12)*index!$O$34,2)</f>
        <v>2051.4</v>
      </c>
      <c r="S785" s="45">
        <f>ROUND(index!$O$37+(C785*12)*index!$O$38,2)</f>
        <v>1033.5999999999999</v>
      </c>
    </row>
    <row r="786" spans="1:19" x14ac:dyDescent="0.25">
      <c r="A786" s="108">
        <v>28</v>
      </c>
      <c r="B786" s="164">
        <f t="shared" si="165"/>
        <v>5449.62</v>
      </c>
      <c r="C786" s="344">
        <f>ROUND(B786*index!$O$8,2)</f>
        <v>5669.78</v>
      </c>
      <c r="D786" s="216">
        <f t="shared" si="172"/>
        <v>34.431899999999999</v>
      </c>
      <c r="E786" s="31"/>
      <c r="F786" s="37">
        <f t="shared" si="166"/>
        <v>8.9522999999999993</v>
      </c>
      <c r="G786" s="22">
        <f t="shared" si="167"/>
        <v>19.2819</v>
      </c>
      <c r="H786" s="22">
        <f t="shared" si="168"/>
        <v>12.0512</v>
      </c>
      <c r="I786" s="22">
        <f t="shared" si="169"/>
        <v>17.216000000000001</v>
      </c>
      <c r="J786" s="22">
        <f t="shared" si="170"/>
        <v>10.329599999999999</v>
      </c>
      <c r="K786" s="38">
        <f t="shared" si="171"/>
        <v>6.8864000000000001</v>
      </c>
      <c r="L786" s="31"/>
      <c r="M786" s="44">
        <f t="shared" si="173"/>
        <v>298.23</v>
      </c>
      <c r="N786" s="20">
        <f t="shared" si="174"/>
        <v>596.46</v>
      </c>
      <c r="O786" s="45">
        <f t="shared" si="175"/>
        <v>894.69</v>
      </c>
      <c r="P786" s="105"/>
      <c r="Q786" s="145">
        <v>28</v>
      </c>
      <c r="R786" s="44">
        <f>ROUND(index!$O$33+(C786*12)*index!$O$34,2)</f>
        <v>2058.41</v>
      </c>
      <c r="S786" s="45">
        <f>ROUND(index!$O$37+(C786*12)*index!$O$38,2)</f>
        <v>1035.0899999999999</v>
      </c>
    </row>
    <row r="787" spans="1:19" x14ac:dyDescent="0.25">
      <c r="A787" s="108">
        <v>29</v>
      </c>
      <c r="B787" s="164">
        <f t="shared" si="165"/>
        <v>5470.51</v>
      </c>
      <c r="C787" s="344">
        <f>ROUND(B787*index!$O$8,2)</f>
        <v>5691.52</v>
      </c>
      <c r="D787" s="216">
        <f t="shared" si="172"/>
        <v>34.563899999999997</v>
      </c>
      <c r="E787" s="31"/>
      <c r="F787" s="37">
        <f t="shared" si="166"/>
        <v>8.9865999999999993</v>
      </c>
      <c r="G787" s="22">
        <f t="shared" si="167"/>
        <v>19.355799999999999</v>
      </c>
      <c r="H787" s="22">
        <f t="shared" si="168"/>
        <v>12.0974</v>
      </c>
      <c r="I787" s="22">
        <f t="shared" si="169"/>
        <v>17.282</v>
      </c>
      <c r="J787" s="22">
        <f t="shared" si="170"/>
        <v>10.369199999999999</v>
      </c>
      <c r="K787" s="38">
        <f t="shared" si="171"/>
        <v>6.9127999999999998</v>
      </c>
      <c r="L787" s="31"/>
      <c r="M787" s="44">
        <f t="shared" si="173"/>
        <v>299.37</v>
      </c>
      <c r="N787" s="20">
        <f t="shared" si="174"/>
        <v>598.75</v>
      </c>
      <c r="O787" s="45">
        <f t="shared" si="175"/>
        <v>898.12</v>
      </c>
      <c r="P787" s="105"/>
      <c r="Q787" s="145">
        <v>29</v>
      </c>
      <c r="R787" s="44">
        <f>ROUND(index!$O$33+(C787*12)*index!$O$34,2)</f>
        <v>2064.94</v>
      </c>
      <c r="S787" s="45">
        <f>ROUND(index!$O$37+(C787*12)*index!$O$38,2)</f>
        <v>1036.47</v>
      </c>
    </row>
    <row r="788" spans="1:19" x14ac:dyDescent="0.25">
      <c r="A788" s="108">
        <v>30</v>
      </c>
      <c r="B788" s="164">
        <f t="shared" si="165"/>
        <v>5489.9</v>
      </c>
      <c r="C788" s="344">
        <f>ROUND(B788*index!$O$8,2)</f>
        <v>5711.69</v>
      </c>
      <c r="D788" s="216">
        <f t="shared" si="172"/>
        <v>34.686399999999999</v>
      </c>
      <c r="E788" s="31"/>
      <c r="F788" s="37">
        <f t="shared" si="166"/>
        <v>9.0184999999999995</v>
      </c>
      <c r="G788" s="22">
        <f t="shared" si="167"/>
        <v>19.424399999999999</v>
      </c>
      <c r="H788" s="22">
        <f t="shared" si="168"/>
        <v>12.1402</v>
      </c>
      <c r="I788" s="22">
        <f t="shared" si="169"/>
        <v>17.3432</v>
      </c>
      <c r="J788" s="22">
        <f t="shared" si="170"/>
        <v>10.405900000000001</v>
      </c>
      <c r="K788" s="38">
        <f t="shared" si="171"/>
        <v>6.9372999999999996</v>
      </c>
      <c r="L788" s="31"/>
      <c r="M788" s="44">
        <f t="shared" si="173"/>
        <v>300.43</v>
      </c>
      <c r="N788" s="20">
        <f t="shared" si="174"/>
        <v>600.87</v>
      </c>
      <c r="O788" s="45">
        <f t="shared" si="175"/>
        <v>901.3</v>
      </c>
      <c r="P788" s="105"/>
      <c r="Q788" s="145">
        <v>30</v>
      </c>
      <c r="R788" s="44">
        <f>ROUND(index!$O$33+(C788*12)*index!$O$34,2)</f>
        <v>2070.9899999999998</v>
      </c>
      <c r="S788" s="45">
        <f>ROUND(index!$O$37+(C788*12)*index!$O$38,2)</f>
        <v>1037.75</v>
      </c>
    </row>
    <row r="789" spans="1:19" x14ac:dyDescent="0.25">
      <c r="A789" s="108">
        <v>31</v>
      </c>
      <c r="B789" s="164">
        <f t="shared" si="165"/>
        <v>5507.9</v>
      </c>
      <c r="C789" s="344">
        <f>ROUND(B789*index!$O$8,2)</f>
        <v>5730.42</v>
      </c>
      <c r="D789" s="216">
        <f t="shared" si="172"/>
        <v>34.8001</v>
      </c>
      <c r="E789" s="31"/>
      <c r="F789" s="37">
        <f t="shared" si="166"/>
        <v>9.048</v>
      </c>
      <c r="G789" s="22">
        <f t="shared" si="167"/>
        <v>19.488099999999999</v>
      </c>
      <c r="H789" s="22">
        <f t="shared" si="168"/>
        <v>12.18</v>
      </c>
      <c r="I789" s="22">
        <f t="shared" si="169"/>
        <v>17.400099999999998</v>
      </c>
      <c r="J789" s="22">
        <f t="shared" si="170"/>
        <v>10.44</v>
      </c>
      <c r="K789" s="38">
        <f t="shared" si="171"/>
        <v>6.96</v>
      </c>
      <c r="L789" s="31"/>
      <c r="M789" s="44">
        <f t="shared" si="173"/>
        <v>301.42</v>
      </c>
      <c r="N789" s="20">
        <f t="shared" si="174"/>
        <v>602.84</v>
      </c>
      <c r="O789" s="45">
        <f t="shared" si="175"/>
        <v>904.26</v>
      </c>
      <c r="P789" s="105"/>
      <c r="Q789" s="145">
        <v>31</v>
      </c>
      <c r="R789" s="44">
        <f>ROUND(index!$O$33+(C789*12)*index!$O$34,2)</f>
        <v>2076.61</v>
      </c>
      <c r="S789" s="45">
        <f>ROUND(index!$O$37+(C789*12)*index!$O$38,2)</f>
        <v>1038.94</v>
      </c>
    </row>
    <row r="790" spans="1:19" x14ac:dyDescent="0.25">
      <c r="A790" s="109">
        <v>32</v>
      </c>
      <c r="B790" s="164">
        <f t="shared" si="165"/>
        <v>5524.61</v>
      </c>
      <c r="C790" s="344">
        <f>ROUND(B790*index!$O$8,2)</f>
        <v>5747.8</v>
      </c>
      <c r="D790" s="216">
        <f t="shared" si="172"/>
        <v>34.905700000000003</v>
      </c>
      <c r="E790" s="31"/>
      <c r="F790" s="37">
        <f t="shared" si="166"/>
        <v>9.0754999999999999</v>
      </c>
      <c r="G790" s="22">
        <f t="shared" si="167"/>
        <v>19.5472</v>
      </c>
      <c r="H790" s="22">
        <f t="shared" si="168"/>
        <v>12.217000000000001</v>
      </c>
      <c r="I790" s="22">
        <f t="shared" si="169"/>
        <v>17.4529</v>
      </c>
      <c r="J790" s="22">
        <f t="shared" si="170"/>
        <v>10.4717</v>
      </c>
      <c r="K790" s="38">
        <f t="shared" si="171"/>
        <v>6.9810999999999996</v>
      </c>
      <c r="L790" s="31"/>
      <c r="M790" s="44">
        <f t="shared" si="173"/>
        <v>302.33</v>
      </c>
      <c r="N790" s="20">
        <f t="shared" si="174"/>
        <v>604.66999999999996</v>
      </c>
      <c r="O790" s="45">
        <f t="shared" si="175"/>
        <v>907</v>
      </c>
      <c r="P790" s="105"/>
      <c r="Q790" s="146">
        <v>32</v>
      </c>
      <c r="R790" s="44">
        <f>ROUND(index!$O$33+(C790*12)*index!$O$34,2)</f>
        <v>2081.8200000000002</v>
      </c>
      <c r="S790" s="45">
        <f>ROUND(index!$O$37+(C790*12)*index!$O$38,2)</f>
        <v>1040.05</v>
      </c>
    </row>
    <row r="791" spans="1:19" x14ac:dyDescent="0.25">
      <c r="A791" s="109">
        <v>33</v>
      </c>
      <c r="B791" s="164">
        <f t="shared" si="165"/>
        <v>5540.11</v>
      </c>
      <c r="C791" s="344">
        <f>ROUND(B791*index!$O$8,2)</f>
        <v>5763.93</v>
      </c>
      <c r="D791" s="216">
        <f t="shared" si="172"/>
        <v>35.003599999999999</v>
      </c>
      <c r="E791" s="31"/>
      <c r="F791" s="37">
        <f t="shared" si="166"/>
        <v>9.1008999999999993</v>
      </c>
      <c r="G791" s="22">
        <f t="shared" si="167"/>
        <v>19.602</v>
      </c>
      <c r="H791" s="22">
        <f t="shared" si="168"/>
        <v>12.251300000000001</v>
      </c>
      <c r="I791" s="22">
        <f t="shared" si="169"/>
        <v>17.501799999999999</v>
      </c>
      <c r="J791" s="22">
        <f t="shared" si="170"/>
        <v>10.501099999999999</v>
      </c>
      <c r="K791" s="38">
        <f t="shared" si="171"/>
        <v>7.0007000000000001</v>
      </c>
      <c r="L791" s="31"/>
      <c r="M791" s="44">
        <f t="shared" si="173"/>
        <v>303.18</v>
      </c>
      <c r="N791" s="20">
        <f t="shared" si="174"/>
        <v>606.37</v>
      </c>
      <c r="O791" s="45">
        <f t="shared" si="175"/>
        <v>909.55</v>
      </c>
      <c r="P791" s="105"/>
      <c r="Q791" s="146">
        <v>33</v>
      </c>
      <c r="R791" s="44">
        <f>ROUND(index!$O$33+(C791*12)*index!$O$34,2)</f>
        <v>2086.66</v>
      </c>
      <c r="S791" s="45">
        <f>ROUND(index!$O$37+(C791*12)*index!$O$38,2)</f>
        <v>1041.08</v>
      </c>
    </row>
    <row r="792" spans="1:19" x14ac:dyDescent="0.25">
      <c r="A792" s="109">
        <v>34</v>
      </c>
      <c r="B792" s="164">
        <f t="shared" si="165"/>
        <v>5554.48</v>
      </c>
      <c r="C792" s="344">
        <f>ROUND(B792*index!$O$8,2)</f>
        <v>5778.88</v>
      </c>
      <c r="D792" s="216">
        <f t="shared" si="172"/>
        <v>35.0944</v>
      </c>
      <c r="E792" s="31"/>
      <c r="F792" s="37">
        <f t="shared" si="166"/>
        <v>9.1244999999999994</v>
      </c>
      <c r="G792" s="22">
        <f t="shared" si="167"/>
        <v>19.652899999999999</v>
      </c>
      <c r="H792" s="22">
        <f t="shared" si="168"/>
        <v>12.282999999999999</v>
      </c>
      <c r="I792" s="22">
        <f t="shared" si="169"/>
        <v>17.5472</v>
      </c>
      <c r="J792" s="22">
        <f t="shared" si="170"/>
        <v>10.5283</v>
      </c>
      <c r="K792" s="38">
        <f t="shared" si="171"/>
        <v>7.0189000000000004</v>
      </c>
      <c r="L792" s="31"/>
      <c r="M792" s="44">
        <f t="shared" si="173"/>
        <v>303.97000000000003</v>
      </c>
      <c r="N792" s="20">
        <f t="shared" si="174"/>
        <v>607.94000000000005</v>
      </c>
      <c r="O792" s="45">
        <f t="shared" si="175"/>
        <v>911.91</v>
      </c>
      <c r="P792" s="105"/>
      <c r="Q792" s="146">
        <v>34</v>
      </c>
      <c r="R792" s="44">
        <f>ROUND(index!$O$33+(C792*12)*index!$O$34,2)</f>
        <v>2091.14</v>
      </c>
      <c r="S792" s="45">
        <f>ROUND(index!$O$37+(C792*12)*index!$O$38,2)</f>
        <v>1042.03</v>
      </c>
    </row>
    <row r="793" spans="1:19" ht="13.8" thickBot="1" x14ac:dyDescent="0.3">
      <c r="A793" s="110">
        <v>35</v>
      </c>
      <c r="B793" s="313">
        <f t="shared" si="165"/>
        <v>5567.82</v>
      </c>
      <c r="C793" s="345">
        <f>ROUND(B793*index!$O$8,2)</f>
        <v>5792.76</v>
      </c>
      <c r="D793" s="217">
        <f t="shared" si="172"/>
        <v>35.178699999999999</v>
      </c>
      <c r="E793" s="31"/>
      <c r="F793" s="335">
        <f t="shared" si="166"/>
        <v>9.1464999999999996</v>
      </c>
      <c r="G793" s="336">
        <f t="shared" si="167"/>
        <v>19.700099999999999</v>
      </c>
      <c r="H793" s="336">
        <f t="shared" si="168"/>
        <v>12.3125</v>
      </c>
      <c r="I793" s="336">
        <f t="shared" si="169"/>
        <v>17.589400000000001</v>
      </c>
      <c r="J793" s="336">
        <f t="shared" si="170"/>
        <v>10.553599999999999</v>
      </c>
      <c r="K793" s="337">
        <f t="shared" si="171"/>
        <v>7.0357000000000003</v>
      </c>
      <c r="L793" s="31"/>
      <c r="M793" s="46">
        <f t="shared" si="173"/>
        <v>304.7</v>
      </c>
      <c r="N793" s="47">
        <f t="shared" si="174"/>
        <v>609.4</v>
      </c>
      <c r="O793" s="48">
        <f t="shared" si="175"/>
        <v>914.1</v>
      </c>
      <c r="P793" s="105"/>
      <c r="Q793" s="147">
        <v>35</v>
      </c>
      <c r="R793" s="46">
        <f>ROUND(index!$O$33+(C793*12)*index!$O$34,2)</f>
        <v>2095.31</v>
      </c>
      <c r="S793" s="48">
        <f>ROUND(index!$O$37+(C793*12)*index!$O$38,2)</f>
        <v>1042.9100000000001</v>
      </c>
    </row>
    <row r="800" spans="1:19" x14ac:dyDescent="0.25">
      <c r="C800" s="329"/>
      <c r="D800" s="170"/>
    </row>
    <row r="801" spans="1:19" ht="16.2" thickBot="1" x14ac:dyDescent="0.35">
      <c r="B801" s="346"/>
      <c r="C801" s="170"/>
      <c r="D801" s="170"/>
    </row>
    <row r="802" spans="1:19" ht="16.2" thickBot="1" x14ac:dyDescent="0.35">
      <c r="A802" s="32"/>
      <c r="B802" s="351" t="s">
        <v>186</v>
      </c>
      <c r="C802" s="347" t="s">
        <v>172</v>
      </c>
      <c r="D802" s="350"/>
      <c r="E802" s="32"/>
      <c r="F802" s="128" t="s">
        <v>232</v>
      </c>
      <c r="G802" s="353"/>
      <c r="H802" s="353"/>
      <c r="I802" s="353"/>
      <c r="J802" s="353"/>
      <c r="K802" s="354"/>
      <c r="L802" s="32"/>
      <c r="M802" s="128" t="s">
        <v>250</v>
      </c>
      <c r="N802" s="353"/>
      <c r="O802" s="354"/>
      <c r="P802" s="32"/>
      <c r="Q802" s="32"/>
      <c r="R802" s="355" t="s">
        <v>473</v>
      </c>
      <c r="S802" s="355" t="s">
        <v>473</v>
      </c>
    </row>
    <row r="803" spans="1:19" x14ac:dyDescent="0.25">
      <c r="M803" s="180" t="s">
        <v>247</v>
      </c>
      <c r="N803" s="181" t="s">
        <v>248</v>
      </c>
      <c r="O803" s="182" t="s">
        <v>249</v>
      </c>
      <c r="R803" s="176"/>
      <c r="S803" s="176"/>
    </row>
    <row r="804" spans="1:19" ht="16.2" thickBot="1" x14ac:dyDescent="0.35">
      <c r="B804" s="121" t="s">
        <v>467</v>
      </c>
      <c r="C804" s="121" t="s">
        <v>467</v>
      </c>
      <c r="D804" s="121" t="s">
        <v>467</v>
      </c>
      <c r="M804" s="27">
        <v>5.2600000000000001E-2</v>
      </c>
      <c r="N804" s="28">
        <v>0.1052</v>
      </c>
      <c r="O804" s="29">
        <v>0.1578</v>
      </c>
      <c r="R804" s="348"/>
      <c r="S804" s="348"/>
    </row>
    <row r="805" spans="1:19" x14ac:dyDescent="0.25">
      <c r="A805" s="6"/>
      <c r="B805" s="1" t="s">
        <v>243</v>
      </c>
      <c r="C805" s="358" t="s">
        <v>472</v>
      </c>
      <c r="D805" s="358" t="s">
        <v>472</v>
      </c>
      <c r="E805" s="6"/>
      <c r="K805" s="176"/>
      <c r="L805" s="6"/>
      <c r="M805" s="176"/>
      <c r="N805" s="176"/>
      <c r="O805" s="176"/>
      <c r="P805" s="6"/>
      <c r="Q805" s="6"/>
      <c r="R805" s="359" t="s">
        <v>252</v>
      </c>
      <c r="S805" s="359" t="s">
        <v>253</v>
      </c>
    </row>
    <row r="806" spans="1:19" ht="13.8" thickBot="1" x14ac:dyDescent="0.3">
      <c r="A806" s="13"/>
      <c r="B806" s="177" t="s">
        <v>242</v>
      </c>
      <c r="C806" s="177" t="s">
        <v>242</v>
      </c>
      <c r="D806" s="177" t="s">
        <v>251</v>
      </c>
      <c r="E806" s="13"/>
      <c r="F806" s="177" t="s">
        <v>251</v>
      </c>
      <c r="G806" s="177" t="s">
        <v>251</v>
      </c>
      <c r="H806" s="177" t="s">
        <v>251</v>
      </c>
      <c r="I806" s="177" t="s">
        <v>251</v>
      </c>
      <c r="J806" s="177" t="s">
        <v>251</v>
      </c>
      <c r="K806" s="177" t="s">
        <v>251</v>
      </c>
      <c r="L806" s="13"/>
      <c r="M806" s="177" t="s">
        <v>242</v>
      </c>
      <c r="N806" s="177" t="s">
        <v>242</v>
      </c>
      <c r="O806" s="177" t="s">
        <v>242</v>
      </c>
      <c r="P806" s="13"/>
      <c r="Q806" s="13"/>
      <c r="R806" s="194" t="s">
        <v>244</v>
      </c>
      <c r="S806" s="194" t="s">
        <v>244</v>
      </c>
    </row>
    <row r="807" spans="1:19" ht="13.8" thickBot="1" x14ac:dyDescent="0.3">
      <c r="A807" s="34" t="s">
        <v>27</v>
      </c>
      <c r="B807" s="330" t="str">
        <f>$C$802</f>
        <v>cat 19</v>
      </c>
      <c r="C807" s="330" t="str">
        <f>$C$802</f>
        <v>cat 19</v>
      </c>
      <c r="D807" s="330" t="str">
        <f>$C$802</f>
        <v>cat 19</v>
      </c>
      <c r="E807" s="115"/>
      <c r="F807" s="114">
        <v>0.26</v>
      </c>
      <c r="G807" s="114">
        <v>0.56000000000000005</v>
      </c>
      <c r="H807" s="114">
        <v>0.35</v>
      </c>
      <c r="I807" s="114">
        <v>0.5</v>
      </c>
      <c r="J807" s="114">
        <v>0.3</v>
      </c>
      <c r="K807" s="114">
        <v>0.2</v>
      </c>
      <c r="L807" s="115"/>
      <c r="M807" s="211">
        <v>5.2600000000000001E-2</v>
      </c>
      <c r="N807" s="211">
        <v>0.1052</v>
      </c>
      <c r="O807" s="211">
        <v>0.1578</v>
      </c>
      <c r="P807" s="115"/>
      <c r="Q807" s="114" t="s">
        <v>27</v>
      </c>
      <c r="R807" s="330" t="str">
        <f>$C$802</f>
        <v>cat 19</v>
      </c>
      <c r="S807" s="330" t="str">
        <f>$C$802</f>
        <v>cat 19</v>
      </c>
    </row>
    <row r="808" spans="1:19" x14ac:dyDescent="0.25">
      <c r="A808" s="331">
        <v>0</v>
      </c>
      <c r="B808" s="365">
        <f t="shared" ref="B808:B843" si="176">VLOOKUP(C$802,ificbasisdoel,$A808+2,FALSE)</f>
        <v>3952.91</v>
      </c>
      <c r="C808" s="343">
        <f>ROUND(B808*index!$O$8,2)</f>
        <v>4112.6099999999997</v>
      </c>
      <c r="D808" s="215">
        <f>ROUND(C808*12/1976,4)</f>
        <v>24.9754</v>
      </c>
      <c r="E808" s="31"/>
      <c r="F808" s="332">
        <f t="shared" ref="F808:F843" si="177">ROUND(D808*$F$8,4)</f>
        <v>6.4935999999999998</v>
      </c>
      <c r="G808" s="333">
        <f t="shared" ref="G808:G843" si="178">ROUND(D808*$G$8,4)</f>
        <v>13.9862</v>
      </c>
      <c r="H808" s="333">
        <f t="shared" ref="H808:H843" si="179">ROUND(D808*$H$8,4)</f>
        <v>8.7414000000000005</v>
      </c>
      <c r="I808" s="333">
        <f t="shared" ref="I808:I843" si="180">ROUND(D808*$I$8,4)</f>
        <v>12.4877</v>
      </c>
      <c r="J808" s="333">
        <f t="shared" ref="J808:J843" si="181">ROUND(D808*$J$8,4)</f>
        <v>7.4926000000000004</v>
      </c>
      <c r="K808" s="334">
        <f t="shared" ref="K808:K843" si="182">ROUND(D808*$K$8,4)</f>
        <v>4.9950999999999999</v>
      </c>
      <c r="L808" s="31"/>
      <c r="M808" s="338">
        <f>ROUND(C808*$M$8,2)</f>
        <v>216.32</v>
      </c>
      <c r="N808" s="339">
        <f>ROUND(C808*$N$8,2)</f>
        <v>432.65</v>
      </c>
      <c r="O808" s="340">
        <f>ROUND(C808*$O$8,2)</f>
        <v>648.97</v>
      </c>
      <c r="P808" s="105"/>
      <c r="Q808" s="341">
        <v>0</v>
      </c>
      <c r="R808" s="338">
        <f>ROUND(index!$O$33+(C808*12)*index!$O$34,2)</f>
        <v>1591.26</v>
      </c>
      <c r="S808" s="340">
        <f>ROUND(index!$O$37+(C808*12)*index!$O$38,2)</f>
        <v>936.05</v>
      </c>
    </row>
    <row r="809" spans="1:19" x14ac:dyDescent="0.25">
      <c r="A809" s="108">
        <v>1</v>
      </c>
      <c r="B809" s="316">
        <f t="shared" si="176"/>
        <v>4091.27</v>
      </c>
      <c r="C809" s="344">
        <f>ROUND(B809*index!$O$8,2)</f>
        <v>4256.5600000000004</v>
      </c>
      <c r="D809" s="216">
        <f t="shared" ref="D809:D843" si="183">ROUND(C809*12/1976,4)</f>
        <v>25.849599999999999</v>
      </c>
      <c r="E809" s="31"/>
      <c r="F809" s="37">
        <f t="shared" si="177"/>
        <v>6.7209000000000003</v>
      </c>
      <c r="G809" s="22">
        <f t="shared" si="178"/>
        <v>14.4758</v>
      </c>
      <c r="H809" s="22">
        <f t="shared" si="179"/>
        <v>9.0473999999999997</v>
      </c>
      <c r="I809" s="22">
        <f t="shared" si="180"/>
        <v>12.924799999999999</v>
      </c>
      <c r="J809" s="22">
        <f t="shared" si="181"/>
        <v>7.7549000000000001</v>
      </c>
      <c r="K809" s="38">
        <f t="shared" si="182"/>
        <v>5.1699000000000002</v>
      </c>
      <c r="L809" s="31"/>
      <c r="M809" s="44">
        <f t="shared" ref="M809:M843" si="184">ROUND(C809*$M$8,2)</f>
        <v>223.9</v>
      </c>
      <c r="N809" s="20">
        <f t="shared" ref="N809:N843" si="185">ROUND(C809*$N$8,2)</f>
        <v>447.79</v>
      </c>
      <c r="O809" s="45">
        <f t="shared" ref="O809:O843" si="186">ROUND(C809*$O$8,2)</f>
        <v>671.69</v>
      </c>
      <c r="P809" s="105"/>
      <c r="Q809" s="145">
        <v>1</v>
      </c>
      <c r="R809" s="44">
        <f>ROUND(index!$O$33+(C809*12)*index!$O$34,2)</f>
        <v>1634.45</v>
      </c>
      <c r="S809" s="45">
        <f>ROUND(index!$O$37+(C809*12)*index!$O$38,2)</f>
        <v>945.21</v>
      </c>
    </row>
    <row r="810" spans="1:19" x14ac:dyDescent="0.25">
      <c r="A810" s="108">
        <v>2</v>
      </c>
      <c r="B810" s="316">
        <f t="shared" si="176"/>
        <v>4223.72</v>
      </c>
      <c r="C810" s="344">
        <f>ROUND(B810*index!$O$8,2)</f>
        <v>4394.3599999999997</v>
      </c>
      <c r="D810" s="216">
        <f t="shared" si="183"/>
        <v>26.686399999999999</v>
      </c>
      <c r="E810" s="31"/>
      <c r="F810" s="37">
        <f t="shared" si="177"/>
        <v>6.9385000000000003</v>
      </c>
      <c r="G810" s="22">
        <f t="shared" si="178"/>
        <v>14.9444</v>
      </c>
      <c r="H810" s="22">
        <f t="shared" si="179"/>
        <v>9.3401999999999994</v>
      </c>
      <c r="I810" s="22">
        <f t="shared" si="180"/>
        <v>13.3432</v>
      </c>
      <c r="J810" s="22">
        <f t="shared" si="181"/>
        <v>8.0059000000000005</v>
      </c>
      <c r="K810" s="38">
        <f t="shared" si="182"/>
        <v>5.3372999999999999</v>
      </c>
      <c r="L810" s="31"/>
      <c r="M810" s="44">
        <f t="shared" si="184"/>
        <v>231.14</v>
      </c>
      <c r="N810" s="20">
        <f t="shared" si="185"/>
        <v>462.29</v>
      </c>
      <c r="O810" s="45">
        <f t="shared" si="186"/>
        <v>693.43</v>
      </c>
      <c r="P810" s="105"/>
      <c r="Q810" s="145">
        <v>2</v>
      </c>
      <c r="R810" s="44">
        <f>ROUND(index!$O$33+(C810*12)*index!$O$34,2)</f>
        <v>1675.79</v>
      </c>
      <c r="S810" s="45">
        <f>ROUND(index!$O$37+(C810*12)*index!$O$38,2)</f>
        <v>953.97</v>
      </c>
    </row>
    <row r="811" spans="1:19" x14ac:dyDescent="0.25">
      <c r="A811" s="108">
        <v>3</v>
      </c>
      <c r="B811" s="316">
        <f t="shared" si="176"/>
        <v>4350.21</v>
      </c>
      <c r="C811" s="344">
        <f>ROUND(B811*index!$O$8,2)</f>
        <v>4525.96</v>
      </c>
      <c r="D811" s="216">
        <f t="shared" si="183"/>
        <v>27.485600000000002</v>
      </c>
      <c r="E811" s="31"/>
      <c r="F811" s="37">
        <f t="shared" si="177"/>
        <v>7.1463000000000001</v>
      </c>
      <c r="G811" s="22">
        <f t="shared" si="178"/>
        <v>15.3919</v>
      </c>
      <c r="H811" s="22">
        <f t="shared" si="179"/>
        <v>9.6199999999999992</v>
      </c>
      <c r="I811" s="22">
        <f t="shared" si="180"/>
        <v>13.742800000000001</v>
      </c>
      <c r="J811" s="22">
        <f t="shared" si="181"/>
        <v>8.2456999999999994</v>
      </c>
      <c r="K811" s="38">
        <f t="shared" si="182"/>
        <v>5.4970999999999997</v>
      </c>
      <c r="L811" s="31"/>
      <c r="M811" s="44">
        <f t="shared" si="184"/>
        <v>238.07</v>
      </c>
      <c r="N811" s="20">
        <f t="shared" si="185"/>
        <v>476.13</v>
      </c>
      <c r="O811" s="45">
        <f t="shared" si="186"/>
        <v>714.2</v>
      </c>
      <c r="P811" s="105"/>
      <c r="Q811" s="145">
        <v>3</v>
      </c>
      <c r="R811" s="44">
        <f>ROUND(index!$O$33+(C811*12)*index!$O$34,2)</f>
        <v>1715.27</v>
      </c>
      <c r="S811" s="45">
        <f>ROUND(index!$O$37+(C811*12)*index!$O$38,2)</f>
        <v>962.34</v>
      </c>
    </row>
    <row r="812" spans="1:19" x14ac:dyDescent="0.25">
      <c r="A812" s="108">
        <v>4</v>
      </c>
      <c r="B812" s="316">
        <f t="shared" si="176"/>
        <v>4470.71</v>
      </c>
      <c r="C812" s="344">
        <f>ROUND(B812*index!$O$8,2)</f>
        <v>4651.33</v>
      </c>
      <c r="D812" s="216">
        <f t="shared" si="183"/>
        <v>28.2469</v>
      </c>
      <c r="E812" s="31"/>
      <c r="F812" s="37">
        <f t="shared" si="177"/>
        <v>7.3441999999999998</v>
      </c>
      <c r="G812" s="22">
        <f t="shared" si="178"/>
        <v>15.818300000000001</v>
      </c>
      <c r="H812" s="22">
        <f t="shared" si="179"/>
        <v>9.8864000000000001</v>
      </c>
      <c r="I812" s="22">
        <f t="shared" si="180"/>
        <v>14.1235</v>
      </c>
      <c r="J812" s="22">
        <f t="shared" si="181"/>
        <v>8.4741</v>
      </c>
      <c r="K812" s="38">
        <f t="shared" si="182"/>
        <v>5.6494</v>
      </c>
      <c r="L812" s="31"/>
      <c r="M812" s="44">
        <f t="shared" si="184"/>
        <v>244.66</v>
      </c>
      <c r="N812" s="20">
        <f t="shared" si="185"/>
        <v>489.32</v>
      </c>
      <c r="O812" s="45">
        <f t="shared" si="186"/>
        <v>733.98</v>
      </c>
      <c r="P812" s="105"/>
      <c r="Q812" s="145">
        <v>4</v>
      </c>
      <c r="R812" s="44">
        <f>ROUND(index!$O$33+(C812*12)*index!$O$34,2)</f>
        <v>1752.88</v>
      </c>
      <c r="S812" s="45">
        <f>ROUND(index!$O$37+(C812*12)*index!$O$38,2)</f>
        <v>970.31</v>
      </c>
    </row>
    <row r="813" spans="1:19" x14ac:dyDescent="0.25">
      <c r="A813" s="108">
        <v>5</v>
      </c>
      <c r="B813" s="316">
        <f t="shared" si="176"/>
        <v>4585.2700000000004</v>
      </c>
      <c r="C813" s="344">
        <f>ROUND(B813*index!$O$8,2)</f>
        <v>4770.51</v>
      </c>
      <c r="D813" s="216">
        <f t="shared" si="183"/>
        <v>28.970700000000001</v>
      </c>
      <c r="E813" s="31"/>
      <c r="F813" s="37">
        <f t="shared" si="177"/>
        <v>7.5324</v>
      </c>
      <c r="G813" s="22">
        <f t="shared" si="178"/>
        <v>16.223600000000001</v>
      </c>
      <c r="H813" s="22">
        <f t="shared" si="179"/>
        <v>10.139699999999999</v>
      </c>
      <c r="I813" s="22">
        <f t="shared" si="180"/>
        <v>14.4854</v>
      </c>
      <c r="J813" s="22">
        <f t="shared" si="181"/>
        <v>8.6912000000000003</v>
      </c>
      <c r="K813" s="38">
        <f t="shared" si="182"/>
        <v>5.7941000000000003</v>
      </c>
      <c r="L813" s="31"/>
      <c r="M813" s="44">
        <f t="shared" si="184"/>
        <v>250.93</v>
      </c>
      <c r="N813" s="20">
        <f t="shared" si="185"/>
        <v>501.86</v>
      </c>
      <c r="O813" s="45">
        <f t="shared" si="186"/>
        <v>752.79</v>
      </c>
      <c r="P813" s="105"/>
      <c r="Q813" s="145">
        <v>5</v>
      </c>
      <c r="R813" s="44">
        <f>ROUND(index!$O$33+(C813*12)*index!$O$34,2)</f>
        <v>1788.63</v>
      </c>
      <c r="S813" s="45">
        <f>ROUND(index!$O$37+(C813*12)*index!$O$38,2)</f>
        <v>977.89</v>
      </c>
    </row>
    <row r="814" spans="1:19" x14ac:dyDescent="0.25">
      <c r="A814" s="108">
        <v>6</v>
      </c>
      <c r="B814" s="316">
        <f t="shared" si="176"/>
        <v>4693.9399999999996</v>
      </c>
      <c r="C814" s="344">
        <f>ROUND(B814*index!$O$8,2)</f>
        <v>4883.58</v>
      </c>
      <c r="D814" s="216">
        <f t="shared" si="183"/>
        <v>29.657399999999999</v>
      </c>
      <c r="E814" s="31"/>
      <c r="F814" s="37">
        <f t="shared" si="177"/>
        <v>7.7108999999999996</v>
      </c>
      <c r="G814" s="22">
        <f t="shared" si="178"/>
        <v>16.6081</v>
      </c>
      <c r="H814" s="22">
        <f t="shared" si="179"/>
        <v>10.380100000000001</v>
      </c>
      <c r="I814" s="22">
        <f t="shared" si="180"/>
        <v>14.8287</v>
      </c>
      <c r="J814" s="22">
        <f t="shared" si="181"/>
        <v>8.8971999999999998</v>
      </c>
      <c r="K814" s="38">
        <f t="shared" si="182"/>
        <v>5.9314999999999998</v>
      </c>
      <c r="L814" s="31"/>
      <c r="M814" s="44">
        <f t="shared" si="184"/>
        <v>256.88</v>
      </c>
      <c r="N814" s="20">
        <f t="shared" si="185"/>
        <v>513.75</v>
      </c>
      <c r="O814" s="45">
        <f t="shared" si="186"/>
        <v>770.63</v>
      </c>
      <c r="P814" s="105"/>
      <c r="Q814" s="145">
        <v>6</v>
      </c>
      <c r="R814" s="44">
        <f>ROUND(index!$O$33+(C814*12)*index!$O$34,2)</f>
        <v>1822.55</v>
      </c>
      <c r="S814" s="45">
        <f>ROUND(index!$O$37+(C814*12)*index!$O$38,2)</f>
        <v>985.09</v>
      </c>
    </row>
    <row r="815" spans="1:19" x14ac:dyDescent="0.25">
      <c r="A815" s="108">
        <v>7</v>
      </c>
      <c r="B815" s="316">
        <f t="shared" si="176"/>
        <v>4796.8500000000004</v>
      </c>
      <c r="C815" s="344">
        <f>ROUND(B815*index!$O$8,2)</f>
        <v>4990.6400000000003</v>
      </c>
      <c r="D815" s="216">
        <f t="shared" si="183"/>
        <v>30.307500000000001</v>
      </c>
      <c r="E815" s="31"/>
      <c r="F815" s="37">
        <f t="shared" si="177"/>
        <v>7.88</v>
      </c>
      <c r="G815" s="22">
        <f t="shared" si="178"/>
        <v>16.972200000000001</v>
      </c>
      <c r="H815" s="22">
        <f t="shared" si="179"/>
        <v>10.6076</v>
      </c>
      <c r="I815" s="22">
        <f t="shared" si="180"/>
        <v>15.1538</v>
      </c>
      <c r="J815" s="22">
        <f t="shared" si="181"/>
        <v>9.0922999999999998</v>
      </c>
      <c r="K815" s="38">
        <f t="shared" si="182"/>
        <v>6.0614999999999997</v>
      </c>
      <c r="L815" s="31"/>
      <c r="M815" s="44">
        <f t="shared" si="184"/>
        <v>262.51</v>
      </c>
      <c r="N815" s="20">
        <f t="shared" si="185"/>
        <v>525.02</v>
      </c>
      <c r="O815" s="45">
        <f t="shared" si="186"/>
        <v>787.52</v>
      </c>
      <c r="P815" s="105"/>
      <c r="Q815" s="145">
        <v>7</v>
      </c>
      <c r="R815" s="44">
        <f>ROUND(index!$O$33+(C815*12)*index!$O$34,2)</f>
        <v>1854.67</v>
      </c>
      <c r="S815" s="45">
        <f>ROUND(index!$O$37+(C815*12)*index!$O$38,2)</f>
        <v>991.89</v>
      </c>
    </row>
    <row r="816" spans="1:19" x14ac:dyDescent="0.25">
      <c r="A816" s="108">
        <v>8</v>
      </c>
      <c r="B816" s="316">
        <f t="shared" si="176"/>
        <v>4894.13</v>
      </c>
      <c r="C816" s="344">
        <f>ROUND(B816*index!$O$8,2)</f>
        <v>5091.8500000000004</v>
      </c>
      <c r="D816" s="216">
        <f t="shared" si="183"/>
        <v>30.9222</v>
      </c>
      <c r="E816" s="31"/>
      <c r="F816" s="37">
        <f t="shared" si="177"/>
        <v>8.0397999999999996</v>
      </c>
      <c r="G816" s="22">
        <f t="shared" si="178"/>
        <v>17.316400000000002</v>
      </c>
      <c r="H816" s="22">
        <f t="shared" si="179"/>
        <v>10.822800000000001</v>
      </c>
      <c r="I816" s="22">
        <f t="shared" si="180"/>
        <v>15.4611</v>
      </c>
      <c r="J816" s="22">
        <f t="shared" si="181"/>
        <v>9.2766999999999999</v>
      </c>
      <c r="K816" s="38">
        <f t="shared" si="182"/>
        <v>6.1844000000000001</v>
      </c>
      <c r="L816" s="31"/>
      <c r="M816" s="44">
        <f t="shared" si="184"/>
        <v>267.83</v>
      </c>
      <c r="N816" s="20">
        <f t="shared" si="185"/>
        <v>535.66</v>
      </c>
      <c r="O816" s="45">
        <f t="shared" si="186"/>
        <v>803.49</v>
      </c>
      <c r="P816" s="105"/>
      <c r="Q816" s="145">
        <v>8</v>
      </c>
      <c r="R816" s="44">
        <f>ROUND(index!$O$33+(C816*12)*index!$O$34,2)</f>
        <v>1885.04</v>
      </c>
      <c r="S816" s="45">
        <f>ROUND(index!$O$37+(C816*12)*index!$O$38,2)</f>
        <v>998.33</v>
      </c>
    </row>
    <row r="817" spans="1:19" x14ac:dyDescent="0.25">
      <c r="A817" s="108">
        <v>9</v>
      </c>
      <c r="B817" s="316">
        <f t="shared" si="176"/>
        <v>4985.9399999999996</v>
      </c>
      <c r="C817" s="344">
        <f>ROUND(B817*index!$O$8,2)</f>
        <v>5187.37</v>
      </c>
      <c r="D817" s="216">
        <f t="shared" si="183"/>
        <v>31.502199999999998</v>
      </c>
      <c r="E817" s="31"/>
      <c r="F817" s="37">
        <f t="shared" si="177"/>
        <v>8.1905999999999999</v>
      </c>
      <c r="G817" s="22">
        <f t="shared" si="178"/>
        <v>17.641200000000001</v>
      </c>
      <c r="H817" s="22">
        <f t="shared" si="179"/>
        <v>11.0258</v>
      </c>
      <c r="I817" s="22">
        <f t="shared" si="180"/>
        <v>15.751099999999999</v>
      </c>
      <c r="J817" s="22">
        <f t="shared" si="181"/>
        <v>9.4506999999999994</v>
      </c>
      <c r="K817" s="38">
        <f t="shared" si="182"/>
        <v>6.3003999999999998</v>
      </c>
      <c r="L817" s="31"/>
      <c r="M817" s="44">
        <f t="shared" si="184"/>
        <v>272.86</v>
      </c>
      <c r="N817" s="20">
        <f t="shared" si="185"/>
        <v>545.71</v>
      </c>
      <c r="O817" s="45">
        <f t="shared" si="186"/>
        <v>818.57</v>
      </c>
      <c r="P817" s="105"/>
      <c r="Q817" s="145">
        <v>9</v>
      </c>
      <c r="R817" s="44">
        <f>ROUND(index!$O$33+(C817*12)*index!$O$34,2)</f>
        <v>1913.69</v>
      </c>
      <c r="S817" s="45">
        <f>ROUND(index!$O$37+(C817*12)*index!$O$38,2)</f>
        <v>1004.41</v>
      </c>
    </row>
    <row r="818" spans="1:19" x14ac:dyDescent="0.25">
      <c r="A818" s="108">
        <v>10</v>
      </c>
      <c r="B818" s="316">
        <f t="shared" si="176"/>
        <v>5072.45</v>
      </c>
      <c r="C818" s="344">
        <f>ROUND(B818*index!$O$8,2)</f>
        <v>5277.38</v>
      </c>
      <c r="D818" s="216">
        <f t="shared" si="183"/>
        <v>32.048900000000003</v>
      </c>
      <c r="E818" s="31"/>
      <c r="F818" s="37">
        <f t="shared" si="177"/>
        <v>8.3327000000000009</v>
      </c>
      <c r="G818" s="22">
        <f t="shared" si="178"/>
        <v>17.947399999999998</v>
      </c>
      <c r="H818" s="22">
        <f t="shared" si="179"/>
        <v>11.2171</v>
      </c>
      <c r="I818" s="22">
        <f t="shared" si="180"/>
        <v>16.0245</v>
      </c>
      <c r="J818" s="22">
        <f t="shared" si="181"/>
        <v>9.6146999999999991</v>
      </c>
      <c r="K818" s="38">
        <f t="shared" si="182"/>
        <v>6.4097999999999997</v>
      </c>
      <c r="L818" s="31"/>
      <c r="M818" s="44">
        <f t="shared" si="184"/>
        <v>277.58999999999997</v>
      </c>
      <c r="N818" s="20">
        <f t="shared" si="185"/>
        <v>555.17999999999995</v>
      </c>
      <c r="O818" s="45">
        <f t="shared" si="186"/>
        <v>832.77</v>
      </c>
      <c r="P818" s="105"/>
      <c r="Q818" s="145">
        <v>10</v>
      </c>
      <c r="R818" s="44">
        <f>ROUND(index!$O$33+(C818*12)*index!$O$34,2)</f>
        <v>1940.69</v>
      </c>
      <c r="S818" s="45">
        <f>ROUND(index!$O$37+(C818*12)*index!$O$38,2)</f>
        <v>1010.13</v>
      </c>
    </row>
    <row r="819" spans="1:19" x14ac:dyDescent="0.25">
      <c r="A819" s="108">
        <v>11</v>
      </c>
      <c r="B819" s="316">
        <f t="shared" si="176"/>
        <v>5153.87</v>
      </c>
      <c r="C819" s="344">
        <f>ROUND(B819*index!$O$8,2)</f>
        <v>5362.09</v>
      </c>
      <c r="D819" s="216">
        <f t="shared" si="183"/>
        <v>32.563299999999998</v>
      </c>
      <c r="E819" s="31"/>
      <c r="F819" s="37">
        <f t="shared" si="177"/>
        <v>8.4664999999999999</v>
      </c>
      <c r="G819" s="22">
        <f t="shared" si="178"/>
        <v>18.235399999999998</v>
      </c>
      <c r="H819" s="22">
        <f t="shared" si="179"/>
        <v>11.3972</v>
      </c>
      <c r="I819" s="22">
        <f t="shared" si="180"/>
        <v>16.281700000000001</v>
      </c>
      <c r="J819" s="22">
        <f t="shared" si="181"/>
        <v>9.7690000000000001</v>
      </c>
      <c r="K819" s="38">
        <f t="shared" si="182"/>
        <v>6.5126999999999997</v>
      </c>
      <c r="L819" s="31"/>
      <c r="M819" s="44">
        <f t="shared" si="184"/>
        <v>282.05</v>
      </c>
      <c r="N819" s="20">
        <f t="shared" si="185"/>
        <v>564.09</v>
      </c>
      <c r="O819" s="45">
        <f t="shared" si="186"/>
        <v>846.14</v>
      </c>
      <c r="P819" s="105"/>
      <c r="Q819" s="145">
        <v>11</v>
      </c>
      <c r="R819" s="44">
        <f>ROUND(index!$O$33+(C819*12)*index!$O$34,2)</f>
        <v>1966.11</v>
      </c>
      <c r="S819" s="45">
        <f>ROUND(index!$O$37+(C819*12)*index!$O$38,2)</f>
        <v>1015.52</v>
      </c>
    </row>
    <row r="820" spans="1:19" x14ac:dyDescent="0.25">
      <c r="A820" s="108">
        <v>12</v>
      </c>
      <c r="B820" s="316">
        <f t="shared" si="176"/>
        <v>5230.3900000000003</v>
      </c>
      <c r="C820" s="344">
        <f>ROUND(B820*index!$O$8,2)</f>
        <v>5441.7</v>
      </c>
      <c r="D820" s="216">
        <f t="shared" si="183"/>
        <v>33.046799999999998</v>
      </c>
      <c r="E820" s="31"/>
      <c r="F820" s="37">
        <f t="shared" si="177"/>
        <v>8.5922000000000001</v>
      </c>
      <c r="G820" s="22">
        <f t="shared" si="178"/>
        <v>18.5062</v>
      </c>
      <c r="H820" s="22">
        <f t="shared" si="179"/>
        <v>11.5664</v>
      </c>
      <c r="I820" s="22">
        <f t="shared" si="180"/>
        <v>16.523399999999999</v>
      </c>
      <c r="J820" s="22">
        <f t="shared" si="181"/>
        <v>9.9139999999999997</v>
      </c>
      <c r="K820" s="38">
        <f t="shared" si="182"/>
        <v>6.6093999999999999</v>
      </c>
      <c r="L820" s="31"/>
      <c r="M820" s="44">
        <f t="shared" si="184"/>
        <v>286.23</v>
      </c>
      <c r="N820" s="20">
        <f t="shared" si="185"/>
        <v>572.47</v>
      </c>
      <c r="O820" s="45">
        <f t="shared" si="186"/>
        <v>858.7</v>
      </c>
      <c r="P820" s="105"/>
      <c r="Q820" s="145">
        <v>12</v>
      </c>
      <c r="R820" s="44">
        <f>ROUND(index!$O$33+(C820*12)*index!$O$34,2)</f>
        <v>1989.99</v>
      </c>
      <c r="S820" s="45">
        <f>ROUND(index!$O$37+(C820*12)*index!$O$38,2)</f>
        <v>1020.58</v>
      </c>
    </row>
    <row r="821" spans="1:19" x14ac:dyDescent="0.25">
      <c r="A821" s="108">
        <v>13</v>
      </c>
      <c r="B821" s="316">
        <f t="shared" si="176"/>
        <v>5302.22</v>
      </c>
      <c r="C821" s="344">
        <f>ROUND(B821*index!$O$8,2)</f>
        <v>5516.43</v>
      </c>
      <c r="D821" s="216">
        <f t="shared" si="183"/>
        <v>33.500599999999999</v>
      </c>
      <c r="E821" s="31"/>
      <c r="F821" s="37">
        <f t="shared" si="177"/>
        <v>8.7102000000000004</v>
      </c>
      <c r="G821" s="22">
        <f t="shared" si="178"/>
        <v>18.760300000000001</v>
      </c>
      <c r="H821" s="22">
        <f t="shared" si="179"/>
        <v>11.725199999999999</v>
      </c>
      <c r="I821" s="22">
        <f t="shared" si="180"/>
        <v>16.750299999999999</v>
      </c>
      <c r="J821" s="22">
        <f t="shared" si="181"/>
        <v>10.0502</v>
      </c>
      <c r="K821" s="38">
        <f t="shared" si="182"/>
        <v>6.7000999999999999</v>
      </c>
      <c r="L821" s="31"/>
      <c r="M821" s="44">
        <f t="shared" si="184"/>
        <v>290.16000000000003</v>
      </c>
      <c r="N821" s="20">
        <f t="shared" si="185"/>
        <v>580.33000000000004</v>
      </c>
      <c r="O821" s="45">
        <f t="shared" si="186"/>
        <v>870.49</v>
      </c>
      <c r="P821" s="105"/>
      <c r="Q821" s="145">
        <v>13</v>
      </c>
      <c r="R821" s="44">
        <f>ROUND(index!$O$33+(C821*12)*index!$O$34,2)</f>
        <v>2012.41</v>
      </c>
      <c r="S821" s="45">
        <f>ROUND(index!$O$37+(C821*12)*index!$O$38,2)</f>
        <v>1025.33</v>
      </c>
    </row>
    <row r="822" spans="1:19" x14ac:dyDescent="0.25">
      <c r="A822" s="108">
        <v>14</v>
      </c>
      <c r="B822" s="316">
        <f t="shared" si="176"/>
        <v>5369.57</v>
      </c>
      <c r="C822" s="344">
        <f>ROUND(B822*index!$O$8,2)</f>
        <v>5586.5</v>
      </c>
      <c r="D822" s="216">
        <f t="shared" si="183"/>
        <v>33.926099999999998</v>
      </c>
      <c r="E822" s="31"/>
      <c r="F822" s="37">
        <f t="shared" si="177"/>
        <v>8.8208000000000002</v>
      </c>
      <c r="G822" s="22">
        <f t="shared" si="178"/>
        <v>18.9986</v>
      </c>
      <c r="H822" s="22">
        <f t="shared" si="179"/>
        <v>11.8741</v>
      </c>
      <c r="I822" s="22">
        <f t="shared" si="180"/>
        <v>16.963100000000001</v>
      </c>
      <c r="J822" s="22">
        <f t="shared" si="181"/>
        <v>10.1778</v>
      </c>
      <c r="K822" s="38">
        <f t="shared" si="182"/>
        <v>6.7851999999999997</v>
      </c>
      <c r="L822" s="31"/>
      <c r="M822" s="44">
        <f t="shared" si="184"/>
        <v>293.85000000000002</v>
      </c>
      <c r="N822" s="20">
        <f t="shared" si="185"/>
        <v>587.70000000000005</v>
      </c>
      <c r="O822" s="45">
        <f t="shared" si="186"/>
        <v>881.55</v>
      </c>
      <c r="P822" s="105"/>
      <c r="Q822" s="145">
        <v>14</v>
      </c>
      <c r="R822" s="44">
        <f>ROUND(index!$O$33+(C822*12)*index!$O$34,2)</f>
        <v>2033.43</v>
      </c>
      <c r="S822" s="45">
        <f>ROUND(index!$O$37+(C822*12)*index!$O$38,2)</f>
        <v>1029.79</v>
      </c>
    </row>
    <row r="823" spans="1:19" x14ac:dyDescent="0.25">
      <c r="A823" s="108">
        <v>15</v>
      </c>
      <c r="B823" s="316">
        <f t="shared" si="176"/>
        <v>5432.67</v>
      </c>
      <c r="C823" s="344">
        <f>ROUND(B823*index!$O$8,2)</f>
        <v>5652.15</v>
      </c>
      <c r="D823" s="216">
        <f t="shared" si="183"/>
        <v>34.324800000000003</v>
      </c>
      <c r="E823" s="31"/>
      <c r="F823" s="37">
        <f t="shared" si="177"/>
        <v>8.9244000000000003</v>
      </c>
      <c r="G823" s="22">
        <f t="shared" si="178"/>
        <v>19.221900000000002</v>
      </c>
      <c r="H823" s="22">
        <f t="shared" si="179"/>
        <v>12.0137</v>
      </c>
      <c r="I823" s="22">
        <f t="shared" si="180"/>
        <v>17.162400000000002</v>
      </c>
      <c r="J823" s="22">
        <f t="shared" si="181"/>
        <v>10.2974</v>
      </c>
      <c r="K823" s="38">
        <f t="shared" si="182"/>
        <v>6.8650000000000002</v>
      </c>
      <c r="L823" s="31"/>
      <c r="M823" s="44">
        <f t="shared" si="184"/>
        <v>297.3</v>
      </c>
      <c r="N823" s="20">
        <f t="shared" si="185"/>
        <v>594.61</v>
      </c>
      <c r="O823" s="45">
        <f t="shared" si="186"/>
        <v>891.91</v>
      </c>
      <c r="P823" s="105"/>
      <c r="Q823" s="145">
        <v>15</v>
      </c>
      <c r="R823" s="44">
        <f>ROUND(index!$O$33+(C823*12)*index!$O$34,2)</f>
        <v>2053.13</v>
      </c>
      <c r="S823" s="45">
        <f>ROUND(index!$O$37+(C823*12)*index!$O$38,2)</f>
        <v>1033.97</v>
      </c>
    </row>
    <row r="824" spans="1:19" x14ac:dyDescent="0.25">
      <c r="A824" s="108">
        <v>16</v>
      </c>
      <c r="B824" s="316">
        <f t="shared" si="176"/>
        <v>5490.03</v>
      </c>
      <c r="C824" s="344">
        <f>ROUND(B824*index!$O$8,2)</f>
        <v>5711.83</v>
      </c>
      <c r="D824" s="216">
        <f t="shared" si="183"/>
        <v>34.687199999999997</v>
      </c>
      <c r="E824" s="31"/>
      <c r="F824" s="37">
        <f t="shared" si="177"/>
        <v>9.0187000000000008</v>
      </c>
      <c r="G824" s="22">
        <f t="shared" si="178"/>
        <v>19.424800000000001</v>
      </c>
      <c r="H824" s="22">
        <f t="shared" si="179"/>
        <v>12.140499999999999</v>
      </c>
      <c r="I824" s="22">
        <f t="shared" si="180"/>
        <v>17.343599999999999</v>
      </c>
      <c r="J824" s="22">
        <f t="shared" si="181"/>
        <v>10.4062</v>
      </c>
      <c r="K824" s="38">
        <f t="shared" si="182"/>
        <v>6.9374000000000002</v>
      </c>
      <c r="L824" s="31"/>
      <c r="M824" s="44">
        <f t="shared" si="184"/>
        <v>300.44</v>
      </c>
      <c r="N824" s="20">
        <f t="shared" si="185"/>
        <v>600.88</v>
      </c>
      <c r="O824" s="45">
        <f t="shared" si="186"/>
        <v>901.33</v>
      </c>
      <c r="P824" s="105"/>
      <c r="Q824" s="145">
        <v>16</v>
      </c>
      <c r="R824" s="44">
        <f>ROUND(index!$O$33+(C824*12)*index!$O$34,2)</f>
        <v>2071.0300000000002</v>
      </c>
      <c r="S824" s="45">
        <f>ROUND(index!$O$37+(C824*12)*index!$O$38,2)</f>
        <v>1037.76</v>
      </c>
    </row>
    <row r="825" spans="1:19" x14ac:dyDescent="0.25">
      <c r="A825" s="108">
        <v>17</v>
      </c>
      <c r="B825" s="316">
        <f t="shared" si="176"/>
        <v>5543.65</v>
      </c>
      <c r="C825" s="344">
        <f>ROUND(B825*index!$O$8,2)</f>
        <v>5767.61</v>
      </c>
      <c r="D825" s="216">
        <f t="shared" si="183"/>
        <v>35.026000000000003</v>
      </c>
      <c r="E825" s="31"/>
      <c r="F825" s="37">
        <f t="shared" si="177"/>
        <v>9.1067999999999998</v>
      </c>
      <c r="G825" s="22">
        <f t="shared" si="178"/>
        <v>19.614599999999999</v>
      </c>
      <c r="H825" s="22">
        <f t="shared" si="179"/>
        <v>12.2591</v>
      </c>
      <c r="I825" s="22">
        <f t="shared" si="180"/>
        <v>17.513000000000002</v>
      </c>
      <c r="J825" s="22">
        <f t="shared" si="181"/>
        <v>10.5078</v>
      </c>
      <c r="K825" s="38">
        <f t="shared" si="182"/>
        <v>7.0052000000000003</v>
      </c>
      <c r="L825" s="31"/>
      <c r="M825" s="44">
        <f t="shared" si="184"/>
        <v>303.38</v>
      </c>
      <c r="N825" s="20">
        <f t="shared" si="185"/>
        <v>606.75</v>
      </c>
      <c r="O825" s="45">
        <f t="shared" si="186"/>
        <v>910.13</v>
      </c>
      <c r="P825" s="105"/>
      <c r="Q825" s="145">
        <v>17</v>
      </c>
      <c r="R825" s="44">
        <f>ROUND(index!$O$33+(C825*12)*index!$O$34,2)</f>
        <v>2087.7600000000002</v>
      </c>
      <c r="S825" s="45">
        <f>ROUND(index!$O$37+(C825*12)*index!$O$38,2)</f>
        <v>1041.31</v>
      </c>
    </row>
    <row r="826" spans="1:19" x14ac:dyDescent="0.25">
      <c r="A826" s="108">
        <v>18</v>
      </c>
      <c r="B826" s="316">
        <f t="shared" si="176"/>
        <v>5593.73</v>
      </c>
      <c r="C826" s="344">
        <f>ROUND(B826*index!$O$8,2)</f>
        <v>5819.72</v>
      </c>
      <c r="D826" s="216">
        <f t="shared" si="183"/>
        <v>35.342399999999998</v>
      </c>
      <c r="E826" s="31"/>
      <c r="F826" s="37">
        <f t="shared" si="177"/>
        <v>9.1890000000000001</v>
      </c>
      <c r="G826" s="22">
        <f t="shared" si="178"/>
        <v>19.791699999999999</v>
      </c>
      <c r="H826" s="22">
        <f t="shared" si="179"/>
        <v>12.3698</v>
      </c>
      <c r="I826" s="22">
        <f t="shared" si="180"/>
        <v>17.671199999999999</v>
      </c>
      <c r="J826" s="22">
        <f t="shared" si="181"/>
        <v>10.6027</v>
      </c>
      <c r="K826" s="38">
        <f t="shared" si="182"/>
        <v>7.0685000000000002</v>
      </c>
      <c r="L826" s="31"/>
      <c r="M826" s="44">
        <f t="shared" si="184"/>
        <v>306.12</v>
      </c>
      <c r="N826" s="20">
        <f t="shared" si="185"/>
        <v>612.23</v>
      </c>
      <c r="O826" s="45">
        <f t="shared" si="186"/>
        <v>918.35</v>
      </c>
      <c r="P826" s="105"/>
      <c r="Q826" s="145">
        <v>18</v>
      </c>
      <c r="R826" s="44">
        <f>ROUND(index!$O$33+(C826*12)*index!$O$34,2)</f>
        <v>2103.4</v>
      </c>
      <c r="S826" s="45">
        <f>ROUND(index!$O$37+(C826*12)*index!$O$38,2)</f>
        <v>1044.6199999999999</v>
      </c>
    </row>
    <row r="827" spans="1:19" x14ac:dyDescent="0.25">
      <c r="A827" s="108">
        <v>19</v>
      </c>
      <c r="B827" s="316">
        <f t="shared" si="176"/>
        <v>5640.47</v>
      </c>
      <c r="C827" s="344">
        <f>ROUND(B827*index!$O$8,2)</f>
        <v>5868.34</v>
      </c>
      <c r="D827" s="216">
        <f t="shared" si="183"/>
        <v>35.637700000000002</v>
      </c>
      <c r="E827" s="31"/>
      <c r="F827" s="37">
        <f t="shared" si="177"/>
        <v>9.2658000000000005</v>
      </c>
      <c r="G827" s="22">
        <f t="shared" si="178"/>
        <v>19.957100000000001</v>
      </c>
      <c r="H827" s="22">
        <f t="shared" si="179"/>
        <v>12.4732</v>
      </c>
      <c r="I827" s="22">
        <f t="shared" si="180"/>
        <v>17.818899999999999</v>
      </c>
      <c r="J827" s="22">
        <f t="shared" si="181"/>
        <v>10.6913</v>
      </c>
      <c r="K827" s="38">
        <f t="shared" si="182"/>
        <v>7.1275000000000004</v>
      </c>
      <c r="L827" s="31"/>
      <c r="M827" s="44">
        <f t="shared" si="184"/>
        <v>308.67</v>
      </c>
      <c r="N827" s="20">
        <f t="shared" si="185"/>
        <v>617.35</v>
      </c>
      <c r="O827" s="45">
        <f t="shared" si="186"/>
        <v>926.02</v>
      </c>
      <c r="P827" s="105"/>
      <c r="Q827" s="145">
        <v>19</v>
      </c>
      <c r="R827" s="44">
        <f>ROUND(index!$O$33+(C827*12)*index!$O$34,2)</f>
        <v>2117.98</v>
      </c>
      <c r="S827" s="45">
        <f>ROUND(index!$O$37+(C827*12)*index!$O$38,2)</f>
        <v>1047.72</v>
      </c>
    </row>
    <row r="828" spans="1:19" x14ac:dyDescent="0.25">
      <c r="A828" s="108">
        <v>20</v>
      </c>
      <c r="B828" s="316">
        <f t="shared" si="176"/>
        <v>5684.07</v>
      </c>
      <c r="C828" s="344">
        <f>ROUND(B828*index!$O$8,2)</f>
        <v>5913.71</v>
      </c>
      <c r="D828" s="216">
        <f t="shared" si="183"/>
        <v>35.913200000000003</v>
      </c>
      <c r="E828" s="31"/>
      <c r="F828" s="37">
        <f t="shared" si="177"/>
        <v>9.3374000000000006</v>
      </c>
      <c r="G828" s="22">
        <f t="shared" si="178"/>
        <v>20.1114</v>
      </c>
      <c r="H828" s="22">
        <f t="shared" si="179"/>
        <v>12.569599999999999</v>
      </c>
      <c r="I828" s="22">
        <f t="shared" si="180"/>
        <v>17.956600000000002</v>
      </c>
      <c r="J828" s="22">
        <f t="shared" si="181"/>
        <v>10.773999999999999</v>
      </c>
      <c r="K828" s="38">
        <f t="shared" si="182"/>
        <v>7.1825999999999999</v>
      </c>
      <c r="L828" s="31"/>
      <c r="M828" s="44">
        <f t="shared" si="184"/>
        <v>311.06</v>
      </c>
      <c r="N828" s="20">
        <f t="shared" si="185"/>
        <v>622.12</v>
      </c>
      <c r="O828" s="45">
        <f t="shared" si="186"/>
        <v>933.18</v>
      </c>
      <c r="P828" s="105"/>
      <c r="Q828" s="145">
        <v>20</v>
      </c>
      <c r="R828" s="44">
        <f>ROUND(index!$O$33+(C828*12)*index!$O$34,2)</f>
        <v>2131.59</v>
      </c>
      <c r="S828" s="45">
        <f>ROUND(index!$O$37+(C828*12)*index!$O$38,2)</f>
        <v>1050.5999999999999</v>
      </c>
    </row>
    <row r="829" spans="1:19" x14ac:dyDescent="0.25">
      <c r="A829" s="108">
        <v>21</v>
      </c>
      <c r="B829" s="316">
        <f t="shared" si="176"/>
        <v>5724.71</v>
      </c>
      <c r="C829" s="344">
        <f>ROUND(B829*index!$O$8,2)</f>
        <v>5955.99</v>
      </c>
      <c r="D829" s="216">
        <f t="shared" si="183"/>
        <v>36.17</v>
      </c>
      <c r="E829" s="31"/>
      <c r="F829" s="37">
        <f t="shared" si="177"/>
        <v>9.4041999999999994</v>
      </c>
      <c r="G829" s="22">
        <f t="shared" si="178"/>
        <v>20.255199999999999</v>
      </c>
      <c r="H829" s="22">
        <f t="shared" si="179"/>
        <v>12.6595</v>
      </c>
      <c r="I829" s="22">
        <f t="shared" si="180"/>
        <v>18.085000000000001</v>
      </c>
      <c r="J829" s="22">
        <f t="shared" si="181"/>
        <v>10.851000000000001</v>
      </c>
      <c r="K829" s="38">
        <f t="shared" si="182"/>
        <v>7.234</v>
      </c>
      <c r="L829" s="31"/>
      <c r="M829" s="44">
        <f t="shared" si="184"/>
        <v>313.29000000000002</v>
      </c>
      <c r="N829" s="20">
        <f t="shared" si="185"/>
        <v>626.57000000000005</v>
      </c>
      <c r="O829" s="45">
        <f t="shared" si="186"/>
        <v>939.86</v>
      </c>
      <c r="P829" s="105"/>
      <c r="Q829" s="145">
        <v>21</v>
      </c>
      <c r="R829" s="44">
        <f>ROUND(index!$O$33+(C829*12)*index!$O$34,2)</f>
        <v>2144.2800000000002</v>
      </c>
      <c r="S829" s="45">
        <f>ROUND(index!$O$37+(C829*12)*index!$O$38,2)</f>
        <v>1053.29</v>
      </c>
    </row>
    <row r="830" spans="1:19" x14ac:dyDescent="0.25">
      <c r="A830" s="108">
        <v>22</v>
      </c>
      <c r="B830" s="316">
        <f t="shared" si="176"/>
        <v>5762.58</v>
      </c>
      <c r="C830" s="344">
        <f>ROUND(B830*index!$O$8,2)</f>
        <v>5995.39</v>
      </c>
      <c r="D830" s="216">
        <f t="shared" si="183"/>
        <v>36.409300000000002</v>
      </c>
      <c r="E830" s="31"/>
      <c r="F830" s="37">
        <f t="shared" si="177"/>
        <v>9.4664000000000001</v>
      </c>
      <c r="G830" s="22">
        <f t="shared" si="178"/>
        <v>20.389199999999999</v>
      </c>
      <c r="H830" s="22">
        <f t="shared" si="179"/>
        <v>12.7433</v>
      </c>
      <c r="I830" s="22">
        <f t="shared" si="180"/>
        <v>18.204699999999999</v>
      </c>
      <c r="J830" s="22">
        <f t="shared" si="181"/>
        <v>10.922800000000001</v>
      </c>
      <c r="K830" s="38">
        <f t="shared" si="182"/>
        <v>7.2819000000000003</v>
      </c>
      <c r="L830" s="31"/>
      <c r="M830" s="44">
        <f t="shared" si="184"/>
        <v>315.36</v>
      </c>
      <c r="N830" s="20">
        <f t="shared" si="185"/>
        <v>630.72</v>
      </c>
      <c r="O830" s="45">
        <f t="shared" si="186"/>
        <v>946.07</v>
      </c>
      <c r="P830" s="105"/>
      <c r="Q830" s="145">
        <v>22</v>
      </c>
      <c r="R830" s="44">
        <f>ROUND(index!$O$33+(C830*12)*index!$O$34,2)</f>
        <v>2156.1</v>
      </c>
      <c r="S830" s="45">
        <f>ROUND(index!$O$37+(C830*12)*index!$O$38,2)</f>
        <v>1055.8</v>
      </c>
    </row>
    <row r="831" spans="1:19" x14ac:dyDescent="0.25">
      <c r="A831" s="108">
        <v>23</v>
      </c>
      <c r="B831" s="316">
        <f t="shared" si="176"/>
        <v>5797.83</v>
      </c>
      <c r="C831" s="344">
        <f>ROUND(B831*index!$O$8,2)</f>
        <v>6032.06</v>
      </c>
      <c r="D831" s="216">
        <f t="shared" si="183"/>
        <v>36.631900000000002</v>
      </c>
      <c r="E831" s="31"/>
      <c r="F831" s="37">
        <f t="shared" si="177"/>
        <v>9.5243000000000002</v>
      </c>
      <c r="G831" s="22">
        <f t="shared" si="178"/>
        <v>20.5139</v>
      </c>
      <c r="H831" s="22">
        <f t="shared" si="179"/>
        <v>12.821199999999999</v>
      </c>
      <c r="I831" s="22">
        <f t="shared" si="180"/>
        <v>18.315999999999999</v>
      </c>
      <c r="J831" s="22">
        <f t="shared" si="181"/>
        <v>10.989599999999999</v>
      </c>
      <c r="K831" s="38">
        <f t="shared" si="182"/>
        <v>7.3263999999999996</v>
      </c>
      <c r="L831" s="31"/>
      <c r="M831" s="44">
        <f t="shared" si="184"/>
        <v>317.29000000000002</v>
      </c>
      <c r="N831" s="20">
        <f t="shared" si="185"/>
        <v>634.57000000000005</v>
      </c>
      <c r="O831" s="45">
        <f t="shared" si="186"/>
        <v>951.86</v>
      </c>
      <c r="P831" s="105"/>
      <c r="Q831" s="145">
        <v>23</v>
      </c>
      <c r="R831" s="44">
        <f>ROUND(index!$O$33+(C831*12)*index!$O$34,2)</f>
        <v>2167.1</v>
      </c>
      <c r="S831" s="45">
        <f>ROUND(index!$O$37+(C831*12)*index!$O$38,2)</f>
        <v>1058.1300000000001</v>
      </c>
    </row>
    <row r="832" spans="1:19" x14ac:dyDescent="0.25">
      <c r="A832" s="108">
        <v>24</v>
      </c>
      <c r="B832" s="316">
        <f t="shared" si="176"/>
        <v>5830.64</v>
      </c>
      <c r="C832" s="344">
        <f>ROUND(B832*index!$O$8,2)</f>
        <v>6066.2</v>
      </c>
      <c r="D832" s="216">
        <f t="shared" si="183"/>
        <v>36.839300000000001</v>
      </c>
      <c r="E832" s="31"/>
      <c r="F832" s="37">
        <f t="shared" si="177"/>
        <v>9.5782000000000007</v>
      </c>
      <c r="G832" s="22">
        <f t="shared" si="178"/>
        <v>20.63</v>
      </c>
      <c r="H832" s="22">
        <f t="shared" si="179"/>
        <v>12.893800000000001</v>
      </c>
      <c r="I832" s="22">
        <f t="shared" si="180"/>
        <v>18.419699999999999</v>
      </c>
      <c r="J832" s="22">
        <f t="shared" si="181"/>
        <v>11.0518</v>
      </c>
      <c r="K832" s="38">
        <f t="shared" si="182"/>
        <v>7.3678999999999997</v>
      </c>
      <c r="L832" s="31"/>
      <c r="M832" s="44">
        <f t="shared" si="184"/>
        <v>319.08</v>
      </c>
      <c r="N832" s="20">
        <f t="shared" si="185"/>
        <v>638.16</v>
      </c>
      <c r="O832" s="45">
        <f t="shared" si="186"/>
        <v>957.25</v>
      </c>
      <c r="P832" s="105"/>
      <c r="Q832" s="145">
        <v>24</v>
      </c>
      <c r="R832" s="44">
        <f>ROUND(index!$O$33+(C832*12)*index!$O$34,2)</f>
        <v>2177.34</v>
      </c>
      <c r="S832" s="45">
        <f>ROUND(index!$O$37+(C832*12)*index!$O$38,2)</f>
        <v>1060.3</v>
      </c>
    </row>
    <row r="833" spans="1:19" x14ac:dyDescent="0.25">
      <c r="A833" s="108">
        <v>25</v>
      </c>
      <c r="B833" s="316">
        <f t="shared" si="176"/>
        <v>5861.16</v>
      </c>
      <c r="C833" s="344">
        <f>ROUND(B833*index!$O$8,2)</f>
        <v>6097.95</v>
      </c>
      <c r="D833" s="216">
        <f t="shared" si="183"/>
        <v>37.0321</v>
      </c>
      <c r="E833" s="31"/>
      <c r="F833" s="37">
        <f t="shared" si="177"/>
        <v>9.6282999999999994</v>
      </c>
      <c r="G833" s="22">
        <f t="shared" si="178"/>
        <v>20.738</v>
      </c>
      <c r="H833" s="22">
        <f t="shared" si="179"/>
        <v>12.9612</v>
      </c>
      <c r="I833" s="22">
        <f t="shared" si="180"/>
        <v>18.516100000000002</v>
      </c>
      <c r="J833" s="22">
        <f t="shared" si="181"/>
        <v>11.1096</v>
      </c>
      <c r="K833" s="38">
        <f t="shared" si="182"/>
        <v>7.4063999999999997</v>
      </c>
      <c r="L833" s="31"/>
      <c r="M833" s="44">
        <f t="shared" si="184"/>
        <v>320.75</v>
      </c>
      <c r="N833" s="20">
        <f t="shared" si="185"/>
        <v>641.5</v>
      </c>
      <c r="O833" s="45">
        <f t="shared" si="186"/>
        <v>962.26</v>
      </c>
      <c r="P833" s="105"/>
      <c r="Q833" s="145">
        <v>25</v>
      </c>
      <c r="R833" s="44">
        <f>ROUND(index!$O$33+(C833*12)*index!$O$34,2)</f>
        <v>2186.87</v>
      </c>
      <c r="S833" s="45">
        <f>ROUND(index!$O$37+(C833*12)*index!$O$38,2)</f>
        <v>1062.32</v>
      </c>
    </row>
    <row r="834" spans="1:19" x14ac:dyDescent="0.25">
      <c r="A834" s="108">
        <v>26</v>
      </c>
      <c r="B834" s="316">
        <f t="shared" si="176"/>
        <v>5889.54</v>
      </c>
      <c r="C834" s="344">
        <f>ROUND(B834*index!$O$8,2)</f>
        <v>6127.48</v>
      </c>
      <c r="D834" s="216">
        <f t="shared" si="183"/>
        <v>37.211399999999998</v>
      </c>
      <c r="E834" s="31"/>
      <c r="F834" s="37">
        <f t="shared" si="177"/>
        <v>9.6750000000000007</v>
      </c>
      <c r="G834" s="22">
        <f t="shared" si="178"/>
        <v>20.8384</v>
      </c>
      <c r="H834" s="22">
        <f t="shared" si="179"/>
        <v>13.023999999999999</v>
      </c>
      <c r="I834" s="22">
        <f t="shared" si="180"/>
        <v>18.605699999999999</v>
      </c>
      <c r="J834" s="22">
        <f t="shared" si="181"/>
        <v>11.163399999999999</v>
      </c>
      <c r="K834" s="38">
        <f t="shared" si="182"/>
        <v>7.4423000000000004</v>
      </c>
      <c r="L834" s="31"/>
      <c r="M834" s="44">
        <f t="shared" si="184"/>
        <v>322.31</v>
      </c>
      <c r="N834" s="20">
        <f t="shared" si="185"/>
        <v>644.61</v>
      </c>
      <c r="O834" s="45">
        <f t="shared" si="186"/>
        <v>966.92</v>
      </c>
      <c r="P834" s="105"/>
      <c r="Q834" s="145">
        <v>26</v>
      </c>
      <c r="R834" s="44">
        <f>ROUND(index!$O$33+(C834*12)*index!$O$34,2)</f>
        <v>2195.7199999999998</v>
      </c>
      <c r="S834" s="45">
        <f>ROUND(index!$O$37+(C834*12)*index!$O$38,2)</f>
        <v>1064.2</v>
      </c>
    </row>
    <row r="835" spans="1:19" x14ac:dyDescent="0.25">
      <c r="A835" s="108">
        <v>27</v>
      </c>
      <c r="B835" s="316">
        <f t="shared" si="176"/>
        <v>5915.92</v>
      </c>
      <c r="C835" s="344">
        <f>ROUND(B835*index!$O$8,2)</f>
        <v>6154.92</v>
      </c>
      <c r="D835" s="216">
        <f t="shared" si="183"/>
        <v>37.378100000000003</v>
      </c>
      <c r="E835" s="31"/>
      <c r="F835" s="37">
        <f t="shared" si="177"/>
        <v>9.7182999999999993</v>
      </c>
      <c r="G835" s="22">
        <f t="shared" si="178"/>
        <v>20.931699999999999</v>
      </c>
      <c r="H835" s="22">
        <f t="shared" si="179"/>
        <v>13.0823</v>
      </c>
      <c r="I835" s="22">
        <f t="shared" si="180"/>
        <v>18.6891</v>
      </c>
      <c r="J835" s="22">
        <f t="shared" si="181"/>
        <v>11.2134</v>
      </c>
      <c r="K835" s="38">
        <f t="shared" si="182"/>
        <v>7.4756</v>
      </c>
      <c r="L835" s="31"/>
      <c r="M835" s="44">
        <f t="shared" si="184"/>
        <v>323.75</v>
      </c>
      <c r="N835" s="20">
        <f t="shared" si="185"/>
        <v>647.5</v>
      </c>
      <c r="O835" s="45">
        <f t="shared" si="186"/>
        <v>971.25</v>
      </c>
      <c r="P835" s="105"/>
      <c r="Q835" s="145">
        <v>27</v>
      </c>
      <c r="R835" s="44">
        <f>ROUND(index!$O$33+(C835*12)*index!$O$34,2)</f>
        <v>2203.96</v>
      </c>
      <c r="S835" s="45">
        <f>ROUND(index!$O$37+(C835*12)*index!$O$38,2)</f>
        <v>1065.94</v>
      </c>
    </row>
    <row r="836" spans="1:19" x14ac:dyDescent="0.25">
      <c r="A836" s="108">
        <v>28</v>
      </c>
      <c r="B836" s="316">
        <f t="shared" si="176"/>
        <v>5940.43</v>
      </c>
      <c r="C836" s="344">
        <f>ROUND(B836*index!$O$8,2)</f>
        <v>6180.42</v>
      </c>
      <c r="D836" s="216">
        <f t="shared" si="183"/>
        <v>37.532899999999998</v>
      </c>
      <c r="E836" s="31"/>
      <c r="F836" s="37">
        <f t="shared" si="177"/>
        <v>9.7585999999999995</v>
      </c>
      <c r="G836" s="22">
        <f t="shared" si="178"/>
        <v>21.0184</v>
      </c>
      <c r="H836" s="22">
        <f t="shared" si="179"/>
        <v>13.1365</v>
      </c>
      <c r="I836" s="22">
        <f t="shared" si="180"/>
        <v>18.766500000000001</v>
      </c>
      <c r="J836" s="22">
        <f t="shared" si="181"/>
        <v>11.2599</v>
      </c>
      <c r="K836" s="38">
        <f t="shared" si="182"/>
        <v>7.5065999999999997</v>
      </c>
      <c r="L836" s="31"/>
      <c r="M836" s="44">
        <f t="shared" si="184"/>
        <v>325.08999999999997</v>
      </c>
      <c r="N836" s="20">
        <f t="shared" si="185"/>
        <v>650.17999999999995</v>
      </c>
      <c r="O836" s="45">
        <f t="shared" si="186"/>
        <v>975.27</v>
      </c>
      <c r="P836" s="105"/>
      <c r="Q836" s="145">
        <v>28</v>
      </c>
      <c r="R836" s="44">
        <f>ROUND(index!$O$33+(C836*12)*index!$O$34,2)</f>
        <v>2211.61</v>
      </c>
      <c r="S836" s="45">
        <f>ROUND(index!$O$37+(C836*12)*index!$O$38,2)</f>
        <v>1067.56</v>
      </c>
    </row>
    <row r="837" spans="1:19" x14ac:dyDescent="0.25">
      <c r="A837" s="108">
        <v>29</v>
      </c>
      <c r="B837" s="316">
        <f t="shared" si="176"/>
        <v>5963.19</v>
      </c>
      <c r="C837" s="344">
        <f>ROUND(B837*index!$O$8,2)</f>
        <v>6204.1</v>
      </c>
      <c r="D837" s="216">
        <f t="shared" si="183"/>
        <v>37.676699999999997</v>
      </c>
      <c r="E837" s="31"/>
      <c r="F837" s="37">
        <f t="shared" si="177"/>
        <v>9.7958999999999996</v>
      </c>
      <c r="G837" s="22">
        <f t="shared" si="178"/>
        <v>21.099</v>
      </c>
      <c r="H837" s="22">
        <f t="shared" si="179"/>
        <v>13.1868</v>
      </c>
      <c r="I837" s="22">
        <f t="shared" si="180"/>
        <v>18.8384</v>
      </c>
      <c r="J837" s="22">
        <f t="shared" si="181"/>
        <v>11.303000000000001</v>
      </c>
      <c r="K837" s="38">
        <f t="shared" si="182"/>
        <v>7.5353000000000003</v>
      </c>
      <c r="L837" s="31"/>
      <c r="M837" s="44">
        <f t="shared" si="184"/>
        <v>326.33999999999997</v>
      </c>
      <c r="N837" s="20">
        <f t="shared" si="185"/>
        <v>652.66999999999996</v>
      </c>
      <c r="O837" s="45">
        <f t="shared" si="186"/>
        <v>979.01</v>
      </c>
      <c r="P837" s="105"/>
      <c r="Q837" s="145">
        <v>29</v>
      </c>
      <c r="R837" s="44">
        <f>ROUND(index!$O$33+(C837*12)*index!$O$34,2)</f>
        <v>2218.71</v>
      </c>
      <c r="S837" s="45">
        <f>ROUND(index!$O$37+(C837*12)*index!$O$38,2)</f>
        <v>1069.07</v>
      </c>
    </row>
    <row r="838" spans="1:19" x14ac:dyDescent="0.25">
      <c r="A838" s="108">
        <v>30</v>
      </c>
      <c r="B838" s="316">
        <f t="shared" si="176"/>
        <v>5984.33</v>
      </c>
      <c r="C838" s="344">
        <f>ROUND(B838*index!$O$8,2)</f>
        <v>6226.1</v>
      </c>
      <c r="D838" s="216">
        <f t="shared" si="183"/>
        <v>37.810299999999998</v>
      </c>
      <c r="E838" s="31"/>
      <c r="F838" s="37">
        <f t="shared" si="177"/>
        <v>9.8307000000000002</v>
      </c>
      <c r="G838" s="22">
        <f t="shared" si="178"/>
        <v>21.1738</v>
      </c>
      <c r="H838" s="22">
        <f t="shared" si="179"/>
        <v>13.233599999999999</v>
      </c>
      <c r="I838" s="22">
        <f t="shared" si="180"/>
        <v>18.905200000000001</v>
      </c>
      <c r="J838" s="22">
        <f t="shared" si="181"/>
        <v>11.3431</v>
      </c>
      <c r="K838" s="38">
        <f t="shared" si="182"/>
        <v>7.5621</v>
      </c>
      <c r="L838" s="31"/>
      <c r="M838" s="44">
        <f t="shared" si="184"/>
        <v>327.49</v>
      </c>
      <c r="N838" s="20">
        <f t="shared" si="185"/>
        <v>654.99</v>
      </c>
      <c r="O838" s="45">
        <f t="shared" si="186"/>
        <v>982.48</v>
      </c>
      <c r="P838" s="105"/>
      <c r="Q838" s="145">
        <v>30</v>
      </c>
      <c r="R838" s="44">
        <f>ROUND(index!$O$33+(C838*12)*index!$O$34,2)</f>
        <v>2225.31</v>
      </c>
      <c r="S838" s="45">
        <f>ROUND(index!$O$37+(C838*12)*index!$O$38,2)</f>
        <v>1070.47</v>
      </c>
    </row>
    <row r="839" spans="1:19" x14ac:dyDescent="0.25">
      <c r="A839" s="108">
        <v>31</v>
      </c>
      <c r="B839" s="316">
        <f t="shared" si="176"/>
        <v>6003.95</v>
      </c>
      <c r="C839" s="344">
        <f>ROUND(B839*index!$O$8,2)</f>
        <v>6246.51</v>
      </c>
      <c r="D839" s="216">
        <f t="shared" si="183"/>
        <v>37.9343</v>
      </c>
      <c r="E839" s="31"/>
      <c r="F839" s="37">
        <f t="shared" si="177"/>
        <v>9.8628999999999998</v>
      </c>
      <c r="G839" s="22">
        <f t="shared" si="178"/>
        <v>21.243200000000002</v>
      </c>
      <c r="H839" s="22">
        <f t="shared" si="179"/>
        <v>13.276999999999999</v>
      </c>
      <c r="I839" s="22">
        <f t="shared" si="180"/>
        <v>18.967199999999998</v>
      </c>
      <c r="J839" s="22">
        <f t="shared" si="181"/>
        <v>11.3803</v>
      </c>
      <c r="K839" s="38">
        <f t="shared" si="182"/>
        <v>7.5869</v>
      </c>
      <c r="L839" s="31"/>
      <c r="M839" s="44">
        <f t="shared" si="184"/>
        <v>328.57</v>
      </c>
      <c r="N839" s="20">
        <f t="shared" si="185"/>
        <v>657.13</v>
      </c>
      <c r="O839" s="45">
        <f t="shared" si="186"/>
        <v>985.7</v>
      </c>
      <c r="P839" s="105"/>
      <c r="Q839" s="145">
        <v>31</v>
      </c>
      <c r="R839" s="44">
        <f>ROUND(index!$O$33+(C839*12)*index!$O$34,2)</f>
        <v>2231.4299999999998</v>
      </c>
      <c r="S839" s="45">
        <f>ROUND(index!$O$37+(C839*12)*index!$O$38,2)</f>
        <v>1071.77</v>
      </c>
    </row>
    <row r="840" spans="1:19" x14ac:dyDescent="0.25">
      <c r="A840" s="109">
        <v>32</v>
      </c>
      <c r="B840" s="316">
        <f t="shared" si="176"/>
        <v>6022.16</v>
      </c>
      <c r="C840" s="344">
        <f>ROUND(B840*index!$O$8,2)</f>
        <v>6265.46</v>
      </c>
      <c r="D840" s="216">
        <f t="shared" si="183"/>
        <v>38.049399999999999</v>
      </c>
      <c r="E840" s="31"/>
      <c r="F840" s="37">
        <f t="shared" si="177"/>
        <v>9.8927999999999994</v>
      </c>
      <c r="G840" s="22">
        <f t="shared" si="178"/>
        <v>21.307700000000001</v>
      </c>
      <c r="H840" s="22">
        <f t="shared" si="179"/>
        <v>13.317299999999999</v>
      </c>
      <c r="I840" s="22">
        <f t="shared" si="180"/>
        <v>19.024699999999999</v>
      </c>
      <c r="J840" s="22">
        <f t="shared" si="181"/>
        <v>11.4148</v>
      </c>
      <c r="K840" s="38">
        <f t="shared" si="182"/>
        <v>7.6098999999999997</v>
      </c>
      <c r="L840" s="31"/>
      <c r="M840" s="44">
        <f t="shared" si="184"/>
        <v>329.56</v>
      </c>
      <c r="N840" s="20">
        <f t="shared" si="185"/>
        <v>659.13</v>
      </c>
      <c r="O840" s="45">
        <f t="shared" si="186"/>
        <v>988.69</v>
      </c>
      <c r="P840" s="105"/>
      <c r="Q840" s="146">
        <v>32</v>
      </c>
      <c r="R840" s="44">
        <f>ROUND(index!$O$33+(C840*12)*index!$O$34,2)</f>
        <v>2237.12</v>
      </c>
      <c r="S840" s="45">
        <f>ROUND(index!$O$37+(C840*12)*index!$O$38,2)</f>
        <v>1072.97</v>
      </c>
    </row>
    <row r="841" spans="1:19" x14ac:dyDescent="0.25">
      <c r="A841" s="109">
        <v>33</v>
      </c>
      <c r="B841" s="316">
        <f t="shared" si="176"/>
        <v>6039.06</v>
      </c>
      <c r="C841" s="344">
        <f>ROUND(B841*index!$O$8,2)</f>
        <v>6283.04</v>
      </c>
      <c r="D841" s="216">
        <f t="shared" si="183"/>
        <v>38.156100000000002</v>
      </c>
      <c r="E841" s="31"/>
      <c r="F841" s="37">
        <f t="shared" si="177"/>
        <v>9.9206000000000003</v>
      </c>
      <c r="G841" s="22">
        <f t="shared" si="178"/>
        <v>21.3674</v>
      </c>
      <c r="H841" s="22">
        <f t="shared" si="179"/>
        <v>13.3546</v>
      </c>
      <c r="I841" s="22">
        <f t="shared" si="180"/>
        <v>19.078099999999999</v>
      </c>
      <c r="J841" s="22">
        <f t="shared" si="181"/>
        <v>11.4468</v>
      </c>
      <c r="K841" s="38">
        <f t="shared" si="182"/>
        <v>7.6311999999999998</v>
      </c>
      <c r="L841" s="31"/>
      <c r="M841" s="44">
        <f t="shared" si="184"/>
        <v>330.49</v>
      </c>
      <c r="N841" s="20">
        <f t="shared" si="185"/>
        <v>660.98</v>
      </c>
      <c r="O841" s="45">
        <f t="shared" si="186"/>
        <v>991.46</v>
      </c>
      <c r="P841" s="105"/>
      <c r="Q841" s="146">
        <v>33</v>
      </c>
      <c r="R841" s="44">
        <f>ROUND(index!$O$33+(C841*12)*index!$O$34,2)</f>
        <v>2242.39</v>
      </c>
      <c r="S841" s="45">
        <f>ROUND(index!$O$37+(C841*12)*index!$O$38,2)</f>
        <v>1074.0899999999999</v>
      </c>
    </row>
    <row r="842" spans="1:19" x14ac:dyDescent="0.25">
      <c r="A842" s="109">
        <v>34</v>
      </c>
      <c r="B842" s="316">
        <f t="shared" si="176"/>
        <v>6054.73</v>
      </c>
      <c r="C842" s="344">
        <f>ROUND(B842*index!$O$8,2)</f>
        <v>6299.34</v>
      </c>
      <c r="D842" s="216">
        <f t="shared" si="183"/>
        <v>38.255099999999999</v>
      </c>
      <c r="E842" s="31"/>
      <c r="F842" s="37">
        <f t="shared" si="177"/>
        <v>9.9463000000000008</v>
      </c>
      <c r="G842" s="22">
        <f t="shared" si="178"/>
        <v>21.422899999999998</v>
      </c>
      <c r="H842" s="22">
        <f t="shared" si="179"/>
        <v>13.3893</v>
      </c>
      <c r="I842" s="22">
        <f t="shared" si="180"/>
        <v>19.127600000000001</v>
      </c>
      <c r="J842" s="22">
        <f t="shared" si="181"/>
        <v>11.4765</v>
      </c>
      <c r="K842" s="38">
        <f t="shared" si="182"/>
        <v>7.6509999999999998</v>
      </c>
      <c r="L842" s="31"/>
      <c r="M842" s="44">
        <f t="shared" si="184"/>
        <v>331.35</v>
      </c>
      <c r="N842" s="20">
        <f t="shared" si="185"/>
        <v>662.69</v>
      </c>
      <c r="O842" s="45">
        <f t="shared" si="186"/>
        <v>994.04</v>
      </c>
      <c r="P842" s="105"/>
      <c r="Q842" s="146">
        <v>34</v>
      </c>
      <c r="R842" s="44">
        <f>ROUND(index!$O$33+(C842*12)*index!$O$34,2)</f>
        <v>2247.2800000000002</v>
      </c>
      <c r="S842" s="45">
        <f>ROUND(index!$O$37+(C842*12)*index!$O$38,2)</f>
        <v>1075.1300000000001</v>
      </c>
    </row>
    <row r="843" spans="1:19" ht="13.8" thickBot="1" x14ac:dyDescent="0.3">
      <c r="A843" s="110">
        <v>35</v>
      </c>
      <c r="B843" s="366">
        <f t="shared" si="176"/>
        <v>6069.27</v>
      </c>
      <c r="C843" s="345">
        <f>ROUND(B843*index!$O$8,2)</f>
        <v>6314.47</v>
      </c>
      <c r="D843" s="217">
        <f t="shared" si="183"/>
        <v>38.347000000000001</v>
      </c>
      <c r="E843" s="31"/>
      <c r="F843" s="335">
        <f t="shared" si="177"/>
        <v>9.9702000000000002</v>
      </c>
      <c r="G843" s="336">
        <f t="shared" si="178"/>
        <v>21.474299999999999</v>
      </c>
      <c r="H843" s="336">
        <f t="shared" si="179"/>
        <v>13.4215</v>
      </c>
      <c r="I843" s="336">
        <f t="shared" si="180"/>
        <v>19.173500000000001</v>
      </c>
      <c r="J843" s="336">
        <f t="shared" si="181"/>
        <v>11.504099999999999</v>
      </c>
      <c r="K843" s="337">
        <f t="shared" si="182"/>
        <v>7.6694000000000004</v>
      </c>
      <c r="L843" s="31"/>
      <c r="M843" s="46">
        <f t="shared" si="184"/>
        <v>332.14</v>
      </c>
      <c r="N843" s="47">
        <f t="shared" si="185"/>
        <v>664.28</v>
      </c>
      <c r="O843" s="48">
        <f t="shared" si="186"/>
        <v>996.42</v>
      </c>
      <c r="P843" s="105"/>
      <c r="Q843" s="147">
        <v>35</v>
      </c>
      <c r="R843" s="46">
        <f>ROUND(index!$O$33+(C843*12)*index!$O$34,2)</f>
        <v>2251.8200000000002</v>
      </c>
      <c r="S843" s="48">
        <f>ROUND(index!$O$37+(C843*12)*index!$O$38,2)</f>
        <v>1076.0899999999999</v>
      </c>
    </row>
    <row r="850" spans="1:19" x14ac:dyDescent="0.25">
      <c r="C850" s="329"/>
      <c r="D850" s="170"/>
    </row>
    <row r="851" spans="1:19" ht="16.2" thickBot="1" x14ac:dyDescent="0.35">
      <c r="B851" s="346"/>
      <c r="C851" s="170"/>
      <c r="D851" s="170"/>
    </row>
    <row r="852" spans="1:19" ht="16.2" thickBot="1" x14ac:dyDescent="0.35">
      <c r="A852" s="32"/>
      <c r="B852" s="351" t="s">
        <v>186</v>
      </c>
      <c r="C852" s="347" t="s">
        <v>173</v>
      </c>
      <c r="D852" s="350"/>
      <c r="E852" s="32"/>
      <c r="F852" s="128" t="s">
        <v>232</v>
      </c>
      <c r="G852" s="353"/>
      <c r="H852" s="353"/>
      <c r="I852" s="353"/>
      <c r="J852" s="353"/>
      <c r="K852" s="354"/>
      <c r="L852" s="32"/>
      <c r="M852" s="128" t="s">
        <v>250</v>
      </c>
      <c r="N852" s="353"/>
      <c r="O852" s="354"/>
      <c r="P852" s="32"/>
      <c r="Q852" s="32"/>
      <c r="R852" s="355" t="s">
        <v>473</v>
      </c>
      <c r="S852" s="355" t="s">
        <v>473</v>
      </c>
    </row>
    <row r="853" spans="1:19" x14ac:dyDescent="0.25">
      <c r="M853" s="180" t="s">
        <v>247</v>
      </c>
      <c r="N853" s="181" t="s">
        <v>248</v>
      </c>
      <c r="O853" s="182" t="s">
        <v>249</v>
      </c>
      <c r="R853" s="176"/>
      <c r="S853" s="176"/>
    </row>
    <row r="854" spans="1:19" ht="16.2" thickBot="1" x14ac:dyDescent="0.35">
      <c r="B854" s="121" t="s">
        <v>467</v>
      </c>
      <c r="C854" s="121" t="s">
        <v>467</v>
      </c>
      <c r="D854" s="121" t="s">
        <v>467</v>
      </c>
      <c r="M854" s="27">
        <v>5.2600000000000001E-2</v>
      </c>
      <c r="N854" s="28">
        <v>0.1052</v>
      </c>
      <c r="O854" s="29">
        <v>0.1578</v>
      </c>
      <c r="R854" s="348"/>
      <c r="S854" s="348"/>
    </row>
    <row r="855" spans="1:19" x14ac:dyDescent="0.25">
      <c r="A855" s="6"/>
      <c r="B855" s="1" t="s">
        <v>243</v>
      </c>
      <c r="C855" s="358" t="s">
        <v>472</v>
      </c>
      <c r="D855" s="358" t="s">
        <v>472</v>
      </c>
      <c r="E855" s="6"/>
      <c r="K855" s="176"/>
      <c r="L855" s="6"/>
      <c r="M855" s="176"/>
      <c r="N855" s="176"/>
      <c r="O855" s="176"/>
      <c r="P855" s="6"/>
      <c r="Q855" s="6"/>
      <c r="R855" s="359" t="s">
        <v>252</v>
      </c>
      <c r="S855" s="359" t="s">
        <v>253</v>
      </c>
    </row>
    <row r="856" spans="1:19" ht="13.8" thickBot="1" x14ac:dyDescent="0.3">
      <c r="A856" s="13"/>
      <c r="B856" s="177" t="s">
        <v>242</v>
      </c>
      <c r="C856" s="177" t="s">
        <v>242</v>
      </c>
      <c r="D856" s="177" t="s">
        <v>251</v>
      </c>
      <c r="E856" s="13"/>
      <c r="F856" s="177" t="s">
        <v>251</v>
      </c>
      <c r="G856" s="177" t="s">
        <v>251</v>
      </c>
      <c r="H856" s="177" t="s">
        <v>251</v>
      </c>
      <c r="I856" s="177" t="s">
        <v>251</v>
      </c>
      <c r="J856" s="177" t="s">
        <v>251</v>
      </c>
      <c r="K856" s="177" t="s">
        <v>251</v>
      </c>
      <c r="L856" s="13"/>
      <c r="M856" s="177" t="s">
        <v>242</v>
      </c>
      <c r="N856" s="177" t="s">
        <v>242</v>
      </c>
      <c r="O856" s="177" t="s">
        <v>242</v>
      </c>
      <c r="P856" s="13"/>
      <c r="Q856" s="13"/>
      <c r="R856" s="194" t="s">
        <v>244</v>
      </c>
      <c r="S856" s="194" t="s">
        <v>244</v>
      </c>
    </row>
    <row r="857" spans="1:19" ht="13.8" thickBot="1" x14ac:dyDescent="0.3">
      <c r="A857" s="34" t="s">
        <v>27</v>
      </c>
      <c r="B857" s="330" t="str">
        <f>$C$852</f>
        <v>cat 20</v>
      </c>
      <c r="C857" s="330" t="str">
        <f>$C$852</f>
        <v>cat 20</v>
      </c>
      <c r="D857" s="330" t="str">
        <f>$C$852</f>
        <v>cat 20</v>
      </c>
      <c r="E857" s="115"/>
      <c r="F857" s="114">
        <v>0.26</v>
      </c>
      <c r="G857" s="114">
        <v>0.56000000000000005</v>
      </c>
      <c r="H857" s="114">
        <v>0.35</v>
      </c>
      <c r="I857" s="114">
        <v>0.5</v>
      </c>
      <c r="J857" s="114">
        <v>0.3</v>
      </c>
      <c r="K857" s="114">
        <v>0.2</v>
      </c>
      <c r="L857" s="115"/>
      <c r="M857" s="211">
        <v>5.2600000000000001E-2</v>
      </c>
      <c r="N857" s="211">
        <v>0.1052</v>
      </c>
      <c r="O857" s="211">
        <v>0.1578</v>
      </c>
      <c r="P857" s="115"/>
      <c r="Q857" s="114" t="s">
        <v>27</v>
      </c>
      <c r="R857" s="330" t="str">
        <f>$C$852</f>
        <v>cat 20</v>
      </c>
      <c r="S857" s="330" t="str">
        <f>$C$852</f>
        <v>cat 20</v>
      </c>
    </row>
    <row r="858" spans="1:19" x14ac:dyDescent="0.25">
      <c r="A858" s="331">
        <v>0</v>
      </c>
      <c r="B858" s="365">
        <f t="shared" ref="B858:B893" si="187">VLOOKUP(C$852,ificbasisdoel,$A858+2,FALSE)</f>
        <v>4279.51</v>
      </c>
      <c r="C858" s="343">
        <f>ROUND(B858*index!$O$8,2)</f>
        <v>4452.3999999999996</v>
      </c>
      <c r="D858" s="215">
        <f>ROUND(C858*12/1976,4)</f>
        <v>27.038900000000002</v>
      </c>
      <c r="E858" s="31"/>
      <c r="F858" s="332">
        <f t="shared" ref="F858:F893" si="188">ROUND(D858*$F$8,4)</f>
        <v>7.0301</v>
      </c>
      <c r="G858" s="333">
        <f t="shared" ref="G858:G893" si="189">ROUND(D858*$G$8,4)</f>
        <v>15.1418</v>
      </c>
      <c r="H858" s="333">
        <f t="shared" ref="H858:H893" si="190">ROUND(D858*$H$8,4)</f>
        <v>9.4635999999999996</v>
      </c>
      <c r="I858" s="333">
        <f t="shared" ref="I858:I893" si="191">ROUND(D858*$I$8,4)</f>
        <v>13.519500000000001</v>
      </c>
      <c r="J858" s="333">
        <f t="shared" ref="J858:J893" si="192">ROUND(D858*$J$8,4)</f>
        <v>8.1117000000000008</v>
      </c>
      <c r="K858" s="334">
        <f t="shared" ref="K858:K893" si="193">ROUND(D858*$K$8,4)</f>
        <v>5.4077999999999999</v>
      </c>
      <c r="L858" s="31"/>
      <c r="M858" s="338">
        <f>ROUND(C858*$M$8,2)</f>
        <v>234.2</v>
      </c>
      <c r="N858" s="339">
        <f>ROUND(C858*$N$8,2)</f>
        <v>468.39</v>
      </c>
      <c r="O858" s="340">
        <f>ROUND(C858*$O$8,2)</f>
        <v>702.59</v>
      </c>
      <c r="P858" s="105"/>
      <c r="Q858" s="341">
        <v>0</v>
      </c>
      <c r="R858" s="338">
        <f>ROUND(index!$O$33+(C858*12)*index!$O$34,2)</f>
        <v>1693.2</v>
      </c>
      <c r="S858" s="340">
        <f>ROUND(index!$O$37+(C858*12)*index!$O$38,2)</f>
        <v>957.66</v>
      </c>
    </row>
    <row r="859" spans="1:19" x14ac:dyDescent="0.25">
      <c r="A859" s="108">
        <v>1</v>
      </c>
      <c r="B859" s="316">
        <f t="shared" si="187"/>
        <v>4429.29</v>
      </c>
      <c r="C859" s="344">
        <f>ROUND(B859*index!$O$8,2)</f>
        <v>4608.2299999999996</v>
      </c>
      <c r="D859" s="216">
        <f t="shared" ref="D859:D893" si="194">ROUND(C859*12/1976,4)</f>
        <v>27.985199999999999</v>
      </c>
      <c r="E859" s="31"/>
      <c r="F859" s="37">
        <f t="shared" si="188"/>
        <v>7.2762000000000002</v>
      </c>
      <c r="G859" s="22">
        <f t="shared" si="189"/>
        <v>15.6717</v>
      </c>
      <c r="H859" s="22">
        <f t="shared" si="190"/>
        <v>9.7948000000000004</v>
      </c>
      <c r="I859" s="22">
        <f t="shared" si="191"/>
        <v>13.992599999999999</v>
      </c>
      <c r="J859" s="22">
        <f t="shared" si="192"/>
        <v>8.3956</v>
      </c>
      <c r="K859" s="38">
        <f t="shared" si="193"/>
        <v>5.5970000000000004</v>
      </c>
      <c r="L859" s="31"/>
      <c r="M859" s="44">
        <f t="shared" ref="M859:M893" si="195">ROUND(C859*$M$8,2)</f>
        <v>242.39</v>
      </c>
      <c r="N859" s="20">
        <f t="shared" ref="N859:N893" si="196">ROUND(C859*$N$8,2)</f>
        <v>484.79</v>
      </c>
      <c r="O859" s="45">
        <f t="shared" ref="O859:O893" si="197">ROUND(C859*$O$8,2)</f>
        <v>727.18</v>
      </c>
      <c r="P859" s="105"/>
      <c r="Q859" s="145">
        <v>1</v>
      </c>
      <c r="R859" s="44">
        <f>ROUND(index!$O$33+(C859*12)*index!$O$34,2)</f>
        <v>1739.95</v>
      </c>
      <c r="S859" s="45">
        <f>ROUND(index!$O$37+(C859*12)*index!$O$38,2)</f>
        <v>967.57</v>
      </c>
    </row>
    <row r="860" spans="1:19" x14ac:dyDescent="0.25">
      <c r="A860" s="108">
        <v>2</v>
      </c>
      <c r="B860" s="316">
        <f t="shared" si="187"/>
        <v>4572.6899999999996</v>
      </c>
      <c r="C860" s="344">
        <f>ROUND(B860*index!$O$8,2)</f>
        <v>4757.43</v>
      </c>
      <c r="D860" s="216">
        <f t="shared" si="194"/>
        <v>28.891300000000001</v>
      </c>
      <c r="E860" s="31"/>
      <c r="F860" s="37">
        <f t="shared" si="188"/>
        <v>7.5117000000000003</v>
      </c>
      <c r="G860" s="22">
        <f t="shared" si="189"/>
        <v>16.179099999999998</v>
      </c>
      <c r="H860" s="22">
        <f t="shared" si="190"/>
        <v>10.112</v>
      </c>
      <c r="I860" s="22">
        <f t="shared" si="191"/>
        <v>14.4457</v>
      </c>
      <c r="J860" s="22">
        <f t="shared" si="192"/>
        <v>8.6674000000000007</v>
      </c>
      <c r="K860" s="38">
        <f t="shared" si="193"/>
        <v>5.7782999999999998</v>
      </c>
      <c r="L860" s="31"/>
      <c r="M860" s="44">
        <f t="shared" si="195"/>
        <v>250.24</v>
      </c>
      <c r="N860" s="20">
        <f t="shared" si="196"/>
        <v>500.48</v>
      </c>
      <c r="O860" s="45">
        <f t="shared" si="197"/>
        <v>750.72</v>
      </c>
      <c r="P860" s="105"/>
      <c r="Q860" s="145">
        <v>2</v>
      </c>
      <c r="R860" s="44">
        <f>ROUND(index!$O$33+(C860*12)*index!$O$34,2)</f>
        <v>1784.71</v>
      </c>
      <c r="S860" s="45">
        <f>ROUND(index!$O$37+(C860*12)*index!$O$38,2)</f>
        <v>977.06</v>
      </c>
    </row>
    <row r="861" spans="1:19" x14ac:dyDescent="0.25">
      <c r="A861" s="108">
        <v>3</v>
      </c>
      <c r="B861" s="316">
        <f t="shared" si="187"/>
        <v>4709.63</v>
      </c>
      <c r="C861" s="344">
        <f>ROUND(B861*index!$O$8,2)</f>
        <v>4899.8999999999996</v>
      </c>
      <c r="D861" s="216">
        <f t="shared" si="194"/>
        <v>29.756499999999999</v>
      </c>
      <c r="E861" s="31"/>
      <c r="F861" s="37">
        <f t="shared" si="188"/>
        <v>7.7366999999999999</v>
      </c>
      <c r="G861" s="22">
        <f t="shared" si="189"/>
        <v>16.663599999999999</v>
      </c>
      <c r="H861" s="22">
        <f t="shared" si="190"/>
        <v>10.4148</v>
      </c>
      <c r="I861" s="22">
        <f t="shared" si="191"/>
        <v>14.878299999999999</v>
      </c>
      <c r="J861" s="22">
        <f t="shared" si="192"/>
        <v>8.9269999999999996</v>
      </c>
      <c r="K861" s="38">
        <f t="shared" si="193"/>
        <v>5.9512999999999998</v>
      </c>
      <c r="L861" s="31"/>
      <c r="M861" s="44">
        <f t="shared" si="195"/>
        <v>257.73</v>
      </c>
      <c r="N861" s="20">
        <f t="shared" si="196"/>
        <v>515.47</v>
      </c>
      <c r="O861" s="45">
        <f t="shared" si="197"/>
        <v>773.2</v>
      </c>
      <c r="P861" s="105"/>
      <c r="Q861" s="145">
        <v>3</v>
      </c>
      <c r="R861" s="44">
        <f>ROUND(index!$O$33+(C861*12)*index!$O$34,2)</f>
        <v>1827.45</v>
      </c>
      <c r="S861" s="45">
        <f>ROUND(index!$O$37+(C861*12)*index!$O$38,2)</f>
        <v>986.12</v>
      </c>
    </row>
    <row r="862" spans="1:19" x14ac:dyDescent="0.25">
      <c r="A862" s="108">
        <v>4</v>
      </c>
      <c r="B862" s="316">
        <f t="shared" si="187"/>
        <v>4840.09</v>
      </c>
      <c r="C862" s="344">
        <f>ROUND(B862*index!$O$8,2)</f>
        <v>5035.63</v>
      </c>
      <c r="D862" s="216">
        <f t="shared" si="194"/>
        <v>30.5807</v>
      </c>
      <c r="E862" s="31"/>
      <c r="F862" s="37">
        <f t="shared" si="188"/>
        <v>7.9509999999999996</v>
      </c>
      <c r="G862" s="22">
        <f t="shared" si="189"/>
        <v>17.1252</v>
      </c>
      <c r="H862" s="22">
        <f t="shared" si="190"/>
        <v>10.703200000000001</v>
      </c>
      <c r="I862" s="22">
        <f t="shared" si="191"/>
        <v>15.2904</v>
      </c>
      <c r="J862" s="22">
        <f t="shared" si="192"/>
        <v>9.1742000000000008</v>
      </c>
      <c r="K862" s="38">
        <f t="shared" si="193"/>
        <v>6.1161000000000003</v>
      </c>
      <c r="L862" s="31"/>
      <c r="M862" s="44">
        <f t="shared" si="195"/>
        <v>264.87</v>
      </c>
      <c r="N862" s="20">
        <f t="shared" si="196"/>
        <v>529.75</v>
      </c>
      <c r="O862" s="45">
        <f t="shared" si="197"/>
        <v>794.62</v>
      </c>
      <c r="P862" s="105"/>
      <c r="Q862" s="145">
        <v>4</v>
      </c>
      <c r="R862" s="44">
        <f>ROUND(index!$O$33+(C862*12)*index!$O$34,2)</f>
        <v>1868.17</v>
      </c>
      <c r="S862" s="45">
        <f>ROUND(index!$O$37+(C862*12)*index!$O$38,2)</f>
        <v>994.76</v>
      </c>
    </row>
    <row r="863" spans="1:19" x14ac:dyDescent="0.25">
      <c r="A863" s="108">
        <v>5</v>
      </c>
      <c r="B863" s="316">
        <f t="shared" si="187"/>
        <v>4964.1099999999997</v>
      </c>
      <c r="C863" s="344">
        <f>ROUND(B863*index!$O$8,2)</f>
        <v>5164.66</v>
      </c>
      <c r="D863" s="216">
        <f t="shared" si="194"/>
        <v>31.3643</v>
      </c>
      <c r="E863" s="31"/>
      <c r="F863" s="37">
        <f t="shared" si="188"/>
        <v>8.1547000000000001</v>
      </c>
      <c r="G863" s="22">
        <f t="shared" si="189"/>
        <v>17.564</v>
      </c>
      <c r="H863" s="22">
        <f t="shared" si="190"/>
        <v>10.977499999999999</v>
      </c>
      <c r="I863" s="22">
        <f t="shared" si="191"/>
        <v>15.6822</v>
      </c>
      <c r="J863" s="22">
        <f t="shared" si="192"/>
        <v>9.4093</v>
      </c>
      <c r="K863" s="38">
        <f t="shared" si="193"/>
        <v>6.2728999999999999</v>
      </c>
      <c r="L863" s="31"/>
      <c r="M863" s="44">
        <f t="shared" si="195"/>
        <v>271.66000000000003</v>
      </c>
      <c r="N863" s="20">
        <f t="shared" si="196"/>
        <v>543.32000000000005</v>
      </c>
      <c r="O863" s="45">
        <f t="shared" si="197"/>
        <v>814.98</v>
      </c>
      <c r="P863" s="105"/>
      <c r="Q863" s="145">
        <v>5</v>
      </c>
      <c r="R863" s="44">
        <f>ROUND(index!$O$33+(C863*12)*index!$O$34,2)</f>
        <v>1906.88</v>
      </c>
      <c r="S863" s="45">
        <f>ROUND(index!$O$37+(C863*12)*index!$O$38,2)</f>
        <v>1002.96</v>
      </c>
    </row>
    <row r="864" spans="1:19" x14ac:dyDescent="0.25">
      <c r="A864" s="108">
        <v>6</v>
      </c>
      <c r="B864" s="316">
        <f t="shared" si="187"/>
        <v>5081.76</v>
      </c>
      <c r="C864" s="344">
        <f>ROUND(B864*index!$O$8,2)</f>
        <v>5287.06</v>
      </c>
      <c r="D864" s="216">
        <f t="shared" si="194"/>
        <v>32.107700000000001</v>
      </c>
      <c r="E864" s="31"/>
      <c r="F864" s="37">
        <f t="shared" si="188"/>
        <v>8.3480000000000008</v>
      </c>
      <c r="G864" s="22">
        <f t="shared" si="189"/>
        <v>17.9803</v>
      </c>
      <c r="H864" s="22">
        <f t="shared" si="190"/>
        <v>11.2377</v>
      </c>
      <c r="I864" s="22">
        <f t="shared" si="191"/>
        <v>16.053899999999999</v>
      </c>
      <c r="J864" s="22">
        <f t="shared" si="192"/>
        <v>9.6323000000000008</v>
      </c>
      <c r="K864" s="38">
        <f t="shared" si="193"/>
        <v>6.4215</v>
      </c>
      <c r="L864" s="31"/>
      <c r="M864" s="44">
        <f t="shared" si="195"/>
        <v>278.10000000000002</v>
      </c>
      <c r="N864" s="20">
        <f t="shared" si="196"/>
        <v>556.20000000000005</v>
      </c>
      <c r="O864" s="45">
        <f t="shared" si="197"/>
        <v>834.3</v>
      </c>
      <c r="P864" s="105"/>
      <c r="Q864" s="145">
        <v>6</v>
      </c>
      <c r="R864" s="44">
        <f>ROUND(index!$O$33+(C864*12)*index!$O$34,2)</f>
        <v>1943.6</v>
      </c>
      <c r="S864" s="45">
        <f>ROUND(index!$O$37+(C864*12)*index!$O$38,2)</f>
        <v>1010.75</v>
      </c>
    </row>
    <row r="865" spans="1:19" x14ac:dyDescent="0.25">
      <c r="A865" s="108">
        <v>7</v>
      </c>
      <c r="B865" s="316">
        <f t="shared" si="187"/>
        <v>5193.17</v>
      </c>
      <c r="C865" s="344">
        <f>ROUND(B865*index!$O$8,2)</f>
        <v>5402.97</v>
      </c>
      <c r="D865" s="216">
        <f t="shared" si="194"/>
        <v>32.811599999999999</v>
      </c>
      <c r="E865" s="31"/>
      <c r="F865" s="37">
        <f t="shared" si="188"/>
        <v>8.5310000000000006</v>
      </c>
      <c r="G865" s="22">
        <f t="shared" si="189"/>
        <v>18.374500000000001</v>
      </c>
      <c r="H865" s="22">
        <f t="shared" si="190"/>
        <v>11.4841</v>
      </c>
      <c r="I865" s="22">
        <f t="shared" si="191"/>
        <v>16.405799999999999</v>
      </c>
      <c r="J865" s="22">
        <f t="shared" si="192"/>
        <v>9.8435000000000006</v>
      </c>
      <c r="K865" s="38">
        <f t="shared" si="193"/>
        <v>6.5622999999999996</v>
      </c>
      <c r="L865" s="31"/>
      <c r="M865" s="44">
        <f t="shared" si="195"/>
        <v>284.2</v>
      </c>
      <c r="N865" s="20">
        <f t="shared" si="196"/>
        <v>568.39</v>
      </c>
      <c r="O865" s="45">
        <f t="shared" si="197"/>
        <v>852.59</v>
      </c>
      <c r="P865" s="105"/>
      <c r="Q865" s="145">
        <v>7</v>
      </c>
      <c r="R865" s="44">
        <f>ROUND(index!$O$33+(C865*12)*index!$O$34,2)</f>
        <v>1978.37</v>
      </c>
      <c r="S865" s="45">
        <f>ROUND(index!$O$37+(C865*12)*index!$O$38,2)</f>
        <v>1018.12</v>
      </c>
    </row>
    <row r="866" spans="1:19" x14ac:dyDescent="0.25">
      <c r="A866" s="108">
        <v>8</v>
      </c>
      <c r="B866" s="316">
        <f t="shared" si="187"/>
        <v>5298.49</v>
      </c>
      <c r="C866" s="344">
        <f>ROUND(B866*index!$O$8,2)</f>
        <v>5512.55</v>
      </c>
      <c r="D866" s="216">
        <f t="shared" si="194"/>
        <v>33.476999999999997</v>
      </c>
      <c r="E866" s="31"/>
      <c r="F866" s="37">
        <f t="shared" si="188"/>
        <v>8.7040000000000006</v>
      </c>
      <c r="G866" s="22">
        <f t="shared" si="189"/>
        <v>18.7471</v>
      </c>
      <c r="H866" s="22">
        <f t="shared" si="190"/>
        <v>11.717000000000001</v>
      </c>
      <c r="I866" s="22">
        <f t="shared" si="191"/>
        <v>16.738499999999998</v>
      </c>
      <c r="J866" s="22">
        <f t="shared" si="192"/>
        <v>10.043100000000001</v>
      </c>
      <c r="K866" s="38">
        <f t="shared" si="193"/>
        <v>6.6954000000000002</v>
      </c>
      <c r="L866" s="31"/>
      <c r="M866" s="44">
        <f t="shared" si="195"/>
        <v>289.95999999999998</v>
      </c>
      <c r="N866" s="20">
        <f t="shared" si="196"/>
        <v>579.91999999999996</v>
      </c>
      <c r="O866" s="45">
        <f t="shared" si="197"/>
        <v>869.88</v>
      </c>
      <c r="P866" s="105"/>
      <c r="Q866" s="145">
        <v>8</v>
      </c>
      <c r="R866" s="44">
        <f>ROUND(index!$O$33+(C866*12)*index!$O$34,2)</f>
        <v>2011.25</v>
      </c>
      <c r="S866" s="45">
        <f>ROUND(index!$O$37+(C866*12)*index!$O$38,2)</f>
        <v>1025.0899999999999</v>
      </c>
    </row>
    <row r="867" spans="1:19" x14ac:dyDescent="0.25">
      <c r="A867" s="108">
        <v>9</v>
      </c>
      <c r="B867" s="316">
        <f t="shared" si="187"/>
        <v>5397.88</v>
      </c>
      <c r="C867" s="344">
        <f>ROUND(B867*index!$O$8,2)</f>
        <v>5615.95</v>
      </c>
      <c r="D867" s="216">
        <f t="shared" si="194"/>
        <v>34.104999999999997</v>
      </c>
      <c r="E867" s="31"/>
      <c r="F867" s="37">
        <f t="shared" si="188"/>
        <v>8.8673000000000002</v>
      </c>
      <c r="G867" s="22">
        <f t="shared" si="189"/>
        <v>19.098800000000001</v>
      </c>
      <c r="H867" s="22">
        <f t="shared" si="190"/>
        <v>11.9368</v>
      </c>
      <c r="I867" s="22">
        <f t="shared" si="191"/>
        <v>17.052499999999998</v>
      </c>
      <c r="J867" s="22">
        <f t="shared" si="192"/>
        <v>10.2315</v>
      </c>
      <c r="K867" s="38">
        <f t="shared" si="193"/>
        <v>6.8209999999999997</v>
      </c>
      <c r="L867" s="31"/>
      <c r="M867" s="44">
        <f t="shared" si="195"/>
        <v>295.39999999999998</v>
      </c>
      <c r="N867" s="20">
        <f t="shared" si="196"/>
        <v>590.79999999999995</v>
      </c>
      <c r="O867" s="45">
        <f t="shared" si="197"/>
        <v>886.2</v>
      </c>
      <c r="P867" s="105"/>
      <c r="Q867" s="145">
        <v>9</v>
      </c>
      <c r="R867" s="44">
        <f>ROUND(index!$O$33+(C867*12)*index!$O$34,2)</f>
        <v>2042.27</v>
      </c>
      <c r="S867" s="45">
        <f>ROUND(index!$O$37+(C867*12)*index!$O$38,2)</f>
        <v>1031.6600000000001</v>
      </c>
    </row>
    <row r="868" spans="1:19" x14ac:dyDescent="0.25">
      <c r="A868" s="108">
        <v>10</v>
      </c>
      <c r="B868" s="316">
        <f t="shared" si="187"/>
        <v>5491.55</v>
      </c>
      <c r="C868" s="344">
        <f>ROUND(B868*index!$O$8,2)</f>
        <v>5713.41</v>
      </c>
      <c r="D868" s="216">
        <f t="shared" si="194"/>
        <v>34.696800000000003</v>
      </c>
      <c r="E868" s="31"/>
      <c r="F868" s="37">
        <f t="shared" si="188"/>
        <v>9.0212000000000003</v>
      </c>
      <c r="G868" s="22">
        <f t="shared" si="189"/>
        <v>19.430199999999999</v>
      </c>
      <c r="H868" s="22">
        <f t="shared" si="190"/>
        <v>12.1439</v>
      </c>
      <c r="I868" s="22">
        <f t="shared" si="191"/>
        <v>17.348400000000002</v>
      </c>
      <c r="J868" s="22">
        <f t="shared" si="192"/>
        <v>10.409000000000001</v>
      </c>
      <c r="K868" s="38">
        <f t="shared" si="193"/>
        <v>6.9394</v>
      </c>
      <c r="L868" s="31"/>
      <c r="M868" s="44">
        <f t="shared" si="195"/>
        <v>300.52999999999997</v>
      </c>
      <c r="N868" s="20">
        <f t="shared" si="196"/>
        <v>601.04999999999995</v>
      </c>
      <c r="O868" s="45">
        <f t="shared" si="197"/>
        <v>901.58</v>
      </c>
      <c r="P868" s="105"/>
      <c r="Q868" s="145">
        <v>10</v>
      </c>
      <c r="R868" s="44">
        <f>ROUND(index!$O$33+(C868*12)*index!$O$34,2)</f>
        <v>2071.5</v>
      </c>
      <c r="S868" s="45">
        <f>ROUND(index!$O$37+(C868*12)*index!$O$38,2)</f>
        <v>1037.8599999999999</v>
      </c>
    </row>
    <row r="869" spans="1:19" x14ac:dyDescent="0.25">
      <c r="A869" s="108">
        <v>11</v>
      </c>
      <c r="B869" s="316">
        <f t="shared" si="187"/>
        <v>5579.69</v>
      </c>
      <c r="C869" s="344">
        <f>ROUND(B869*index!$O$8,2)</f>
        <v>5805.11</v>
      </c>
      <c r="D869" s="216">
        <f t="shared" si="194"/>
        <v>35.253700000000002</v>
      </c>
      <c r="E869" s="31"/>
      <c r="F869" s="37">
        <f t="shared" si="188"/>
        <v>9.1660000000000004</v>
      </c>
      <c r="G869" s="22">
        <f t="shared" si="189"/>
        <v>19.742100000000001</v>
      </c>
      <c r="H869" s="22">
        <f t="shared" si="190"/>
        <v>12.338800000000001</v>
      </c>
      <c r="I869" s="22">
        <f t="shared" si="191"/>
        <v>17.626899999999999</v>
      </c>
      <c r="J869" s="22">
        <f t="shared" si="192"/>
        <v>10.5761</v>
      </c>
      <c r="K869" s="38">
        <f t="shared" si="193"/>
        <v>7.0507</v>
      </c>
      <c r="L869" s="31"/>
      <c r="M869" s="44">
        <f t="shared" si="195"/>
        <v>305.35000000000002</v>
      </c>
      <c r="N869" s="20">
        <f t="shared" si="196"/>
        <v>610.70000000000005</v>
      </c>
      <c r="O869" s="45">
        <f t="shared" si="197"/>
        <v>916.05</v>
      </c>
      <c r="P869" s="105"/>
      <c r="Q869" s="145">
        <v>11</v>
      </c>
      <c r="R869" s="44">
        <f>ROUND(index!$O$33+(C869*12)*index!$O$34,2)</f>
        <v>2099.0100000000002</v>
      </c>
      <c r="S869" s="45">
        <f>ROUND(index!$O$37+(C869*12)*index!$O$38,2)</f>
        <v>1043.69</v>
      </c>
    </row>
    <row r="870" spans="1:19" x14ac:dyDescent="0.25">
      <c r="A870" s="108">
        <v>12</v>
      </c>
      <c r="B870" s="316">
        <f t="shared" si="187"/>
        <v>5662.53</v>
      </c>
      <c r="C870" s="344">
        <f>ROUND(B870*index!$O$8,2)</f>
        <v>5891.3</v>
      </c>
      <c r="D870" s="216">
        <f t="shared" si="194"/>
        <v>35.777099999999997</v>
      </c>
      <c r="E870" s="31"/>
      <c r="F870" s="37">
        <f t="shared" si="188"/>
        <v>9.3019999999999996</v>
      </c>
      <c r="G870" s="22">
        <f t="shared" si="189"/>
        <v>20.0352</v>
      </c>
      <c r="H870" s="22">
        <f t="shared" si="190"/>
        <v>12.522</v>
      </c>
      <c r="I870" s="22">
        <f t="shared" si="191"/>
        <v>17.8886</v>
      </c>
      <c r="J870" s="22">
        <f t="shared" si="192"/>
        <v>10.7331</v>
      </c>
      <c r="K870" s="38">
        <f t="shared" si="193"/>
        <v>7.1554000000000002</v>
      </c>
      <c r="L870" s="31"/>
      <c r="M870" s="44">
        <f t="shared" si="195"/>
        <v>309.88</v>
      </c>
      <c r="N870" s="20">
        <f t="shared" si="196"/>
        <v>619.76</v>
      </c>
      <c r="O870" s="45">
        <f t="shared" si="197"/>
        <v>929.65</v>
      </c>
      <c r="P870" s="105"/>
      <c r="Q870" s="145">
        <v>12</v>
      </c>
      <c r="R870" s="44">
        <f>ROUND(index!$O$33+(C870*12)*index!$O$34,2)</f>
        <v>2124.87</v>
      </c>
      <c r="S870" s="45">
        <f>ROUND(index!$O$37+(C870*12)*index!$O$38,2)</f>
        <v>1049.18</v>
      </c>
    </row>
    <row r="871" spans="1:19" x14ac:dyDescent="0.25">
      <c r="A871" s="108">
        <v>13</v>
      </c>
      <c r="B871" s="316">
        <f t="shared" si="187"/>
        <v>5740.29</v>
      </c>
      <c r="C871" s="344">
        <f>ROUND(B871*index!$O$8,2)</f>
        <v>5972.2</v>
      </c>
      <c r="D871" s="216">
        <f t="shared" si="194"/>
        <v>36.2684</v>
      </c>
      <c r="E871" s="31"/>
      <c r="F871" s="37">
        <f t="shared" si="188"/>
        <v>9.4298000000000002</v>
      </c>
      <c r="G871" s="22">
        <f t="shared" si="189"/>
        <v>20.310300000000002</v>
      </c>
      <c r="H871" s="22">
        <f t="shared" si="190"/>
        <v>12.693899999999999</v>
      </c>
      <c r="I871" s="22">
        <f t="shared" si="191"/>
        <v>18.1342</v>
      </c>
      <c r="J871" s="22">
        <f t="shared" si="192"/>
        <v>10.8805</v>
      </c>
      <c r="K871" s="38">
        <f t="shared" si="193"/>
        <v>7.2537000000000003</v>
      </c>
      <c r="L871" s="31"/>
      <c r="M871" s="44">
        <f t="shared" si="195"/>
        <v>314.14</v>
      </c>
      <c r="N871" s="20">
        <f t="shared" si="196"/>
        <v>628.28</v>
      </c>
      <c r="O871" s="45">
        <f t="shared" si="197"/>
        <v>942.41</v>
      </c>
      <c r="P871" s="105"/>
      <c r="Q871" s="145">
        <v>13</v>
      </c>
      <c r="R871" s="44">
        <f>ROUND(index!$O$33+(C871*12)*index!$O$34,2)</f>
        <v>2149.14</v>
      </c>
      <c r="S871" s="45">
        <f>ROUND(index!$O$37+(C871*12)*index!$O$38,2)</f>
        <v>1054.32</v>
      </c>
    </row>
    <row r="872" spans="1:19" x14ac:dyDescent="0.25">
      <c r="A872" s="108">
        <v>14</v>
      </c>
      <c r="B872" s="316">
        <f t="shared" si="187"/>
        <v>5813.21</v>
      </c>
      <c r="C872" s="344">
        <f>ROUND(B872*index!$O$8,2)</f>
        <v>6048.06</v>
      </c>
      <c r="D872" s="216">
        <f t="shared" si="194"/>
        <v>36.729100000000003</v>
      </c>
      <c r="E872" s="31"/>
      <c r="F872" s="37">
        <f t="shared" si="188"/>
        <v>9.5495999999999999</v>
      </c>
      <c r="G872" s="22">
        <f t="shared" si="189"/>
        <v>20.568300000000001</v>
      </c>
      <c r="H872" s="22">
        <f t="shared" si="190"/>
        <v>12.8552</v>
      </c>
      <c r="I872" s="22">
        <f t="shared" si="191"/>
        <v>18.364599999999999</v>
      </c>
      <c r="J872" s="22">
        <f t="shared" si="192"/>
        <v>11.018700000000001</v>
      </c>
      <c r="K872" s="38">
        <f t="shared" si="193"/>
        <v>7.3457999999999997</v>
      </c>
      <c r="L872" s="31"/>
      <c r="M872" s="44">
        <f t="shared" si="195"/>
        <v>318.13</v>
      </c>
      <c r="N872" s="20">
        <f t="shared" si="196"/>
        <v>636.26</v>
      </c>
      <c r="O872" s="45">
        <f t="shared" si="197"/>
        <v>954.38</v>
      </c>
      <c r="P872" s="105"/>
      <c r="Q872" s="145">
        <v>14</v>
      </c>
      <c r="R872" s="44">
        <f>ROUND(index!$O$33+(C872*12)*index!$O$34,2)</f>
        <v>2171.9</v>
      </c>
      <c r="S872" s="45">
        <f>ROUND(index!$O$37+(C872*12)*index!$O$38,2)</f>
        <v>1059.1500000000001</v>
      </c>
    </row>
    <row r="873" spans="1:19" x14ac:dyDescent="0.25">
      <c r="A873" s="108">
        <v>15</v>
      </c>
      <c r="B873" s="316">
        <f t="shared" si="187"/>
        <v>5881.52</v>
      </c>
      <c r="C873" s="344">
        <f>ROUND(B873*index!$O$8,2)</f>
        <v>6119.13</v>
      </c>
      <c r="D873" s="216">
        <f t="shared" si="194"/>
        <v>37.160699999999999</v>
      </c>
      <c r="E873" s="31"/>
      <c r="F873" s="37">
        <f t="shared" si="188"/>
        <v>9.6617999999999995</v>
      </c>
      <c r="G873" s="22">
        <f t="shared" si="189"/>
        <v>20.81</v>
      </c>
      <c r="H873" s="22">
        <f t="shared" si="190"/>
        <v>13.0062</v>
      </c>
      <c r="I873" s="22">
        <f t="shared" si="191"/>
        <v>18.580400000000001</v>
      </c>
      <c r="J873" s="22">
        <f t="shared" si="192"/>
        <v>11.148199999999999</v>
      </c>
      <c r="K873" s="38">
        <f t="shared" si="193"/>
        <v>7.4321000000000002</v>
      </c>
      <c r="L873" s="31"/>
      <c r="M873" s="44">
        <f t="shared" si="195"/>
        <v>321.87</v>
      </c>
      <c r="N873" s="20">
        <f t="shared" si="196"/>
        <v>643.73</v>
      </c>
      <c r="O873" s="45">
        <f t="shared" si="197"/>
        <v>965.6</v>
      </c>
      <c r="P873" s="105"/>
      <c r="Q873" s="145">
        <v>15</v>
      </c>
      <c r="R873" s="44">
        <f>ROUND(index!$O$33+(C873*12)*index!$O$34,2)</f>
        <v>2193.2199999999998</v>
      </c>
      <c r="S873" s="45">
        <f>ROUND(index!$O$37+(C873*12)*index!$O$38,2)</f>
        <v>1063.67</v>
      </c>
    </row>
    <row r="874" spans="1:19" x14ac:dyDescent="0.25">
      <c r="A874" s="108">
        <v>16</v>
      </c>
      <c r="B874" s="316">
        <f t="shared" si="187"/>
        <v>5943.62</v>
      </c>
      <c r="C874" s="344">
        <f>ROUND(B874*index!$O$8,2)</f>
        <v>6183.74</v>
      </c>
      <c r="D874" s="216">
        <f t="shared" si="194"/>
        <v>37.553100000000001</v>
      </c>
      <c r="E874" s="31"/>
      <c r="F874" s="37">
        <f t="shared" si="188"/>
        <v>9.7637999999999998</v>
      </c>
      <c r="G874" s="22">
        <f t="shared" si="189"/>
        <v>21.029699999999998</v>
      </c>
      <c r="H874" s="22">
        <f t="shared" si="190"/>
        <v>13.143599999999999</v>
      </c>
      <c r="I874" s="22">
        <f t="shared" si="191"/>
        <v>18.776599999999998</v>
      </c>
      <c r="J874" s="22">
        <f t="shared" si="192"/>
        <v>11.2659</v>
      </c>
      <c r="K874" s="38">
        <f t="shared" si="193"/>
        <v>7.5106000000000002</v>
      </c>
      <c r="L874" s="31"/>
      <c r="M874" s="44">
        <f t="shared" si="195"/>
        <v>325.26</v>
      </c>
      <c r="N874" s="20">
        <f t="shared" si="196"/>
        <v>650.53</v>
      </c>
      <c r="O874" s="45">
        <f t="shared" si="197"/>
        <v>975.79</v>
      </c>
      <c r="P874" s="105"/>
      <c r="Q874" s="145">
        <v>16</v>
      </c>
      <c r="R874" s="44">
        <f>ROUND(index!$O$33+(C874*12)*index!$O$34,2)</f>
        <v>2212.6</v>
      </c>
      <c r="S874" s="45">
        <f>ROUND(index!$O$37+(C874*12)*index!$O$38,2)</f>
        <v>1067.78</v>
      </c>
    </row>
    <row r="875" spans="1:19" x14ac:dyDescent="0.25">
      <c r="A875" s="108">
        <v>17</v>
      </c>
      <c r="B875" s="316">
        <f t="shared" si="187"/>
        <v>6001.67</v>
      </c>
      <c r="C875" s="344">
        <f>ROUND(B875*index!$O$8,2)</f>
        <v>6244.14</v>
      </c>
      <c r="D875" s="216">
        <f t="shared" si="194"/>
        <v>37.919899999999998</v>
      </c>
      <c r="E875" s="31"/>
      <c r="F875" s="37">
        <f t="shared" si="188"/>
        <v>9.8591999999999995</v>
      </c>
      <c r="G875" s="22">
        <f t="shared" si="189"/>
        <v>21.235099999999999</v>
      </c>
      <c r="H875" s="22">
        <f t="shared" si="190"/>
        <v>13.272</v>
      </c>
      <c r="I875" s="22">
        <f t="shared" si="191"/>
        <v>18.96</v>
      </c>
      <c r="J875" s="22">
        <f t="shared" si="192"/>
        <v>11.375999999999999</v>
      </c>
      <c r="K875" s="38">
        <f t="shared" si="193"/>
        <v>7.5839999999999996</v>
      </c>
      <c r="L875" s="31"/>
      <c r="M875" s="44">
        <f t="shared" si="195"/>
        <v>328.44</v>
      </c>
      <c r="N875" s="20">
        <f t="shared" si="196"/>
        <v>656.88</v>
      </c>
      <c r="O875" s="45">
        <f t="shared" si="197"/>
        <v>985.33</v>
      </c>
      <c r="P875" s="105"/>
      <c r="Q875" s="145">
        <v>17</v>
      </c>
      <c r="R875" s="44">
        <f>ROUND(index!$O$33+(C875*12)*index!$O$34,2)</f>
        <v>2230.7199999999998</v>
      </c>
      <c r="S875" s="45">
        <f>ROUND(index!$O$37+(C875*12)*index!$O$38,2)</f>
        <v>1071.6199999999999</v>
      </c>
    </row>
    <row r="876" spans="1:19" x14ac:dyDescent="0.25">
      <c r="A876" s="108">
        <v>18</v>
      </c>
      <c r="B876" s="316">
        <f t="shared" si="187"/>
        <v>6055.89</v>
      </c>
      <c r="C876" s="344">
        <f>ROUND(B876*index!$O$8,2)</f>
        <v>6300.55</v>
      </c>
      <c r="D876" s="216">
        <f t="shared" si="194"/>
        <v>38.2624</v>
      </c>
      <c r="E876" s="31"/>
      <c r="F876" s="37">
        <f t="shared" si="188"/>
        <v>9.9481999999999999</v>
      </c>
      <c r="G876" s="22">
        <f t="shared" si="189"/>
        <v>21.4269</v>
      </c>
      <c r="H876" s="22">
        <f t="shared" si="190"/>
        <v>13.3918</v>
      </c>
      <c r="I876" s="22">
        <f t="shared" si="191"/>
        <v>19.1312</v>
      </c>
      <c r="J876" s="22">
        <f t="shared" si="192"/>
        <v>11.4787</v>
      </c>
      <c r="K876" s="38">
        <f t="shared" si="193"/>
        <v>7.6524999999999999</v>
      </c>
      <c r="L876" s="31"/>
      <c r="M876" s="44">
        <f t="shared" si="195"/>
        <v>331.41</v>
      </c>
      <c r="N876" s="20">
        <f t="shared" si="196"/>
        <v>662.82</v>
      </c>
      <c r="O876" s="45">
        <f t="shared" si="197"/>
        <v>994.23</v>
      </c>
      <c r="P876" s="105"/>
      <c r="Q876" s="145">
        <v>18</v>
      </c>
      <c r="R876" s="44">
        <f>ROUND(index!$O$33+(C876*12)*index!$O$34,2)</f>
        <v>2247.65</v>
      </c>
      <c r="S876" s="45">
        <f>ROUND(index!$O$37+(C876*12)*index!$O$38,2)</f>
        <v>1075.2</v>
      </c>
    </row>
    <row r="877" spans="1:19" x14ac:dyDescent="0.25">
      <c r="A877" s="108">
        <v>19</v>
      </c>
      <c r="B877" s="316">
        <f t="shared" si="187"/>
        <v>6106.49</v>
      </c>
      <c r="C877" s="344">
        <f>ROUND(B877*index!$O$8,2)</f>
        <v>6353.19</v>
      </c>
      <c r="D877" s="216">
        <f t="shared" si="194"/>
        <v>38.582099999999997</v>
      </c>
      <c r="E877" s="31"/>
      <c r="F877" s="37">
        <f t="shared" si="188"/>
        <v>10.0313</v>
      </c>
      <c r="G877" s="22">
        <f t="shared" si="189"/>
        <v>21.606000000000002</v>
      </c>
      <c r="H877" s="22">
        <f t="shared" si="190"/>
        <v>13.5037</v>
      </c>
      <c r="I877" s="22">
        <f t="shared" si="191"/>
        <v>19.2911</v>
      </c>
      <c r="J877" s="22">
        <f t="shared" si="192"/>
        <v>11.5746</v>
      </c>
      <c r="K877" s="38">
        <f t="shared" si="193"/>
        <v>7.7164000000000001</v>
      </c>
      <c r="L877" s="31"/>
      <c r="M877" s="44">
        <f t="shared" si="195"/>
        <v>334.18</v>
      </c>
      <c r="N877" s="20">
        <f t="shared" si="196"/>
        <v>668.36</v>
      </c>
      <c r="O877" s="45">
        <f t="shared" si="197"/>
        <v>1002.53</v>
      </c>
      <c r="P877" s="105"/>
      <c r="Q877" s="145">
        <v>19</v>
      </c>
      <c r="R877" s="44">
        <f>ROUND(index!$O$33+(C877*12)*index!$O$34,2)</f>
        <v>2263.44</v>
      </c>
      <c r="S877" s="45">
        <f>ROUND(index!$O$37+(C877*12)*index!$O$38,2)</f>
        <v>1078.55</v>
      </c>
    </row>
    <row r="878" spans="1:19" x14ac:dyDescent="0.25">
      <c r="A878" s="108">
        <v>20</v>
      </c>
      <c r="B878" s="316">
        <f t="shared" si="187"/>
        <v>6153.7</v>
      </c>
      <c r="C878" s="344">
        <f>ROUND(B878*index!$O$8,2)</f>
        <v>6402.31</v>
      </c>
      <c r="D878" s="216">
        <f t="shared" si="194"/>
        <v>38.880400000000002</v>
      </c>
      <c r="E878" s="31"/>
      <c r="F878" s="37">
        <f t="shared" si="188"/>
        <v>10.1089</v>
      </c>
      <c r="G878" s="22">
        <f t="shared" si="189"/>
        <v>21.773</v>
      </c>
      <c r="H878" s="22">
        <f t="shared" si="190"/>
        <v>13.6081</v>
      </c>
      <c r="I878" s="22">
        <f t="shared" si="191"/>
        <v>19.440200000000001</v>
      </c>
      <c r="J878" s="22">
        <f t="shared" si="192"/>
        <v>11.664099999999999</v>
      </c>
      <c r="K878" s="38">
        <f t="shared" si="193"/>
        <v>7.7760999999999996</v>
      </c>
      <c r="L878" s="31"/>
      <c r="M878" s="44">
        <f t="shared" si="195"/>
        <v>336.76</v>
      </c>
      <c r="N878" s="20">
        <f t="shared" si="196"/>
        <v>673.52</v>
      </c>
      <c r="O878" s="45">
        <f t="shared" si="197"/>
        <v>1010.28</v>
      </c>
      <c r="P878" s="105"/>
      <c r="Q878" s="145">
        <v>20</v>
      </c>
      <c r="R878" s="44">
        <f>ROUND(index!$O$33+(C878*12)*index!$O$34,2)</f>
        <v>2278.17</v>
      </c>
      <c r="S878" s="45">
        <f>ROUND(index!$O$37+(C878*12)*index!$O$38,2)</f>
        <v>1081.68</v>
      </c>
    </row>
    <row r="879" spans="1:19" x14ac:dyDescent="0.25">
      <c r="A879" s="108">
        <v>21</v>
      </c>
      <c r="B879" s="316">
        <f t="shared" si="187"/>
        <v>6197.7</v>
      </c>
      <c r="C879" s="344">
        <f>ROUND(B879*index!$O$8,2)</f>
        <v>6448.09</v>
      </c>
      <c r="D879" s="216">
        <f t="shared" si="194"/>
        <v>39.1584</v>
      </c>
      <c r="E879" s="31"/>
      <c r="F879" s="37">
        <f t="shared" si="188"/>
        <v>10.1812</v>
      </c>
      <c r="G879" s="22">
        <f t="shared" si="189"/>
        <v>21.928699999999999</v>
      </c>
      <c r="H879" s="22">
        <f t="shared" si="190"/>
        <v>13.705399999999999</v>
      </c>
      <c r="I879" s="22">
        <f t="shared" si="191"/>
        <v>19.5792</v>
      </c>
      <c r="J879" s="22">
        <f t="shared" si="192"/>
        <v>11.7475</v>
      </c>
      <c r="K879" s="38">
        <f t="shared" si="193"/>
        <v>7.8316999999999997</v>
      </c>
      <c r="L879" s="31"/>
      <c r="M879" s="44">
        <f t="shared" si="195"/>
        <v>339.17</v>
      </c>
      <c r="N879" s="20">
        <f t="shared" si="196"/>
        <v>678.34</v>
      </c>
      <c r="O879" s="45">
        <f t="shared" si="197"/>
        <v>1017.51</v>
      </c>
      <c r="P879" s="105"/>
      <c r="Q879" s="145">
        <v>21</v>
      </c>
      <c r="R879" s="44">
        <f>ROUND(index!$O$33+(C879*12)*index!$O$34,2)</f>
        <v>2291.91</v>
      </c>
      <c r="S879" s="45">
        <f>ROUND(index!$O$37+(C879*12)*index!$O$38,2)</f>
        <v>1084.5899999999999</v>
      </c>
    </row>
    <row r="880" spans="1:19" x14ac:dyDescent="0.25">
      <c r="A880" s="108">
        <v>22</v>
      </c>
      <c r="B880" s="316">
        <f t="shared" si="187"/>
        <v>6238.69</v>
      </c>
      <c r="C880" s="344">
        <f>ROUND(B880*index!$O$8,2)</f>
        <v>6490.73</v>
      </c>
      <c r="D880" s="216">
        <f t="shared" si="194"/>
        <v>39.417400000000001</v>
      </c>
      <c r="E880" s="31"/>
      <c r="F880" s="37">
        <f t="shared" si="188"/>
        <v>10.2485</v>
      </c>
      <c r="G880" s="22">
        <f t="shared" si="189"/>
        <v>22.073699999999999</v>
      </c>
      <c r="H880" s="22">
        <f t="shared" si="190"/>
        <v>13.796099999999999</v>
      </c>
      <c r="I880" s="22">
        <f t="shared" si="191"/>
        <v>19.7087</v>
      </c>
      <c r="J880" s="22">
        <f t="shared" si="192"/>
        <v>11.825200000000001</v>
      </c>
      <c r="K880" s="38">
        <f t="shared" si="193"/>
        <v>7.8834999999999997</v>
      </c>
      <c r="L880" s="31"/>
      <c r="M880" s="44">
        <f t="shared" si="195"/>
        <v>341.41</v>
      </c>
      <c r="N880" s="20">
        <f t="shared" si="196"/>
        <v>682.82</v>
      </c>
      <c r="O880" s="45">
        <f t="shared" si="197"/>
        <v>1024.24</v>
      </c>
      <c r="P880" s="105"/>
      <c r="Q880" s="145">
        <v>22</v>
      </c>
      <c r="R880" s="44">
        <f>ROUND(index!$O$33+(C880*12)*index!$O$34,2)</f>
        <v>2304.6999999999998</v>
      </c>
      <c r="S880" s="45">
        <f>ROUND(index!$O$37+(C880*12)*index!$O$38,2)</f>
        <v>1087.3</v>
      </c>
    </row>
    <row r="881" spans="1:19" x14ac:dyDescent="0.25">
      <c r="A881" s="108">
        <v>23</v>
      </c>
      <c r="B881" s="316">
        <f t="shared" si="187"/>
        <v>6276.85</v>
      </c>
      <c r="C881" s="344">
        <f>ROUND(B881*index!$O$8,2)</f>
        <v>6530.43</v>
      </c>
      <c r="D881" s="216">
        <f t="shared" si="194"/>
        <v>39.658499999999997</v>
      </c>
      <c r="E881" s="31"/>
      <c r="F881" s="37">
        <f t="shared" si="188"/>
        <v>10.311199999999999</v>
      </c>
      <c r="G881" s="22">
        <f t="shared" si="189"/>
        <v>22.2088</v>
      </c>
      <c r="H881" s="22">
        <f t="shared" si="190"/>
        <v>13.8805</v>
      </c>
      <c r="I881" s="22">
        <f t="shared" si="191"/>
        <v>19.8293</v>
      </c>
      <c r="J881" s="22">
        <f t="shared" si="192"/>
        <v>11.897600000000001</v>
      </c>
      <c r="K881" s="38">
        <f t="shared" si="193"/>
        <v>7.9317000000000002</v>
      </c>
      <c r="L881" s="31"/>
      <c r="M881" s="44">
        <f t="shared" si="195"/>
        <v>343.5</v>
      </c>
      <c r="N881" s="20">
        <f t="shared" si="196"/>
        <v>687</v>
      </c>
      <c r="O881" s="45">
        <f t="shared" si="197"/>
        <v>1030.5</v>
      </c>
      <c r="P881" s="105"/>
      <c r="Q881" s="145">
        <v>23</v>
      </c>
      <c r="R881" s="44">
        <f>ROUND(index!$O$33+(C881*12)*index!$O$34,2)</f>
        <v>2316.61</v>
      </c>
      <c r="S881" s="45">
        <f>ROUND(index!$O$37+(C881*12)*index!$O$38,2)</f>
        <v>1089.83</v>
      </c>
    </row>
    <row r="882" spans="1:19" x14ac:dyDescent="0.25">
      <c r="A882" s="108">
        <v>24</v>
      </c>
      <c r="B882" s="316">
        <f t="shared" si="187"/>
        <v>6312.38</v>
      </c>
      <c r="C882" s="344">
        <f>ROUND(B882*index!$O$8,2)</f>
        <v>6567.4</v>
      </c>
      <c r="D882" s="216">
        <f t="shared" si="194"/>
        <v>39.883000000000003</v>
      </c>
      <c r="E882" s="31"/>
      <c r="F882" s="37">
        <f t="shared" si="188"/>
        <v>10.3696</v>
      </c>
      <c r="G882" s="22">
        <f t="shared" si="189"/>
        <v>22.334499999999998</v>
      </c>
      <c r="H882" s="22">
        <f t="shared" si="190"/>
        <v>13.959099999999999</v>
      </c>
      <c r="I882" s="22">
        <f t="shared" si="191"/>
        <v>19.941500000000001</v>
      </c>
      <c r="J882" s="22">
        <f t="shared" si="192"/>
        <v>11.9649</v>
      </c>
      <c r="K882" s="38">
        <f t="shared" si="193"/>
        <v>7.9766000000000004</v>
      </c>
      <c r="L882" s="31"/>
      <c r="M882" s="44">
        <f t="shared" si="195"/>
        <v>345.45</v>
      </c>
      <c r="N882" s="20">
        <f t="shared" si="196"/>
        <v>690.89</v>
      </c>
      <c r="O882" s="45">
        <f t="shared" si="197"/>
        <v>1036.3399999999999</v>
      </c>
      <c r="P882" s="105"/>
      <c r="Q882" s="145">
        <v>24</v>
      </c>
      <c r="R882" s="44">
        <f>ROUND(index!$O$33+(C882*12)*index!$O$34,2)</f>
        <v>2327.6999999999998</v>
      </c>
      <c r="S882" s="45">
        <f>ROUND(index!$O$37+(C882*12)*index!$O$38,2)</f>
        <v>1092.18</v>
      </c>
    </row>
    <row r="883" spans="1:19" x14ac:dyDescent="0.25">
      <c r="A883" s="108">
        <v>25</v>
      </c>
      <c r="B883" s="316">
        <f t="shared" si="187"/>
        <v>6345.42</v>
      </c>
      <c r="C883" s="344">
        <f>ROUND(B883*index!$O$8,2)</f>
        <v>6601.77</v>
      </c>
      <c r="D883" s="216">
        <f t="shared" si="194"/>
        <v>40.091700000000003</v>
      </c>
      <c r="E883" s="31"/>
      <c r="F883" s="37">
        <f t="shared" si="188"/>
        <v>10.4238</v>
      </c>
      <c r="G883" s="22">
        <f t="shared" si="189"/>
        <v>22.4514</v>
      </c>
      <c r="H883" s="22">
        <f t="shared" si="190"/>
        <v>14.0321</v>
      </c>
      <c r="I883" s="22">
        <f t="shared" si="191"/>
        <v>20.0459</v>
      </c>
      <c r="J883" s="22">
        <f t="shared" si="192"/>
        <v>12.0275</v>
      </c>
      <c r="K883" s="38">
        <f t="shared" si="193"/>
        <v>8.0183</v>
      </c>
      <c r="L883" s="31"/>
      <c r="M883" s="44">
        <f t="shared" si="195"/>
        <v>347.25</v>
      </c>
      <c r="N883" s="20">
        <f t="shared" si="196"/>
        <v>694.51</v>
      </c>
      <c r="O883" s="45">
        <f t="shared" si="197"/>
        <v>1041.76</v>
      </c>
      <c r="P883" s="105"/>
      <c r="Q883" s="145">
        <v>25</v>
      </c>
      <c r="R883" s="44">
        <f>ROUND(index!$O$33+(C883*12)*index!$O$34,2)</f>
        <v>2338.0100000000002</v>
      </c>
      <c r="S883" s="45">
        <f>ROUND(index!$O$37+(C883*12)*index!$O$38,2)</f>
        <v>1094.3599999999999</v>
      </c>
    </row>
    <row r="884" spans="1:19" x14ac:dyDescent="0.25">
      <c r="A884" s="108">
        <v>26</v>
      </c>
      <c r="B884" s="316">
        <f t="shared" si="187"/>
        <v>6376.14</v>
      </c>
      <c r="C884" s="344">
        <f>ROUND(B884*index!$O$8,2)</f>
        <v>6633.74</v>
      </c>
      <c r="D884" s="216">
        <f t="shared" si="194"/>
        <v>40.285899999999998</v>
      </c>
      <c r="E884" s="31"/>
      <c r="F884" s="37">
        <f t="shared" si="188"/>
        <v>10.474299999999999</v>
      </c>
      <c r="G884" s="22">
        <f t="shared" si="189"/>
        <v>22.560099999999998</v>
      </c>
      <c r="H884" s="22">
        <f t="shared" si="190"/>
        <v>14.100099999999999</v>
      </c>
      <c r="I884" s="22">
        <f t="shared" si="191"/>
        <v>20.143000000000001</v>
      </c>
      <c r="J884" s="22">
        <f t="shared" si="192"/>
        <v>12.085800000000001</v>
      </c>
      <c r="K884" s="38">
        <f t="shared" si="193"/>
        <v>8.0571999999999999</v>
      </c>
      <c r="L884" s="31"/>
      <c r="M884" s="44">
        <f t="shared" si="195"/>
        <v>348.93</v>
      </c>
      <c r="N884" s="20">
        <f t="shared" si="196"/>
        <v>697.87</v>
      </c>
      <c r="O884" s="45">
        <f t="shared" si="197"/>
        <v>1046.8</v>
      </c>
      <c r="P884" s="105"/>
      <c r="Q884" s="145">
        <v>26</v>
      </c>
      <c r="R884" s="44">
        <f>ROUND(index!$O$33+(C884*12)*index!$O$34,2)</f>
        <v>2347.6</v>
      </c>
      <c r="S884" s="45">
        <f>ROUND(index!$O$37+(C884*12)*index!$O$38,2)</f>
        <v>1096.4000000000001</v>
      </c>
    </row>
    <row r="885" spans="1:19" x14ac:dyDescent="0.25">
      <c r="A885" s="108">
        <v>27</v>
      </c>
      <c r="B885" s="316">
        <f t="shared" si="187"/>
        <v>6404.7</v>
      </c>
      <c r="C885" s="344">
        <f>ROUND(B885*index!$O$8,2)</f>
        <v>6663.45</v>
      </c>
      <c r="D885" s="216">
        <f t="shared" si="194"/>
        <v>40.466299999999997</v>
      </c>
      <c r="E885" s="31"/>
      <c r="F885" s="37">
        <f t="shared" si="188"/>
        <v>10.5212</v>
      </c>
      <c r="G885" s="22">
        <f t="shared" si="189"/>
        <v>22.661100000000001</v>
      </c>
      <c r="H885" s="22">
        <f t="shared" si="190"/>
        <v>14.1632</v>
      </c>
      <c r="I885" s="22">
        <f t="shared" si="191"/>
        <v>20.2332</v>
      </c>
      <c r="J885" s="22">
        <f t="shared" si="192"/>
        <v>12.139900000000001</v>
      </c>
      <c r="K885" s="38">
        <f t="shared" si="193"/>
        <v>8.0932999999999993</v>
      </c>
      <c r="L885" s="31"/>
      <c r="M885" s="44">
        <f t="shared" si="195"/>
        <v>350.5</v>
      </c>
      <c r="N885" s="20">
        <f t="shared" si="196"/>
        <v>700.99</v>
      </c>
      <c r="O885" s="45">
        <f t="shared" si="197"/>
        <v>1051.49</v>
      </c>
      <c r="P885" s="105"/>
      <c r="Q885" s="145">
        <v>27</v>
      </c>
      <c r="R885" s="44">
        <f>ROUND(index!$O$33+(C885*12)*index!$O$34,2)</f>
        <v>2356.52</v>
      </c>
      <c r="S885" s="45">
        <f>ROUND(index!$O$37+(C885*12)*index!$O$38,2)</f>
        <v>1098.29</v>
      </c>
    </row>
    <row r="886" spans="1:19" x14ac:dyDescent="0.25">
      <c r="A886" s="108">
        <v>28</v>
      </c>
      <c r="B886" s="316">
        <f t="shared" si="187"/>
        <v>6431.23</v>
      </c>
      <c r="C886" s="344">
        <f>ROUND(B886*index!$O$8,2)</f>
        <v>6691.05</v>
      </c>
      <c r="D886" s="216">
        <f t="shared" si="194"/>
        <v>40.633899999999997</v>
      </c>
      <c r="E886" s="31"/>
      <c r="F886" s="37">
        <f t="shared" si="188"/>
        <v>10.5648</v>
      </c>
      <c r="G886" s="22">
        <f t="shared" si="189"/>
        <v>22.754999999999999</v>
      </c>
      <c r="H886" s="22">
        <f t="shared" si="190"/>
        <v>14.2219</v>
      </c>
      <c r="I886" s="22">
        <f t="shared" si="191"/>
        <v>20.317</v>
      </c>
      <c r="J886" s="22">
        <f t="shared" si="192"/>
        <v>12.190200000000001</v>
      </c>
      <c r="K886" s="38">
        <f t="shared" si="193"/>
        <v>8.1267999999999994</v>
      </c>
      <c r="L886" s="31"/>
      <c r="M886" s="44">
        <f t="shared" si="195"/>
        <v>351.95</v>
      </c>
      <c r="N886" s="20">
        <f t="shared" si="196"/>
        <v>703.9</v>
      </c>
      <c r="O886" s="45">
        <f t="shared" si="197"/>
        <v>1055.8499999999999</v>
      </c>
      <c r="P886" s="105"/>
      <c r="Q886" s="145">
        <v>28</v>
      </c>
      <c r="R886" s="44">
        <f>ROUND(index!$O$33+(C886*12)*index!$O$34,2)</f>
        <v>2364.8000000000002</v>
      </c>
      <c r="S886" s="45">
        <f>ROUND(index!$O$37+(C886*12)*index!$O$38,2)</f>
        <v>1100.04</v>
      </c>
    </row>
    <row r="887" spans="1:19" x14ac:dyDescent="0.25">
      <c r="A887" s="108">
        <v>29</v>
      </c>
      <c r="B887" s="316">
        <f t="shared" si="187"/>
        <v>6455.88</v>
      </c>
      <c r="C887" s="344">
        <f>ROUND(B887*index!$O$8,2)</f>
        <v>6716.7</v>
      </c>
      <c r="D887" s="216">
        <f t="shared" si="194"/>
        <v>40.789700000000003</v>
      </c>
      <c r="E887" s="31"/>
      <c r="F887" s="37">
        <f t="shared" si="188"/>
        <v>10.6053</v>
      </c>
      <c r="G887" s="22">
        <f t="shared" si="189"/>
        <v>22.842199999999998</v>
      </c>
      <c r="H887" s="22">
        <f t="shared" si="190"/>
        <v>14.276400000000001</v>
      </c>
      <c r="I887" s="22">
        <f t="shared" si="191"/>
        <v>20.3949</v>
      </c>
      <c r="J887" s="22">
        <f t="shared" si="192"/>
        <v>12.2369</v>
      </c>
      <c r="K887" s="38">
        <f t="shared" si="193"/>
        <v>8.1578999999999997</v>
      </c>
      <c r="L887" s="31"/>
      <c r="M887" s="44">
        <f t="shared" si="195"/>
        <v>353.3</v>
      </c>
      <c r="N887" s="20">
        <f t="shared" si="196"/>
        <v>706.6</v>
      </c>
      <c r="O887" s="45">
        <f t="shared" si="197"/>
        <v>1059.9000000000001</v>
      </c>
      <c r="P887" s="105"/>
      <c r="Q887" s="145">
        <v>29</v>
      </c>
      <c r="R887" s="44">
        <f>ROUND(index!$O$33+(C887*12)*index!$O$34,2)</f>
        <v>2372.4899999999998</v>
      </c>
      <c r="S887" s="45">
        <f>ROUND(index!$O$37+(C887*12)*index!$O$38,2)</f>
        <v>1101.67</v>
      </c>
    </row>
    <row r="888" spans="1:19" x14ac:dyDescent="0.25">
      <c r="A888" s="108">
        <v>30</v>
      </c>
      <c r="B888" s="316">
        <f t="shared" si="187"/>
        <v>6478.76</v>
      </c>
      <c r="C888" s="344">
        <f>ROUND(B888*index!$O$8,2)</f>
        <v>6740.5</v>
      </c>
      <c r="D888" s="216">
        <f t="shared" si="194"/>
        <v>40.934199999999997</v>
      </c>
      <c r="E888" s="31"/>
      <c r="F888" s="37">
        <f t="shared" si="188"/>
        <v>10.642899999999999</v>
      </c>
      <c r="G888" s="22">
        <f t="shared" si="189"/>
        <v>22.923200000000001</v>
      </c>
      <c r="H888" s="22">
        <f t="shared" si="190"/>
        <v>14.327</v>
      </c>
      <c r="I888" s="22">
        <f t="shared" si="191"/>
        <v>20.467099999999999</v>
      </c>
      <c r="J888" s="22">
        <f t="shared" si="192"/>
        <v>12.2803</v>
      </c>
      <c r="K888" s="38">
        <f t="shared" si="193"/>
        <v>8.1867999999999999</v>
      </c>
      <c r="L888" s="31"/>
      <c r="M888" s="44">
        <f t="shared" si="195"/>
        <v>354.55</v>
      </c>
      <c r="N888" s="20">
        <f t="shared" si="196"/>
        <v>709.1</v>
      </c>
      <c r="O888" s="45">
        <f t="shared" si="197"/>
        <v>1063.6500000000001</v>
      </c>
      <c r="P888" s="105"/>
      <c r="Q888" s="145">
        <v>30</v>
      </c>
      <c r="R888" s="44">
        <f>ROUND(index!$O$33+(C888*12)*index!$O$34,2)</f>
        <v>2379.63</v>
      </c>
      <c r="S888" s="45">
        <f>ROUND(index!$O$37+(C888*12)*index!$O$38,2)</f>
        <v>1103.19</v>
      </c>
    </row>
    <row r="889" spans="1:19" x14ac:dyDescent="0.25">
      <c r="A889" s="108">
        <v>31</v>
      </c>
      <c r="B889" s="316">
        <f t="shared" si="187"/>
        <v>6500.01</v>
      </c>
      <c r="C889" s="344">
        <f>ROUND(B889*index!$O$8,2)</f>
        <v>6762.61</v>
      </c>
      <c r="D889" s="216">
        <f t="shared" si="194"/>
        <v>41.0685</v>
      </c>
      <c r="E889" s="31"/>
      <c r="F889" s="37">
        <f t="shared" si="188"/>
        <v>10.6778</v>
      </c>
      <c r="G889" s="22">
        <f t="shared" si="189"/>
        <v>22.9984</v>
      </c>
      <c r="H889" s="22">
        <f t="shared" si="190"/>
        <v>14.374000000000001</v>
      </c>
      <c r="I889" s="22">
        <f t="shared" si="191"/>
        <v>20.534300000000002</v>
      </c>
      <c r="J889" s="22">
        <f t="shared" si="192"/>
        <v>12.320600000000001</v>
      </c>
      <c r="K889" s="38">
        <f t="shared" si="193"/>
        <v>8.2136999999999993</v>
      </c>
      <c r="L889" s="31"/>
      <c r="M889" s="44">
        <f t="shared" si="195"/>
        <v>355.71</v>
      </c>
      <c r="N889" s="20">
        <f t="shared" si="196"/>
        <v>711.43</v>
      </c>
      <c r="O889" s="45">
        <f t="shared" si="197"/>
        <v>1067.1400000000001</v>
      </c>
      <c r="P889" s="105"/>
      <c r="Q889" s="145">
        <v>31</v>
      </c>
      <c r="R889" s="44">
        <f>ROUND(index!$O$33+(C889*12)*index!$O$34,2)</f>
        <v>2386.2600000000002</v>
      </c>
      <c r="S889" s="45">
        <f>ROUND(index!$O$37+(C889*12)*index!$O$38,2)</f>
        <v>1104.5899999999999</v>
      </c>
    </row>
    <row r="890" spans="1:19" x14ac:dyDescent="0.25">
      <c r="A890" s="109">
        <v>32</v>
      </c>
      <c r="B890" s="316">
        <f t="shared" si="187"/>
        <v>6519.72</v>
      </c>
      <c r="C890" s="344">
        <f>ROUND(B890*index!$O$8,2)</f>
        <v>6783.12</v>
      </c>
      <c r="D890" s="216">
        <f t="shared" si="194"/>
        <v>41.192999999999998</v>
      </c>
      <c r="E890" s="31"/>
      <c r="F890" s="37">
        <f t="shared" si="188"/>
        <v>10.7102</v>
      </c>
      <c r="G890" s="22">
        <f t="shared" si="189"/>
        <v>23.068100000000001</v>
      </c>
      <c r="H890" s="22">
        <f t="shared" si="190"/>
        <v>14.4176</v>
      </c>
      <c r="I890" s="22">
        <f t="shared" si="191"/>
        <v>20.596499999999999</v>
      </c>
      <c r="J890" s="22">
        <f t="shared" si="192"/>
        <v>12.357900000000001</v>
      </c>
      <c r="K890" s="38">
        <f t="shared" si="193"/>
        <v>8.2385999999999999</v>
      </c>
      <c r="L890" s="31"/>
      <c r="M890" s="44">
        <f t="shared" si="195"/>
        <v>356.79</v>
      </c>
      <c r="N890" s="20">
        <f t="shared" si="196"/>
        <v>713.58</v>
      </c>
      <c r="O890" s="45">
        <f t="shared" si="197"/>
        <v>1070.3800000000001</v>
      </c>
      <c r="P890" s="105"/>
      <c r="Q890" s="146">
        <v>32</v>
      </c>
      <c r="R890" s="44">
        <f>ROUND(index!$O$33+(C890*12)*index!$O$34,2)</f>
        <v>2392.42</v>
      </c>
      <c r="S890" s="45">
        <f>ROUND(index!$O$37+(C890*12)*index!$O$38,2)</f>
        <v>1105.9000000000001</v>
      </c>
    </row>
    <row r="891" spans="1:19" x14ac:dyDescent="0.25">
      <c r="A891" s="109">
        <v>33</v>
      </c>
      <c r="B891" s="316">
        <f t="shared" si="187"/>
        <v>6538.01</v>
      </c>
      <c r="C891" s="344">
        <f>ROUND(B891*index!$O$8,2)</f>
        <v>6802.15</v>
      </c>
      <c r="D891" s="216">
        <f t="shared" si="194"/>
        <v>41.308599999999998</v>
      </c>
      <c r="E891" s="31"/>
      <c r="F891" s="37">
        <f t="shared" si="188"/>
        <v>10.7402</v>
      </c>
      <c r="G891" s="22">
        <f t="shared" si="189"/>
        <v>23.1328</v>
      </c>
      <c r="H891" s="22">
        <f t="shared" si="190"/>
        <v>14.458</v>
      </c>
      <c r="I891" s="22">
        <f t="shared" si="191"/>
        <v>20.654299999999999</v>
      </c>
      <c r="J891" s="22">
        <f t="shared" si="192"/>
        <v>12.3926</v>
      </c>
      <c r="K891" s="38">
        <f t="shared" si="193"/>
        <v>8.2616999999999994</v>
      </c>
      <c r="L891" s="31"/>
      <c r="M891" s="44">
        <f t="shared" si="195"/>
        <v>357.79</v>
      </c>
      <c r="N891" s="20">
        <f t="shared" si="196"/>
        <v>715.59</v>
      </c>
      <c r="O891" s="45">
        <f t="shared" si="197"/>
        <v>1073.3800000000001</v>
      </c>
      <c r="P891" s="105"/>
      <c r="Q891" s="146">
        <v>33</v>
      </c>
      <c r="R891" s="44">
        <f>ROUND(index!$O$33+(C891*12)*index!$O$34,2)</f>
        <v>2398.13</v>
      </c>
      <c r="S891" s="45">
        <f>ROUND(index!$O$37+(C891*12)*index!$O$38,2)</f>
        <v>1107.1099999999999</v>
      </c>
    </row>
    <row r="892" spans="1:19" x14ac:dyDescent="0.25">
      <c r="A892" s="109">
        <v>34</v>
      </c>
      <c r="B892" s="316">
        <f t="shared" si="187"/>
        <v>6554.98</v>
      </c>
      <c r="C892" s="344">
        <f>ROUND(B892*index!$O$8,2)</f>
        <v>6819.8</v>
      </c>
      <c r="D892" s="216">
        <f t="shared" si="194"/>
        <v>41.415799999999997</v>
      </c>
      <c r="E892" s="31"/>
      <c r="F892" s="37">
        <f t="shared" si="188"/>
        <v>10.7681</v>
      </c>
      <c r="G892" s="22">
        <f t="shared" si="189"/>
        <v>23.192799999999998</v>
      </c>
      <c r="H892" s="22">
        <f t="shared" si="190"/>
        <v>14.4955</v>
      </c>
      <c r="I892" s="22">
        <f t="shared" si="191"/>
        <v>20.707899999999999</v>
      </c>
      <c r="J892" s="22">
        <f t="shared" si="192"/>
        <v>12.4247</v>
      </c>
      <c r="K892" s="38">
        <f t="shared" si="193"/>
        <v>8.2832000000000008</v>
      </c>
      <c r="L892" s="31"/>
      <c r="M892" s="44">
        <f t="shared" si="195"/>
        <v>358.72</v>
      </c>
      <c r="N892" s="20">
        <f t="shared" si="196"/>
        <v>717.44</v>
      </c>
      <c r="O892" s="45">
        <f t="shared" si="197"/>
        <v>1076.1600000000001</v>
      </c>
      <c r="P892" s="105"/>
      <c r="Q892" s="146">
        <v>34</v>
      </c>
      <c r="R892" s="44">
        <f>ROUND(index!$O$33+(C892*12)*index!$O$34,2)</f>
        <v>2403.42</v>
      </c>
      <c r="S892" s="45">
        <f>ROUND(index!$O$37+(C892*12)*index!$O$38,2)</f>
        <v>1108.23</v>
      </c>
    </row>
    <row r="893" spans="1:19" ht="13.8" thickBot="1" x14ac:dyDescent="0.3">
      <c r="A893" s="110">
        <v>35</v>
      </c>
      <c r="B893" s="366">
        <f t="shared" si="187"/>
        <v>6570.72</v>
      </c>
      <c r="C893" s="345">
        <f>ROUND(B893*index!$O$8,2)</f>
        <v>6836.18</v>
      </c>
      <c r="D893" s="217">
        <f t="shared" si="194"/>
        <v>41.515300000000003</v>
      </c>
      <c r="E893" s="31"/>
      <c r="F893" s="335">
        <f t="shared" si="188"/>
        <v>10.794</v>
      </c>
      <c r="G893" s="336">
        <f t="shared" si="189"/>
        <v>23.2486</v>
      </c>
      <c r="H893" s="336">
        <f t="shared" si="190"/>
        <v>14.5304</v>
      </c>
      <c r="I893" s="336">
        <f t="shared" si="191"/>
        <v>20.7577</v>
      </c>
      <c r="J893" s="336">
        <f t="shared" si="192"/>
        <v>12.454599999999999</v>
      </c>
      <c r="K893" s="337">
        <f t="shared" si="193"/>
        <v>8.3031000000000006</v>
      </c>
      <c r="L893" s="31"/>
      <c r="M893" s="46">
        <f t="shared" si="195"/>
        <v>359.58</v>
      </c>
      <c r="N893" s="47">
        <f t="shared" si="196"/>
        <v>719.17</v>
      </c>
      <c r="O893" s="48">
        <f t="shared" si="197"/>
        <v>1078.75</v>
      </c>
      <c r="P893" s="105"/>
      <c r="Q893" s="147">
        <v>35</v>
      </c>
      <c r="R893" s="46">
        <f>ROUND(index!$O$33+(C893*12)*index!$O$34,2)</f>
        <v>2408.33</v>
      </c>
      <c r="S893" s="48">
        <f>ROUND(index!$O$37+(C893*12)*index!$O$38,2)</f>
        <v>1109.27</v>
      </c>
    </row>
    <row r="899" spans="2:6" ht="13.8" thickBot="1" x14ac:dyDescent="0.3"/>
    <row r="900" spans="2:6" ht="16.2" thickBot="1" x14ac:dyDescent="0.3">
      <c r="B900" s="128" t="s">
        <v>232</v>
      </c>
      <c r="C900" s="126"/>
      <c r="D900" s="126"/>
      <c r="E900" s="126"/>
      <c r="F900" s="127"/>
    </row>
    <row r="901" spans="2:6" x14ac:dyDescent="0.25">
      <c r="B901" s="178" t="s">
        <v>233</v>
      </c>
      <c r="C901" s="170"/>
      <c r="D901" s="170"/>
      <c r="E901" s="170"/>
      <c r="F901" s="189">
        <v>0.26</v>
      </c>
    </row>
    <row r="902" spans="2:6" x14ac:dyDescent="0.25">
      <c r="B902" s="178" t="s">
        <v>254</v>
      </c>
      <c r="C902" s="170"/>
      <c r="D902" s="170"/>
      <c r="E902" s="170"/>
      <c r="F902" s="189">
        <v>0.5</v>
      </c>
    </row>
    <row r="903" spans="2:6" x14ac:dyDescent="0.25">
      <c r="B903" s="328" t="s">
        <v>463</v>
      </c>
      <c r="C903" s="170"/>
      <c r="D903" s="170"/>
      <c r="E903" s="170"/>
      <c r="F903" s="189">
        <v>0.56000000000000005</v>
      </c>
    </row>
    <row r="904" spans="2:6" x14ac:dyDescent="0.25">
      <c r="B904" s="328" t="s">
        <v>464</v>
      </c>
      <c r="C904" s="170"/>
      <c r="D904" s="170"/>
      <c r="E904" s="170"/>
      <c r="F904" s="189">
        <v>0.56000000000000005</v>
      </c>
    </row>
    <row r="905" spans="2:6" x14ac:dyDescent="0.25">
      <c r="B905" s="178" t="s">
        <v>255</v>
      </c>
      <c r="C905" s="170"/>
      <c r="D905" s="170"/>
      <c r="E905" s="170"/>
      <c r="F905" s="189">
        <v>0.35</v>
      </c>
    </row>
    <row r="906" spans="2:6" x14ac:dyDescent="0.25">
      <c r="B906" s="178" t="s">
        <v>256</v>
      </c>
      <c r="C906" s="170"/>
      <c r="D906" s="170"/>
      <c r="E906" s="170"/>
      <c r="F906" s="189">
        <v>0.5</v>
      </c>
    </row>
    <row r="907" spans="2:6" x14ac:dyDescent="0.25">
      <c r="B907" s="178" t="s">
        <v>257</v>
      </c>
      <c r="C907" s="170"/>
      <c r="D907" s="170"/>
      <c r="E907" s="170"/>
      <c r="F907" s="189">
        <v>0.3</v>
      </c>
    </row>
    <row r="908" spans="2:6" ht="13.8" thickBot="1" x14ac:dyDescent="0.3">
      <c r="B908" s="179" t="s">
        <v>258</v>
      </c>
      <c r="C908" s="172"/>
      <c r="D908" s="172"/>
      <c r="E908" s="367"/>
      <c r="F908" s="190">
        <v>0.2</v>
      </c>
    </row>
  </sheetData>
  <sheetProtection algorithmName="SHA-512" hashValue="vCu9opsf3drdgIkk//FBxb/89l6bfLyytQd+nE7fnhPToo7el8WU3piT2iKGkLZF4ZIwot9Z/mJKKY96fPZf2A==" saltValue="IQyeu2Yb+MzpNZlshPtBJw==" spinCount="100000" sheet="1" autoFilter="0"/>
  <pageMargins left="0.98425196850393704" right="0.98425196850393704" top="1.5748031496062993" bottom="0.62992125984251968" header="0.51181102362204722" footer="0.51181102362204722"/>
  <pageSetup paperSize="9" scale="75" fitToHeight="0" pageOrder="overThenDown" orientation="landscape" r:id="rId1"/>
  <headerFooter>
    <oddHeader xml:space="preserve">&amp;L&amp;G&amp;CBarèmes IFIC 100%
1 juillet 2021&amp;RIndex mars 2020
Barèmes
Secteurs fédéraux de la santé 
</oddHeader>
    <oddFooter>&amp;C&amp;P/&amp;N</oddFooter>
  </headerFooter>
  <rowBreaks count="2" manualBreakCount="2">
    <brk id="849" max="18" man="1"/>
    <brk id="895" max="18"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823F939-8363-4DC7-8C5C-EDFD0817A925}">
          <x14:formula1>
            <xm:f>ificbasisdoel!$A$56:$A$73</xm:f>
          </x14:formula1>
          <xm:sqref>C3 C52 C102 C152 C202 C252 C302 C352 C402 C452 C502 C552 C602 C652 C702 C752 C802 C852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6D38-A508-4A74-BBF7-F7F3D61B5109}">
  <sheetPr>
    <pageSetUpPr fitToPage="1"/>
  </sheetPr>
  <dimension ref="A1:Z45"/>
  <sheetViews>
    <sheetView zoomScaleNormal="100" workbookViewId="0">
      <selection activeCell="C3" sqref="C3"/>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1" width="2.6640625" style="1" customWidth="1"/>
    <col min="22" max="16384" width="9.109375" style="1"/>
  </cols>
  <sheetData>
    <row r="1" spans="1:26" x14ac:dyDescent="0.25">
      <c r="C1" s="329"/>
      <c r="D1" s="170"/>
    </row>
    <row r="2" spans="1:26" ht="16.2" thickBot="1" x14ac:dyDescent="0.35">
      <c r="B2" s="346" t="s">
        <v>475</v>
      </c>
      <c r="C2" s="170"/>
      <c r="D2" s="170"/>
    </row>
    <row r="3" spans="1:26" s="32" customFormat="1" ht="16.2" thickBot="1" x14ac:dyDescent="0.35">
      <c r="B3" s="351" t="s">
        <v>186</v>
      </c>
      <c r="C3" s="347" t="s">
        <v>162</v>
      </c>
      <c r="D3" s="350"/>
      <c r="F3" s="128" t="s">
        <v>232</v>
      </c>
      <c r="G3" s="353"/>
      <c r="H3" s="353"/>
      <c r="I3" s="353"/>
      <c r="J3" s="353"/>
      <c r="K3" s="354"/>
      <c r="M3" s="128" t="s">
        <v>250</v>
      </c>
      <c r="N3" s="353"/>
      <c r="O3" s="354"/>
      <c r="R3" s="355" t="s">
        <v>473</v>
      </c>
      <c r="S3" s="355" t="s">
        <v>473</v>
      </c>
      <c r="V3" s="128" t="s">
        <v>232</v>
      </c>
      <c r="W3" s="126"/>
      <c r="X3" s="126"/>
      <c r="Y3" s="126"/>
      <c r="Z3" s="127"/>
    </row>
    <row r="4" spans="1:26" x14ac:dyDescent="0.25">
      <c r="M4" s="180" t="s">
        <v>247</v>
      </c>
      <c r="N4" s="181" t="s">
        <v>248</v>
      </c>
      <c r="O4" s="182" t="s">
        <v>249</v>
      </c>
      <c r="R4" s="176"/>
      <c r="S4" s="176"/>
      <c r="V4" s="178" t="s">
        <v>233</v>
      </c>
      <c r="W4" s="170"/>
      <c r="X4" s="170"/>
      <c r="Y4" s="170"/>
      <c r="Z4" s="189">
        <v>0.26</v>
      </c>
    </row>
    <row r="5" spans="1:26" ht="16.2" thickBot="1" x14ac:dyDescent="0.35">
      <c r="B5" s="121" t="s">
        <v>467</v>
      </c>
      <c r="C5" s="121" t="s">
        <v>467</v>
      </c>
      <c r="D5" s="121" t="s">
        <v>467</v>
      </c>
      <c r="M5" s="27">
        <v>5.2600000000000001E-2</v>
      </c>
      <c r="N5" s="28">
        <v>0.1052</v>
      </c>
      <c r="O5" s="29">
        <v>0.1578</v>
      </c>
      <c r="R5" s="348"/>
      <c r="S5" s="348"/>
      <c r="V5" s="178" t="s">
        <v>254</v>
      </c>
      <c r="W5" s="170"/>
      <c r="X5" s="170"/>
      <c r="Y5" s="170"/>
      <c r="Z5" s="189">
        <v>0.5</v>
      </c>
    </row>
    <row r="6" spans="1:26" ht="15" customHeight="1" x14ac:dyDescent="0.25">
      <c r="A6" s="6"/>
      <c r="B6" s="1" t="s">
        <v>243</v>
      </c>
      <c r="C6" s="358" t="s">
        <v>472</v>
      </c>
      <c r="D6" s="358" t="s">
        <v>472</v>
      </c>
      <c r="E6" s="6"/>
      <c r="K6" s="176"/>
      <c r="L6" s="6"/>
      <c r="M6" s="176"/>
      <c r="N6" s="176"/>
      <c r="O6" s="176"/>
      <c r="P6" s="6"/>
      <c r="Q6" s="6"/>
      <c r="R6" s="359" t="s">
        <v>252</v>
      </c>
      <c r="S6" s="359" t="s">
        <v>253</v>
      </c>
      <c r="T6" s="6"/>
      <c r="U6" s="6"/>
      <c r="V6" s="328" t="s">
        <v>463</v>
      </c>
      <c r="W6" s="170"/>
      <c r="X6" s="170"/>
      <c r="Y6" s="170"/>
      <c r="Z6" s="189">
        <v>0.56000000000000005</v>
      </c>
    </row>
    <row r="7" spans="1:26" ht="13.8" thickBot="1" x14ac:dyDescent="0.3">
      <c r="A7" s="13"/>
      <c r="B7" s="177" t="s">
        <v>242</v>
      </c>
      <c r="C7" s="177" t="s">
        <v>242</v>
      </c>
      <c r="D7" s="177" t="s">
        <v>251</v>
      </c>
      <c r="E7" s="13"/>
      <c r="F7" s="177" t="s">
        <v>251</v>
      </c>
      <c r="G7" s="177" t="s">
        <v>251</v>
      </c>
      <c r="H7" s="177" t="s">
        <v>251</v>
      </c>
      <c r="I7" s="177" t="s">
        <v>251</v>
      </c>
      <c r="J7" s="177" t="s">
        <v>251</v>
      </c>
      <c r="K7" s="177" t="s">
        <v>251</v>
      </c>
      <c r="L7" s="13"/>
      <c r="M7" s="177" t="s">
        <v>242</v>
      </c>
      <c r="N7" s="177" t="s">
        <v>242</v>
      </c>
      <c r="O7" s="177" t="s">
        <v>242</v>
      </c>
      <c r="P7" s="13"/>
      <c r="Q7" s="13"/>
      <c r="R7" s="194" t="s">
        <v>244</v>
      </c>
      <c r="S7" s="194" t="s">
        <v>244</v>
      </c>
      <c r="T7" s="13"/>
      <c r="U7" s="13"/>
      <c r="V7" s="328" t="s">
        <v>464</v>
      </c>
      <c r="W7" s="170"/>
      <c r="X7" s="170"/>
      <c r="Y7" s="170"/>
      <c r="Z7" s="189">
        <v>0.56000000000000005</v>
      </c>
    </row>
    <row r="8" spans="1:26" s="120" customFormat="1" ht="13.8" thickBot="1" x14ac:dyDescent="0.3">
      <c r="A8" s="34" t="s">
        <v>27</v>
      </c>
      <c r="B8" s="330" t="str">
        <f>$C$3</f>
        <v>cat 10</v>
      </c>
      <c r="C8" s="34" t="str">
        <f>$C$3</f>
        <v>cat 10</v>
      </c>
      <c r="D8" s="34" t="str">
        <f>$C$3</f>
        <v>cat 10</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10</v>
      </c>
      <c r="S8" s="34" t="str">
        <f>$C$3</f>
        <v>cat 10</v>
      </c>
      <c r="T8" s="115"/>
      <c r="U8" s="115"/>
      <c r="V8" s="178" t="s">
        <v>255</v>
      </c>
      <c r="W8" s="170"/>
      <c r="X8" s="170"/>
      <c r="Y8" s="170"/>
      <c r="Z8" s="189">
        <v>0.35</v>
      </c>
    </row>
    <row r="9" spans="1:26" s="19" customFormat="1" x14ac:dyDescent="0.25">
      <c r="A9" s="331">
        <v>0</v>
      </c>
      <c r="B9" s="164">
        <f t="shared" ref="B9:B44" si="0">VLOOKUP(C$3,ificbasisdoel,$A9+2,FALSE)</f>
        <v>2151.02</v>
      </c>
      <c r="C9" s="343">
        <f>ROUND(B9*index!$O$8,2)</f>
        <v>2237.92</v>
      </c>
      <c r="D9" s="215">
        <f>ROUND(C9*12/1976,4)</f>
        <v>13.5906</v>
      </c>
      <c r="E9" s="31"/>
      <c r="F9" s="332">
        <f t="shared" ref="F9:F44" si="1">ROUND(D9*$F$8,4)</f>
        <v>3.5335999999999999</v>
      </c>
      <c r="G9" s="333">
        <f t="shared" ref="G9:G44" si="2">ROUND(D9*$G$8,4)</f>
        <v>7.6106999999999996</v>
      </c>
      <c r="H9" s="333">
        <f t="shared" ref="H9:H44" si="3">ROUND(D9*$H$8,4)</f>
        <v>4.7567000000000004</v>
      </c>
      <c r="I9" s="333">
        <f t="shared" ref="I9:I44" si="4">ROUND(D9*$I$8,4)</f>
        <v>6.7953000000000001</v>
      </c>
      <c r="J9" s="333">
        <f t="shared" ref="J9:J44" si="5">ROUND(D9*$J$8,4)</f>
        <v>4.0772000000000004</v>
      </c>
      <c r="K9" s="334">
        <f t="shared" ref="K9:K44" si="6">ROUND(D9*$K$8,4)</f>
        <v>2.7181000000000002</v>
      </c>
      <c r="L9" s="31"/>
      <c r="M9" s="338">
        <f>ROUND(C9*$M$8,2)</f>
        <v>117.71</v>
      </c>
      <c r="N9" s="339">
        <f>ROUND(C9*$N$8,2)</f>
        <v>235.43</v>
      </c>
      <c r="O9" s="340">
        <f>ROUND(C9*$O$8,2)</f>
        <v>353.14</v>
      </c>
      <c r="P9" s="105"/>
      <c r="Q9" s="341">
        <v>0</v>
      </c>
      <c r="R9" s="338">
        <f>ROUND(index!$O$33+(C9*12)*index!$O$34,2)</f>
        <v>1028.8599999999999</v>
      </c>
      <c r="S9" s="340">
        <f>ROUND(index!$O$37+(C9*12)*index!$O$38,2)</f>
        <v>816.82</v>
      </c>
      <c r="T9" s="31"/>
      <c r="U9" s="105"/>
      <c r="V9" s="178" t="s">
        <v>256</v>
      </c>
      <c r="W9" s="170"/>
      <c r="X9" s="170"/>
      <c r="Y9" s="170"/>
      <c r="Z9" s="189">
        <v>0.5</v>
      </c>
    </row>
    <row r="10" spans="1:26" s="19" customFormat="1" x14ac:dyDescent="0.25">
      <c r="A10" s="108">
        <v>1</v>
      </c>
      <c r="B10" s="101">
        <f t="shared" si="0"/>
        <v>2203.48</v>
      </c>
      <c r="C10" s="344">
        <f>ROUND(B10*index!$O$8,2)</f>
        <v>2292.5</v>
      </c>
      <c r="D10" s="216">
        <f t="shared" ref="D10:D44" si="7">ROUND(C10*12/1976,4)</f>
        <v>13.9221</v>
      </c>
      <c r="E10" s="31"/>
      <c r="F10" s="37">
        <f t="shared" si="1"/>
        <v>3.6196999999999999</v>
      </c>
      <c r="G10" s="22">
        <f t="shared" si="2"/>
        <v>7.7964000000000002</v>
      </c>
      <c r="H10" s="22">
        <f t="shared" si="3"/>
        <v>4.8727</v>
      </c>
      <c r="I10" s="22">
        <f t="shared" si="4"/>
        <v>6.9611000000000001</v>
      </c>
      <c r="J10" s="22">
        <f t="shared" si="5"/>
        <v>4.1765999999999996</v>
      </c>
      <c r="K10" s="38">
        <f t="shared" si="6"/>
        <v>2.7844000000000002</v>
      </c>
      <c r="L10" s="31"/>
      <c r="M10" s="44">
        <f t="shared" ref="M10:M44" si="8">ROUND(C10*$M$8,2)</f>
        <v>120.59</v>
      </c>
      <c r="N10" s="20">
        <f t="shared" ref="N10:N44" si="9">ROUND(C10*$N$8,2)</f>
        <v>241.17</v>
      </c>
      <c r="O10" s="45">
        <f t="shared" ref="O10:O44" si="10">ROUND(C10*$O$8,2)</f>
        <v>361.76</v>
      </c>
      <c r="P10" s="105"/>
      <c r="Q10" s="145">
        <v>1</v>
      </c>
      <c r="R10" s="44">
        <f>ROUND(index!$O$33+(C10*12)*index!$O$34,2)</f>
        <v>1045.23</v>
      </c>
      <c r="S10" s="45">
        <f>ROUND(index!$O$37+(C10*12)*index!$O$38,2)</f>
        <v>820.29</v>
      </c>
      <c r="T10" s="31"/>
      <c r="U10" s="105"/>
      <c r="V10" s="178" t="s">
        <v>257</v>
      </c>
      <c r="W10" s="170"/>
      <c r="X10" s="170"/>
      <c r="Y10" s="170"/>
      <c r="Z10" s="189">
        <v>0.3</v>
      </c>
    </row>
    <row r="11" spans="1:26" s="19" customFormat="1" ht="13.8" thickBot="1" x14ac:dyDescent="0.3">
      <c r="A11" s="108">
        <v>2</v>
      </c>
      <c r="B11" s="101">
        <f t="shared" si="0"/>
        <v>2246.14</v>
      </c>
      <c r="C11" s="344">
        <f>ROUND(B11*index!$O$8,2)</f>
        <v>2336.88</v>
      </c>
      <c r="D11" s="216">
        <f t="shared" si="7"/>
        <v>14.191599999999999</v>
      </c>
      <c r="E11" s="31"/>
      <c r="F11" s="37">
        <f t="shared" si="1"/>
        <v>3.6898</v>
      </c>
      <c r="G11" s="22">
        <f t="shared" si="2"/>
        <v>7.9473000000000003</v>
      </c>
      <c r="H11" s="22">
        <f t="shared" si="3"/>
        <v>4.9671000000000003</v>
      </c>
      <c r="I11" s="22">
        <f t="shared" si="4"/>
        <v>7.0957999999999997</v>
      </c>
      <c r="J11" s="22">
        <f t="shared" si="5"/>
        <v>4.2575000000000003</v>
      </c>
      <c r="K11" s="38">
        <f t="shared" si="6"/>
        <v>2.8382999999999998</v>
      </c>
      <c r="L11" s="31"/>
      <c r="M11" s="44">
        <f t="shared" si="8"/>
        <v>122.92</v>
      </c>
      <c r="N11" s="20">
        <f t="shared" si="9"/>
        <v>245.84</v>
      </c>
      <c r="O11" s="45">
        <f t="shared" si="10"/>
        <v>368.76</v>
      </c>
      <c r="P11" s="105"/>
      <c r="Q11" s="145">
        <v>2</v>
      </c>
      <c r="R11" s="44">
        <f>ROUND(index!$O$33+(C11*12)*index!$O$34,2)</f>
        <v>1058.54</v>
      </c>
      <c r="S11" s="45">
        <f>ROUND(index!$O$37+(C11*12)*index!$O$38,2)</f>
        <v>823.12</v>
      </c>
      <c r="T11" s="31"/>
      <c r="U11" s="105"/>
      <c r="V11" s="179" t="s">
        <v>258</v>
      </c>
      <c r="W11" s="172"/>
      <c r="X11" s="172"/>
      <c r="Y11" s="179"/>
      <c r="Z11" s="190">
        <v>0.2</v>
      </c>
    </row>
    <row r="12" spans="1:26" s="19" customFormat="1" ht="12" x14ac:dyDescent="0.25">
      <c r="A12" s="108">
        <v>3</v>
      </c>
      <c r="B12" s="101">
        <f t="shared" si="0"/>
        <v>2286.37</v>
      </c>
      <c r="C12" s="344">
        <f>ROUND(B12*index!$O$8,2)</f>
        <v>2378.7399999999998</v>
      </c>
      <c r="D12" s="216">
        <f t="shared" si="7"/>
        <v>14.4458</v>
      </c>
      <c r="E12" s="31"/>
      <c r="F12" s="37">
        <f t="shared" si="1"/>
        <v>3.7559</v>
      </c>
      <c r="G12" s="22">
        <f t="shared" si="2"/>
        <v>8.0896000000000008</v>
      </c>
      <c r="H12" s="22">
        <f t="shared" si="3"/>
        <v>5.056</v>
      </c>
      <c r="I12" s="22">
        <f t="shared" si="4"/>
        <v>7.2229000000000001</v>
      </c>
      <c r="J12" s="22">
        <f t="shared" si="5"/>
        <v>4.3337000000000003</v>
      </c>
      <c r="K12" s="38">
        <f t="shared" si="6"/>
        <v>2.8892000000000002</v>
      </c>
      <c r="L12" s="31"/>
      <c r="M12" s="44">
        <f t="shared" si="8"/>
        <v>125.12</v>
      </c>
      <c r="N12" s="20">
        <f t="shared" si="9"/>
        <v>250.24</v>
      </c>
      <c r="O12" s="45">
        <f t="shared" si="10"/>
        <v>375.37</v>
      </c>
      <c r="P12" s="105"/>
      <c r="Q12" s="145">
        <v>3</v>
      </c>
      <c r="R12" s="44">
        <f>ROUND(index!$O$33+(C12*12)*index!$O$34,2)</f>
        <v>1071.0999999999999</v>
      </c>
      <c r="S12" s="45">
        <f>ROUND(index!$O$37+(C12*12)*index!$O$38,2)</f>
        <v>825.78</v>
      </c>
      <c r="T12" s="31"/>
      <c r="U12" s="105"/>
      <c r="V12" s="258"/>
    </row>
    <row r="13" spans="1:26" s="19" customFormat="1" ht="12" x14ac:dyDescent="0.25">
      <c r="A13" s="108">
        <v>4</v>
      </c>
      <c r="B13" s="101">
        <f t="shared" si="0"/>
        <v>2324.25</v>
      </c>
      <c r="C13" s="344">
        <f>ROUND(B13*index!$O$8,2)</f>
        <v>2418.15</v>
      </c>
      <c r="D13" s="216">
        <f t="shared" si="7"/>
        <v>14.6851</v>
      </c>
      <c r="E13" s="31"/>
      <c r="F13" s="37">
        <f t="shared" si="1"/>
        <v>3.8180999999999998</v>
      </c>
      <c r="G13" s="22">
        <f t="shared" si="2"/>
        <v>8.2236999999999991</v>
      </c>
      <c r="H13" s="22">
        <f t="shared" si="3"/>
        <v>5.1398000000000001</v>
      </c>
      <c r="I13" s="22">
        <f t="shared" si="4"/>
        <v>7.3426</v>
      </c>
      <c r="J13" s="22">
        <f t="shared" si="5"/>
        <v>4.4055</v>
      </c>
      <c r="K13" s="38">
        <f t="shared" si="6"/>
        <v>2.9369999999999998</v>
      </c>
      <c r="L13" s="31"/>
      <c r="M13" s="44">
        <f t="shared" si="8"/>
        <v>127.19</v>
      </c>
      <c r="N13" s="20">
        <f t="shared" si="9"/>
        <v>254.39</v>
      </c>
      <c r="O13" s="45">
        <f t="shared" si="10"/>
        <v>381.58</v>
      </c>
      <c r="P13" s="105"/>
      <c r="Q13" s="145">
        <v>4</v>
      </c>
      <c r="R13" s="44">
        <f>ROUND(index!$O$33+(C13*12)*index!$O$34,2)</f>
        <v>1082.93</v>
      </c>
      <c r="S13" s="45">
        <f>ROUND(index!$O$37+(C13*12)*index!$O$38,2)</f>
        <v>828.28</v>
      </c>
      <c r="T13" s="31"/>
      <c r="U13" s="105"/>
      <c r="V13" s="258"/>
    </row>
    <row r="14" spans="1:26" s="19" customFormat="1" ht="12" x14ac:dyDescent="0.25">
      <c r="A14" s="108">
        <v>5</v>
      </c>
      <c r="B14" s="101">
        <f t="shared" si="0"/>
        <v>2359.87</v>
      </c>
      <c r="C14" s="344">
        <f>ROUND(B14*index!$O$8,2)</f>
        <v>2455.21</v>
      </c>
      <c r="D14" s="216">
        <f t="shared" si="7"/>
        <v>14.9102</v>
      </c>
      <c r="E14" s="31"/>
      <c r="F14" s="37">
        <f t="shared" si="1"/>
        <v>3.8767</v>
      </c>
      <c r="G14" s="22">
        <f t="shared" si="2"/>
        <v>8.3497000000000003</v>
      </c>
      <c r="H14" s="22">
        <f t="shared" si="3"/>
        <v>5.2186000000000003</v>
      </c>
      <c r="I14" s="22">
        <f t="shared" si="4"/>
        <v>7.4550999999999998</v>
      </c>
      <c r="J14" s="22">
        <f t="shared" si="5"/>
        <v>4.4730999999999996</v>
      </c>
      <c r="K14" s="38">
        <f t="shared" si="6"/>
        <v>2.9820000000000002</v>
      </c>
      <c r="L14" s="31"/>
      <c r="M14" s="44">
        <f t="shared" si="8"/>
        <v>129.13999999999999</v>
      </c>
      <c r="N14" s="20">
        <f t="shared" si="9"/>
        <v>258.29000000000002</v>
      </c>
      <c r="O14" s="45">
        <f t="shared" si="10"/>
        <v>387.43</v>
      </c>
      <c r="P14" s="105"/>
      <c r="Q14" s="145">
        <v>5</v>
      </c>
      <c r="R14" s="44">
        <f>ROUND(index!$O$33+(C14*12)*index!$O$34,2)</f>
        <v>1094.04</v>
      </c>
      <c r="S14" s="45">
        <f>ROUND(index!$O$37+(C14*12)*index!$O$38,2)</f>
        <v>830.64</v>
      </c>
      <c r="T14" s="31"/>
      <c r="U14" s="105"/>
      <c r="V14" s="258"/>
    </row>
    <row r="15" spans="1:26" s="19" customFormat="1" ht="12" x14ac:dyDescent="0.25">
      <c r="A15" s="108">
        <v>6</v>
      </c>
      <c r="B15" s="101">
        <f t="shared" si="0"/>
        <v>2400.62</v>
      </c>
      <c r="C15" s="344">
        <f>ROUND(B15*index!$O$8,2)</f>
        <v>2497.61</v>
      </c>
      <c r="D15" s="216">
        <f t="shared" si="7"/>
        <v>15.1677</v>
      </c>
      <c r="E15" s="31"/>
      <c r="F15" s="37">
        <f t="shared" si="1"/>
        <v>3.9436</v>
      </c>
      <c r="G15" s="22">
        <f t="shared" si="2"/>
        <v>8.4939</v>
      </c>
      <c r="H15" s="22">
        <f t="shared" si="3"/>
        <v>5.3087</v>
      </c>
      <c r="I15" s="22">
        <f t="shared" si="4"/>
        <v>7.5838999999999999</v>
      </c>
      <c r="J15" s="22">
        <f t="shared" si="5"/>
        <v>4.5503</v>
      </c>
      <c r="K15" s="38">
        <f t="shared" si="6"/>
        <v>3.0335000000000001</v>
      </c>
      <c r="L15" s="31"/>
      <c r="M15" s="44">
        <f t="shared" si="8"/>
        <v>131.37</v>
      </c>
      <c r="N15" s="20">
        <f t="shared" si="9"/>
        <v>262.75</v>
      </c>
      <c r="O15" s="45">
        <f t="shared" si="10"/>
        <v>394.12</v>
      </c>
      <c r="P15" s="105"/>
      <c r="Q15" s="145">
        <v>6</v>
      </c>
      <c r="R15" s="44">
        <f>ROUND(index!$O$33+(C15*12)*index!$O$34,2)</f>
        <v>1106.76</v>
      </c>
      <c r="S15" s="45">
        <f>ROUND(index!$O$37+(C15*12)*index!$O$38,2)</f>
        <v>833.34</v>
      </c>
      <c r="T15" s="31"/>
      <c r="U15" s="105"/>
      <c r="V15" s="258"/>
    </row>
    <row r="16" spans="1:26" s="19" customFormat="1" ht="12" x14ac:dyDescent="0.25">
      <c r="A16" s="108">
        <v>7</v>
      </c>
      <c r="B16" s="101">
        <f t="shared" si="0"/>
        <v>2432</v>
      </c>
      <c r="C16" s="344">
        <f>ROUND(B16*index!$O$8,2)</f>
        <v>2530.25</v>
      </c>
      <c r="D16" s="216">
        <f t="shared" si="7"/>
        <v>15.3659</v>
      </c>
      <c r="E16" s="31"/>
      <c r="F16" s="37">
        <f t="shared" si="1"/>
        <v>3.9950999999999999</v>
      </c>
      <c r="G16" s="22">
        <f t="shared" si="2"/>
        <v>8.6049000000000007</v>
      </c>
      <c r="H16" s="22">
        <f t="shared" si="3"/>
        <v>5.3780999999999999</v>
      </c>
      <c r="I16" s="22">
        <f t="shared" si="4"/>
        <v>7.6829999999999998</v>
      </c>
      <c r="J16" s="22">
        <f t="shared" si="5"/>
        <v>4.6097999999999999</v>
      </c>
      <c r="K16" s="38">
        <f t="shared" si="6"/>
        <v>3.0731999999999999</v>
      </c>
      <c r="L16" s="31"/>
      <c r="M16" s="44">
        <f t="shared" si="8"/>
        <v>133.09</v>
      </c>
      <c r="N16" s="20">
        <f t="shared" si="9"/>
        <v>266.18</v>
      </c>
      <c r="O16" s="45">
        <f t="shared" si="10"/>
        <v>399.27</v>
      </c>
      <c r="P16" s="105"/>
      <c r="Q16" s="145">
        <v>7</v>
      </c>
      <c r="R16" s="44">
        <f>ROUND(index!$O$33+(C16*12)*index!$O$34,2)</f>
        <v>1116.56</v>
      </c>
      <c r="S16" s="45">
        <f>ROUND(index!$O$37+(C16*12)*index!$O$38,2)</f>
        <v>835.41</v>
      </c>
      <c r="T16" s="31"/>
      <c r="U16" s="105"/>
      <c r="V16" s="258"/>
    </row>
    <row r="17" spans="1:22" s="19" customFormat="1" ht="12" x14ac:dyDescent="0.25">
      <c r="A17" s="108">
        <v>8</v>
      </c>
      <c r="B17" s="101">
        <f t="shared" si="0"/>
        <v>2461.42</v>
      </c>
      <c r="C17" s="344">
        <f>ROUND(B17*index!$O$8,2)</f>
        <v>2560.86</v>
      </c>
      <c r="D17" s="216">
        <f t="shared" si="7"/>
        <v>15.5518</v>
      </c>
      <c r="E17" s="31"/>
      <c r="F17" s="37">
        <f t="shared" si="1"/>
        <v>4.0434999999999999</v>
      </c>
      <c r="G17" s="22">
        <f t="shared" si="2"/>
        <v>8.7089999999999996</v>
      </c>
      <c r="H17" s="22">
        <f t="shared" si="3"/>
        <v>5.4431000000000003</v>
      </c>
      <c r="I17" s="22">
        <f t="shared" si="4"/>
        <v>7.7759</v>
      </c>
      <c r="J17" s="22">
        <f t="shared" si="5"/>
        <v>4.6654999999999998</v>
      </c>
      <c r="K17" s="38">
        <f t="shared" si="6"/>
        <v>3.1103999999999998</v>
      </c>
      <c r="L17" s="31"/>
      <c r="M17" s="44">
        <f t="shared" si="8"/>
        <v>134.69999999999999</v>
      </c>
      <c r="N17" s="20">
        <f t="shared" si="9"/>
        <v>269.39999999999998</v>
      </c>
      <c r="O17" s="45">
        <f t="shared" si="10"/>
        <v>404.1</v>
      </c>
      <c r="P17" s="105"/>
      <c r="Q17" s="145">
        <v>8</v>
      </c>
      <c r="R17" s="44">
        <f>ROUND(index!$O$33+(C17*12)*index!$O$34,2)</f>
        <v>1125.74</v>
      </c>
      <c r="S17" s="45">
        <f>ROUND(index!$O$37+(C17*12)*index!$O$38,2)</f>
        <v>837.36</v>
      </c>
      <c r="T17" s="31"/>
      <c r="U17" s="105"/>
      <c r="V17" s="258"/>
    </row>
    <row r="18" spans="1:22" s="19" customFormat="1" ht="12" x14ac:dyDescent="0.25">
      <c r="A18" s="108">
        <v>9</v>
      </c>
      <c r="B18" s="101">
        <f t="shared" si="0"/>
        <v>2488.96</v>
      </c>
      <c r="C18" s="344">
        <f>ROUND(B18*index!$O$8,2)</f>
        <v>2589.5100000000002</v>
      </c>
      <c r="D18" s="216">
        <f t="shared" si="7"/>
        <v>15.7258</v>
      </c>
      <c r="E18" s="31"/>
      <c r="F18" s="37">
        <f t="shared" si="1"/>
        <v>4.0887000000000002</v>
      </c>
      <c r="G18" s="22">
        <f t="shared" si="2"/>
        <v>8.8064</v>
      </c>
      <c r="H18" s="22">
        <f t="shared" si="3"/>
        <v>5.5039999999999996</v>
      </c>
      <c r="I18" s="22">
        <f t="shared" si="4"/>
        <v>7.8628999999999998</v>
      </c>
      <c r="J18" s="22">
        <f t="shared" si="5"/>
        <v>4.7176999999999998</v>
      </c>
      <c r="K18" s="38">
        <f t="shared" si="6"/>
        <v>3.1452</v>
      </c>
      <c r="L18" s="31"/>
      <c r="M18" s="44">
        <f t="shared" si="8"/>
        <v>136.21</v>
      </c>
      <c r="N18" s="20">
        <f t="shared" si="9"/>
        <v>272.42</v>
      </c>
      <c r="O18" s="45">
        <f t="shared" si="10"/>
        <v>408.62</v>
      </c>
      <c r="P18" s="105"/>
      <c r="Q18" s="145">
        <v>9</v>
      </c>
      <c r="R18" s="44">
        <f>ROUND(index!$O$33+(C18*12)*index!$O$34,2)</f>
        <v>1134.33</v>
      </c>
      <c r="S18" s="45">
        <f>ROUND(index!$O$37+(C18*12)*index!$O$38,2)</f>
        <v>839.18</v>
      </c>
      <c r="T18" s="31"/>
      <c r="U18" s="105"/>
      <c r="V18" s="258"/>
    </row>
    <row r="19" spans="1:22" s="19" customFormat="1" ht="12" x14ac:dyDescent="0.25">
      <c r="A19" s="108">
        <v>10</v>
      </c>
      <c r="B19" s="101">
        <f t="shared" si="0"/>
        <v>2514.7199999999998</v>
      </c>
      <c r="C19" s="344">
        <f>ROUND(B19*index!$O$8,2)</f>
        <v>2616.31</v>
      </c>
      <c r="D19" s="216">
        <f t="shared" si="7"/>
        <v>15.888500000000001</v>
      </c>
      <c r="E19" s="31"/>
      <c r="F19" s="37">
        <f t="shared" si="1"/>
        <v>4.1310000000000002</v>
      </c>
      <c r="G19" s="22">
        <f t="shared" si="2"/>
        <v>8.8976000000000006</v>
      </c>
      <c r="H19" s="22">
        <f t="shared" si="3"/>
        <v>5.5609999999999999</v>
      </c>
      <c r="I19" s="22">
        <f t="shared" si="4"/>
        <v>7.9443000000000001</v>
      </c>
      <c r="J19" s="22">
        <f t="shared" si="5"/>
        <v>4.7666000000000004</v>
      </c>
      <c r="K19" s="38">
        <f t="shared" si="6"/>
        <v>3.1777000000000002</v>
      </c>
      <c r="L19" s="31"/>
      <c r="M19" s="44">
        <f t="shared" si="8"/>
        <v>137.62</v>
      </c>
      <c r="N19" s="20">
        <f t="shared" si="9"/>
        <v>275.24</v>
      </c>
      <c r="O19" s="45">
        <f t="shared" si="10"/>
        <v>412.85</v>
      </c>
      <c r="P19" s="105"/>
      <c r="Q19" s="145">
        <v>10</v>
      </c>
      <c r="R19" s="44">
        <f>ROUND(index!$O$33+(C19*12)*index!$O$34,2)</f>
        <v>1142.3699999999999</v>
      </c>
      <c r="S19" s="45">
        <f>ROUND(index!$O$37+(C19*12)*index!$O$38,2)</f>
        <v>840.89</v>
      </c>
      <c r="T19" s="31"/>
      <c r="U19" s="105"/>
      <c r="V19" s="258"/>
    </row>
    <row r="20" spans="1:22" s="19" customFormat="1" ht="12" x14ac:dyDescent="0.25">
      <c r="A20" s="108">
        <v>11</v>
      </c>
      <c r="B20" s="101">
        <f t="shared" si="0"/>
        <v>2546.09</v>
      </c>
      <c r="C20" s="344">
        <f>ROUND(B20*index!$O$8,2)</f>
        <v>2648.95</v>
      </c>
      <c r="D20" s="216">
        <f t="shared" si="7"/>
        <v>16.0867</v>
      </c>
      <c r="E20" s="31"/>
      <c r="F20" s="37">
        <f t="shared" si="1"/>
        <v>4.1825000000000001</v>
      </c>
      <c r="G20" s="22">
        <f t="shared" si="2"/>
        <v>9.0085999999999995</v>
      </c>
      <c r="H20" s="22">
        <f t="shared" si="3"/>
        <v>5.6303000000000001</v>
      </c>
      <c r="I20" s="22">
        <f t="shared" si="4"/>
        <v>8.0434000000000001</v>
      </c>
      <c r="J20" s="22">
        <f t="shared" si="5"/>
        <v>4.8259999999999996</v>
      </c>
      <c r="K20" s="38">
        <f t="shared" si="6"/>
        <v>3.2172999999999998</v>
      </c>
      <c r="L20" s="31"/>
      <c r="M20" s="44">
        <f t="shared" si="8"/>
        <v>139.33000000000001</v>
      </c>
      <c r="N20" s="20">
        <f t="shared" si="9"/>
        <v>278.67</v>
      </c>
      <c r="O20" s="45">
        <f t="shared" si="10"/>
        <v>418</v>
      </c>
      <c r="P20" s="105"/>
      <c r="Q20" s="145">
        <v>11</v>
      </c>
      <c r="R20" s="44">
        <f>ROUND(index!$O$33+(C20*12)*index!$O$34,2)</f>
        <v>1152.17</v>
      </c>
      <c r="S20" s="45">
        <f>ROUND(index!$O$37+(C20*12)*index!$O$38,2)</f>
        <v>842.96</v>
      </c>
      <c r="T20" s="31"/>
      <c r="U20" s="105"/>
      <c r="V20" s="258"/>
    </row>
    <row r="21" spans="1:22" s="19" customFormat="1" ht="12" x14ac:dyDescent="0.25">
      <c r="A21" s="108">
        <v>12</v>
      </c>
      <c r="B21" s="101">
        <f t="shared" si="0"/>
        <v>2568.5700000000002</v>
      </c>
      <c r="C21" s="344">
        <f>ROUND(B21*index!$O$8,2)</f>
        <v>2672.34</v>
      </c>
      <c r="D21" s="216">
        <f t="shared" si="7"/>
        <v>16.2288</v>
      </c>
      <c r="E21" s="31"/>
      <c r="F21" s="37">
        <f t="shared" si="1"/>
        <v>4.2195</v>
      </c>
      <c r="G21" s="22">
        <f t="shared" si="2"/>
        <v>9.0881000000000007</v>
      </c>
      <c r="H21" s="22">
        <f t="shared" si="3"/>
        <v>5.6801000000000004</v>
      </c>
      <c r="I21" s="22">
        <f t="shared" si="4"/>
        <v>8.1143999999999998</v>
      </c>
      <c r="J21" s="22">
        <f t="shared" si="5"/>
        <v>4.8685999999999998</v>
      </c>
      <c r="K21" s="38">
        <f t="shared" si="6"/>
        <v>3.2458</v>
      </c>
      <c r="L21" s="31"/>
      <c r="M21" s="44">
        <f t="shared" si="8"/>
        <v>140.57</v>
      </c>
      <c r="N21" s="20">
        <f t="shared" si="9"/>
        <v>281.13</v>
      </c>
      <c r="O21" s="45">
        <f t="shared" si="10"/>
        <v>421.7</v>
      </c>
      <c r="P21" s="105"/>
      <c r="Q21" s="145">
        <v>12</v>
      </c>
      <c r="R21" s="44">
        <f>ROUND(index!$O$33+(C21*12)*index!$O$34,2)</f>
        <v>1159.18</v>
      </c>
      <c r="S21" s="45">
        <f>ROUND(index!$O$37+(C21*12)*index!$O$38,2)</f>
        <v>844.45</v>
      </c>
      <c r="T21" s="31"/>
      <c r="U21" s="105"/>
      <c r="V21" s="258"/>
    </row>
    <row r="22" spans="1:22" s="19" customFormat="1" ht="12" x14ac:dyDescent="0.25">
      <c r="A22" s="108">
        <v>13</v>
      </c>
      <c r="B22" s="101">
        <f t="shared" si="0"/>
        <v>2589.56</v>
      </c>
      <c r="C22" s="344">
        <f>ROUND(B22*index!$O$8,2)</f>
        <v>2694.18</v>
      </c>
      <c r="D22" s="216">
        <f t="shared" si="7"/>
        <v>16.3614</v>
      </c>
      <c r="E22" s="31"/>
      <c r="F22" s="37">
        <f t="shared" si="1"/>
        <v>4.2539999999999996</v>
      </c>
      <c r="G22" s="22">
        <f t="shared" si="2"/>
        <v>9.1623999999999999</v>
      </c>
      <c r="H22" s="22">
        <f t="shared" si="3"/>
        <v>5.7264999999999997</v>
      </c>
      <c r="I22" s="22">
        <f t="shared" si="4"/>
        <v>8.1806999999999999</v>
      </c>
      <c r="J22" s="22">
        <f t="shared" si="5"/>
        <v>4.9084000000000003</v>
      </c>
      <c r="K22" s="38">
        <f t="shared" si="6"/>
        <v>3.2723</v>
      </c>
      <c r="L22" s="31"/>
      <c r="M22" s="44">
        <f t="shared" si="8"/>
        <v>141.71</v>
      </c>
      <c r="N22" s="20">
        <f t="shared" si="9"/>
        <v>283.43</v>
      </c>
      <c r="O22" s="45">
        <f t="shared" si="10"/>
        <v>425.14</v>
      </c>
      <c r="P22" s="105"/>
      <c r="Q22" s="145">
        <v>13</v>
      </c>
      <c r="R22" s="44">
        <f>ROUND(index!$O$33+(C22*12)*index!$O$34,2)</f>
        <v>1165.73</v>
      </c>
      <c r="S22" s="45">
        <f>ROUND(index!$O$37+(C22*12)*index!$O$38,2)</f>
        <v>845.84</v>
      </c>
      <c r="T22" s="31"/>
      <c r="U22" s="105"/>
      <c r="V22" s="258"/>
    </row>
    <row r="23" spans="1:22" s="19" customFormat="1" ht="12" x14ac:dyDescent="0.25">
      <c r="A23" s="108">
        <v>14</v>
      </c>
      <c r="B23" s="101">
        <f t="shared" si="0"/>
        <v>2609.13</v>
      </c>
      <c r="C23" s="344">
        <f>ROUND(B23*index!$O$8,2)</f>
        <v>2714.54</v>
      </c>
      <c r="D23" s="216">
        <f t="shared" si="7"/>
        <v>16.485099999999999</v>
      </c>
      <c r="E23" s="31"/>
      <c r="F23" s="37">
        <f t="shared" si="1"/>
        <v>4.2861000000000002</v>
      </c>
      <c r="G23" s="22">
        <f t="shared" si="2"/>
        <v>9.2317</v>
      </c>
      <c r="H23" s="22">
        <f t="shared" si="3"/>
        <v>5.7698</v>
      </c>
      <c r="I23" s="22">
        <f t="shared" si="4"/>
        <v>8.2425999999999995</v>
      </c>
      <c r="J23" s="22">
        <f t="shared" si="5"/>
        <v>4.9455</v>
      </c>
      <c r="K23" s="38">
        <f t="shared" si="6"/>
        <v>3.2970000000000002</v>
      </c>
      <c r="L23" s="31"/>
      <c r="M23" s="44">
        <f t="shared" si="8"/>
        <v>142.78</v>
      </c>
      <c r="N23" s="20">
        <f t="shared" si="9"/>
        <v>285.57</v>
      </c>
      <c r="O23" s="45">
        <f t="shared" si="10"/>
        <v>428.35</v>
      </c>
      <c r="P23" s="105"/>
      <c r="Q23" s="145">
        <v>14</v>
      </c>
      <c r="R23" s="44">
        <f>ROUND(index!$O$33+(C23*12)*index!$O$34,2)</f>
        <v>1171.8399999999999</v>
      </c>
      <c r="S23" s="45">
        <f>ROUND(index!$O$37+(C23*12)*index!$O$38,2)</f>
        <v>847.13</v>
      </c>
      <c r="T23" s="31"/>
      <c r="U23" s="105"/>
      <c r="V23" s="258"/>
    </row>
    <row r="24" spans="1:22" s="19" customFormat="1" ht="12" x14ac:dyDescent="0.25">
      <c r="A24" s="108">
        <v>15</v>
      </c>
      <c r="B24" s="101">
        <f t="shared" si="0"/>
        <v>2627.37</v>
      </c>
      <c r="C24" s="344">
        <f>ROUND(B24*index!$O$8,2)</f>
        <v>2733.52</v>
      </c>
      <c r="D24" s="216">
        <f t="shared" si="7"/>
        <v>16.600300000000001</v>
      </c>
      <c r="E24" s="31"/>
      <c r="F24" s="37">
        <f t="shared" si="1"/>
        <v>4.3160999999999996</v>
      </c>
      <c r="G24" s="22">
        <f t="shared" si="2"/>
        <v>9.2962000000000007</v>
      </c>
      <c r="H24" s="22">
        <f t="shared" si="3"/>
        <v>5.8101000000000003</v>
      </c>
      <c r="I24" s="22">
        <f t="shared" si="4"/>
        <v>8.3002000000000002</v>
      </c>
      <c r="J24" s="22">
        <f t="shared" si="5"/>
        <v>4.9801000000000002</v>
      </c>
      <c r="K24" s="38">
        <f t="shared" si="6"/>
        <v>3.3201000000000001</v>
      </c>
      <c r="L24" s="31"/>
      <c r="M24" s="44">
        <f t="shared" si="8"/>
        <v>143.78</v>
      </c>
      <c r="N24" s="20">
        <f t="shared" si="9"/>
        <v>287.57</v>
      </c>
      <c r="O24" s="45">
        <f t="shared" si="10"/>
        <v>431.35</v>
      </c>
      <c r="P24" s="105"/>
      <c r="Q24" s="145">
        <v>15</v>
      </c>
      <c r="R24" s="44">
        <f>ROUND(index!$O$33+(C24*12)*index!$O$34,2)</f>
        <v>1177.54</v>
      </c>
      <c r="S24" s="45">
        <f>ROUND(index!$O$37+(C24*12)*index!$O$38,2)</f>
        <v>848.34</v>
      </c>
      <c r="T24" s="31"/>
      <c r="U24" s="105"/>
      <c r="V24" s="258"/>
    </row>
    <row r="25" spans="1:22" s="19" customFormat="1" ht="12" x14ac:dyDescent="0.25">
      <c r="A25" s="108">
        <v>16</v>
      </c>
      <c r="B25" s="101">
        <f t="shared" si="0"/>
        <v>2648.42</v>
      </c>
      <c r="C25" s="344">
        <f>ROUND(B25*index!$O$8,2)</f>
        <v>2755.42</v>
      </c>
      <c r="D25" s="216">
        <f t="shared" si="7"/>
        <v>16.7333</v>
      </c>
      <c r="E25" s="31"/>
      <c r="F25" s="37">
        <f t="shared" si="1"/>
        <v>4.3506999999999998</v>
      </c>
      <c r="G25" s="22">
        <f t="shared" si="2"/>
        <v>9.3705999999999996</v>
      </c>
      <c r="H25" s="22">
        <f t="shared" si="3"/>
        <v>5.8567</v>
      </c>
      <c r="I25" s="22">
        <f t="shared" si="4"/>
        <v>8.3666999999999998</v>
      </c>
      <c r="J25" s="22">
        <f t="shared" si="5"/>
        <v>5.0199999999999996</v>
      </c>
      <c r="K25" s="38">
        <f t="shared" si="6"/>
        <v>3.3466999999999998</v>
      </c>
      <c r="L25" s="31"/>
      <c r="M25" s="44">
        <f t="shared" si="8"/>
        <v>144.94</v>
      </c>
      <c r="N25" s="20">
        <f t="shared" si="9"/>
        <v>289.87</v>
      </c>
      <c r="O25" s="45">
        <f t="shared" si="10"/>
        <v>434.81</v>
      </c>
      <c r="P25" s="105"/>
      <c r="Q25" s="145">
        <v>16</v>
      </c>
      <c r="R25" s="44">
        <f>ROUND(index!$O$33+(C25*12)*index!$O$34,2)</f>
        <v>1184.1099999999999</v>
      </c>
      <c r="S25" s="45">
        <f>ROUND(index!$O$37+(C25*12)*index!$O$38,2)</f>
        <v>849.73</v>
      </c>
      <c r="T25" s="31"/>
      <c r="U25" s="105"/>
      <c r="V25" s="258"/>
    </row>
    <row r="26" spans="1:22" s="19" customFormat="1" ht="12" x14ac:dyDescent="0.25">
      <c r="A26" s="108">
        <v>17</v>
      </c>
      <c r="B26" s="101">
        <f t="shared" si="0"/>
        <v>2661.21</v>
      </c>
      <c r="C26" s="344">
        <f>ROUND(B26*index!$O$8,2)</f>
        <v>2768.72</v>
      </c>
      <c r="D26" s="216">
        <f t="shared" si="7"/>
        <v>16.8141</v>
      </c>
      <c r="E26" s="31"/>
      <c r="F26" s="37">
        <f t="shared" si="1"/>
        <v>4.3716999999999997</v>
      </c>
      <c r="G26" s="22">
        <f t="shared" si="2"/>
        <v>9.4159000000000006</v>
      </c>
      <c r="H26" s="22">
        <f t="shared" si="3"/>
        <v>5.8849</v>
      </c>
      <c r="I26" s="22">
        <f t="shared" si="4"/>
        <v>8.4070999999999998</v>
      </c>
      <c r="J26" s="22">
        <f t="shared" si="5"/>
        <v>5.0442</v>
      </c>
      <c r="K26" s="38">
        <f t="shared" si="6"/>
        <v>3.3628</v>
      </c>
      <c r="L26" s="31"/>
      <c r="M26" s="44">
        <f t="shared" si="8"/>
        <v>145.63</v>
      </c>
      <c r="N26" s="20">
        <f t="shared" si="9"/>
        <v>291.27</v>
      </c>
      <c r="O26" s="45">
        <f t="shared" si="10"/>
        <v>436.9</v>
      </c>
      <c r="P26" s="105"/>
      <c r="Q26" s="145">
        <v>17</v>
      </c>
      <c r="R26" s="44">
        <f>ROUND(index!$O$33+(C26*12)*index!$O$34,2)</f>
        <v>1188.0999999999999</v>
      </c>
      <c r="S26" s="45">
        <f>ROUND(index!$O$37+(C26*12)*index!$O$38,2)</f>
        <v>850.58</v>
      </c>
      <c r="T26" s="31"/>
      <c r="U26" s="105"/>
      <c r="V26" s="258"/>
    </row>
    <row r="27" spans="1:22" s="19" customFormat="1" ht="12" x14ac:dyDescent="0.25">
      <c r="A27" s="108">
        <v>18</v>
      </c>
      <c r="B27" s="101">
        <f t="shared" si="0"/>
        <v>2673.1</v>
      </c>
      <c r="C27" s="344">
        <f>ROUND(B27*index!$O$8,2)</f>
        <v>2781.09</v>
      </c>
      <c r="D27" s="216">
        <f t="shared" si="7"/>
        <v>16.889199999999999</v>
      </c>
      <c r="E27" s="31"/>
      <c r="F27" s="37">
        <f t="shared" si="1"/>
        <v>4.3912000000000004</v>
      </c>
      <c r="G27" s="22">
        <f t="shared" si="2"/>
        <v>9.4580000000000002</v>
      </c>
      <c r="H27" s="22">
        <f t="shared" si="3"/>
        <v>5.9112</v>
      </c>
      <c r="I27" s="22">
        <f t="shared" si="4"/>
        <v>8.4445999999999994</v>
      </c>
      <c r="J27" s="22">
        <f t="shared" si="5"/>
        <v>5.0667999999999997</v>
      </c>
      <c r="K27" s="38">
        <f t="shared" si="6"/>
        <v>3.3778000000000001</v>
      </c>
      <c r="L27" s="31"/>
      <c r="M27" s="44">
        <f t="shared" si="8"/>
        <v>146.29</v>
      </c>
      <c r="N27" s="20">
        <f t="shared" si="9"/>
        <v>292.57</v>
      </c>
      <c r="O27" s="45">
        <f t="shared" si="10"/>
        <v>438.86</v>
      </c>
      <c r="P27" s="105"/>
      <c r="Q27" s="145">
        <v>18</v>
      </c>
      <c r="R27" s="44">
        <f>ROUND(index!$O$33+(C27*12)*index!$O$34,2)</f>
        <v>1191.81</v>
      </c>
      <c r="S27" s="45">
        <f>ROUND(index!$O$37+(C27*12)*index!$O$38,2)</f>
        <v>851.37</v>
      </c>
      <c r="T27" s="31"/>
      <c r="U27" s="105"/>
      <c r="V27" s="258"/>
    </row>
    <row r="28" spans="1:22" s="19" customFormat="1" ht="12" x14ac:dyDescent="0.25">
      <c r="A28" s="108">
        <v>19</v>
      </c>
      <c r="B28" s="101">
        <f t="shared" si="0"/>
        <v>2684.15</v>
      </c>
      <c r="C28" s="344">
        <f>ROUND(B28*index!$O$8,2)</f>
        <v>2792.59</v>
      </c>
      <c r="D28" s="216">
        <f t="shared" si="7"/>
        <v>16.959</v>
      </c>
      <c r="E28" s="31"/>
      <c r="F28" s="37">
        <f t="shared" si="1"/>
        <v>4.4093</v>
      </c>
      <c r="G28" s="22">
        <f t="shared" si="2"/>
        <v>9.4969999999999999</v>
      </c>
      <c r="H28" s="22">
        <f t="shared" si="3"/>
        <v>5.9356999999999998</v>
      </c>
      <c r="I28" s="22">
        <f t="shared" si="4"/>
        <v>8.4794999999999998</v>
      </c>
      <c r="J28" s="22">
        <f t="shared" si="5"/>
        <v>5.0876999999999999</v>
      </c>
      <c r="K28" s="38">
        <f t="shared" si="6"/>
        <v>3.3917999999999999</v>
      </c>
      <c r="L28" s="31"/>
      <c r="M28" s="44">
        <f t="shared" si="8"/>
        <v>146.88999999999999</v>
      </c>
      <c r="N28" s="20">
        <f t="shared" si="9"/>
        <v>293.77999999999997</v>
      </c>
      <c r="O28" s="45">
        <f t="shared" si="10"/>
        <v>440.67</v>
      </c>
      <c r="P28" s="105"/>
      <c r="Q28" s="145">
        <v>19</v>
      </c>
      <c r="R28" s="44">
        <f>ROUND(index!$O$33+(C28*12)*index!$O$34,2)</f>
        <v>1195.26</v>
      </c>
      <c r="S28" s="45">
        <f>ROUND(index!$O$37+(C28*12)*index!$O$38,2)</f>
        <v>852.1</v>
      </c>
      <c r="T28" s="31"/>
      <c r="U28" s="105"/>
      <c r="V28" s="258"/>
    </row>
    <row r="29" spans="1:22" s="19" customFormat="1" ht="12" x14ac:dyDescent="0.25">
      <c r="A29" s="108">
        <v>20</v>
      </c>
      <c r="B29" s="101">
        <f t="shared" si="0"/>
        <v>2694.41</v>
      </c>
      <c r="C29" s="344">
        <f>ROUND(B29*index!$O$8,2)</f>
        <v>2803.26</v>
      </c>
      <c r="D29" s="216">
        <f t="shared" si="7"/>
        <v>17.023800000000001</v>
      </c>
      <c r="E29" s="31"/>
      <c r="F29" s="37">
        <f t="shared" si="1"/>
        <v>4.4261999999999997</v>
      </c>
      <c r="G29" s="22">
        <f t="shared" si="2"/>
        <v>9.5333000000000006</v>
      </c>
      <c r="H29" s="22">
        <f t="shared" si="3"/>
        <v>5.9583000000000004</v>
      </c>
      <c r="I29" s="22">
        <f t="shared" si="4"/>
        <v>8.5119000000000007</v>
      </c>
      <c r="J29" s="22">
        <f t="shared" si="5"/>
        <v>5.1071</v>
      </c>
      <c r="K29" s="38">
        <f t="shared" si="6"/>
        <v>3.4047999999999998</v>
      </c>
      <c r="L29" s="31"/>
      <c r="M29" s="44">
        <f t="shared" si="8"/>
        <v>147.44999999999999</v>
      </c>
      <c r="N29" s="20">
        <f t="shared" si="9"/>
        <v>294.89999999999998</v>
      </c>
      <c r="O29" s="45">
        <f t="shared" si="10"/>
        <v>442.35</v>
      </c>
      <c r="P29" s="105"/>
      <c r="Q29" s="145">
        <v>20</v>
      </c>
      <c r="R29" s="44">
        <f>ROUND(index!$O$33+(C29*12)*index!$O$34,2)</f>
        <v>1198.46</v>
      </c>
      <c r="S29" s="45">
        <f>ROUND(index!$O$37+(C29*12)*index!$O$38,2)</f>
        <v>852.78</v>
      </c>
      <c r="T29" s="31"/>
      <c r="U29" s="105"/>
      <c r="V29" s="258"/>
    </row>
    <row r="30" spans="1:22" s="19" customFormat="1" ht="12" x14ac:dyDescent="0.25">
      <c r="A30" s="108">
        <v>21</v>
      </c>
      <c r="B30" s="101">
        <f t="shared" si="0"/>
        <v>2711.23</v>
      </c>
      <c r="C30" s="344">
        <f>ROUND(B30*index!$O$8,2)</f>
        <v>2820.76</v>
      </c>
      <c r="D30" s="216">
        <f t="shared" si="7"/>
        <v>17.130099999999999</v>
      </c>
      <c r="E30" s="31"/>
      <c r="F30" s="37">
        <f t="shared" si="1"/>
        <v>4.4538000000000002</v>
      </c>
      <c r="G30" s="22">
        <f t="shared" si="2"/>
        <v>9.5929000000000002</v>
      </c>
      <c r="H30" s="22">
        <f t="shared" si="3"/>
        <v>5.9954999999999998</v>
      </c>
      <c r="I30" s="22">
        <f t="shared" si="4"/>
        <v>8.5650999999999993</v>
      </c>
      <c r="J30" s="22">
        <f t="shared" si="5"/>
        <v>5.1390000000000002</v>
      </c>
      <c r="K30" s="38">
        <f t="shared" si="6"/>
        <v>3.4260000000000002</v>
      </c>
      <c r="L30" s="31"/>
      <c r="M30" s="44">
        <f t="shared" si="8"/>
        <v>148.37</v>
      </c>
      <c r="N30" s="20">
        <f t="shared" si="9"/>
        <v>296.74</v>
      </c>
      <c r="O30" s="45">
        <f t="shared" si="10"/>
        <v>445.12</v>
      </c>
      <c r="P30" s="105"/>
      <c r="Q30" s="145">
        <v>21</v>
      </c>
      <c r="R30" s="44">
        <f>ROUND(index!$O$33+(C30*12)*index!$O$34,2)</f>
        <v>1203.71</v>
      </c>
      <c r="S30" s="45">
        <f>ROUND(index!$O$37+(C30*12)*index!$O$38,2)</f>
        <v>853.89</v>
      </c>
      <c r="T30" s="31"/>
      <c r="U30" s="105"/>
      <c r="V30" s="258"/>
    </row>
    <row r="31" spans="1:22" s="19" customFormat="1" ht="12" x14ac:dyDescent="0.25">
      <c r="A31" s="108">
        <v>22</v>
      </c>
      <c r="B31" s="101">
        <f t="shared" si="0"/>
        <v>2720.07</v>
      </c>
      <c r="C31" s="344">
        <f>ROUND(B31*index!$O$8,2)</f>
        <v>2829.96</v>
      </c>
      <c r="D31" s="216">
        <f t="shared" si="7"/>
        <v>17.186</v>
      </c>
      <c r="E31" s="31"/>
      <c r="F31" s="37">
        <f t="shared" si="1"/>
        <v>4.4683999999999999</v>
      </c>
      <c r="G31" s="22">
        <f t="shared" si="2"/>
        <v>9.6242000000000001</v>
      </c>
      <c r="H31" s="22">
        <f t="shared" si="3"/>
        <v>6.0151000000000003</v>
      </c>
      <c r="I31" s="22">
        <f t="shared" si="4"/>
        <v>8.593</v>
      </c>
      <c r="J31" s="22">
        <f t="shared" si="5"/>
        <v>5.1558000000000002</v>
      </c>
      <c r="K31" s="38">
        <f t="shared" si="6"/>
        <v>3.4371999999999998</v>
      </c>
      <c r="L31" s="31"/>
      <c r="M31" s="44">
        <f t="shared" si="8"/>
        <v>148.86000000000001</v>
      </c>
      <c r="N31" s="20">
        <f t="shared" si="9"/>
        <v>297.70999999999998</v>
      </c>
      <c r="O31" s="45">
        <f t="shared" si="10"/>
        <v>446.57</v>
      </c>
      <c r="P31" s="105"/>
      <c r="Q31" s="145">
        <v>22</v>
      </c>
      <c r="R31" s="44">
        <f>ROUND(index!$O$33+(C31*12)*index!$O$34,2)</f>
        <v>1206.47</v>
      </c>
      <c r="S31" s="45">
        <f>ROUND(index!$O$37+(C31*12)*index!$O$38,2)</f>
        <v>854.48</v>
      </c>
      <c r="T31" s="31"/>
      <c r="U31" s="105"/>
      <c r="V31" s="258"/>
    </row>
    <row r="32" spans="1:22" s="19" customFormat="1" ht="12" x14ac:dyDescent="0.25">
      <c r="A32" s="108">
        <v>23</v>
      </c>
      <c r="B32" s="101">
        <f t="shared" si="0"/>
        <v>2728.28</v>
      </c>
      <c r="C32" s="344">
        <f>ROUND(B32*index!$O$8,2)</f>
        <v>2838.5</v>
      </c>
      <c r="D32" s="216">
        <f t="shared" si="7"/>
        <v>17.2379</v>
      </c>
      <c r="E32" s="31"/>
      <c r="F32" s="37">
        <f t="shared" si="1"/>
        <v>4.4819000000000004</v>
      </c>
      <c r="G32" s="22">
        <f t="shared" si="2"/>
        <v>9.6532</v>
      </c>
      <c r="H32" s="22">
        <f t="shared" si="3"/>
        <v>6.0332999999999997</v>
      </c>
      <c r="I32" s="22">
        <f t="shared" si="4"/>
        <v>8.6189999999999998</v>
      </c>
      <c r="J32" s="22">
        <f t="shared" si="5"/>
        <v>5.1714000000000002</v>
      </c>
      <c r="K32" s="38">
        <f t="shared" si="6"/>
        <v>3.4476</v>
      </c>
      <c r="L32" s="31"/>
      <c r="M32" s="44">
        <f t="shared" si="8"/>
        <v>149.31</v>
      </c>
      <c r="N32" s="20">
        <f t="shared" si="9"/>
        <v>298.61</v>
      </c>
      <c r="O32" s="45">
        <f t="shared" si="10"/>
        <v>447.92</v>
      </c>
      <c r="P32" s="105"/>
      <c r="Q32" s="145">
        <v>23</v>
      </c>
      <c r="R32" s="44">
        <f>ROUND(index!$O$33+(C32*12)*index!$O$34,2)</f>
        <v>1209.03</v>
      </c>
      <c r="S32" s="45">
        <f>ROUND(index!$O$37+(C32*12)*index!$O$38,2)</f>
        <v>855.02</v>
      </c>
      <c r="T32" s="31"/>
      <c r="U32" s="105"/>
      <c r="V32" s="258"/>
    </row>
    <row r="33" spans="1:22" s="19" customFormat="1" ht="12" x14ac:dyDescent="0.25">
      <c r="A33" s="108">
        <v>24</v>
      </c>
      <c r="B33" s="101">
        <f t="shared" si="0"/>
        <v>2735.9</v>
      </c>
      <c r="C33" s="344">
        <f>ROUND(B33*index!$O$8,2)</f>
        <v>2846.43</v>
      </c>
      <c r="D33" s="216">
        <f t="shared" si="7"/>
        <v>17.286000000000001</v>
      </c>
      <c r="E33" s="31"/>
      <c r="F33" s="37">
        <f t="shared" si="1"/>
        <v>4.4943999999999997</v>
      </c>
      <c r="G33" s="22">
        <f t="shared" si="2"/>
        <v>9.6801999999999992</v>
      </c>
      <c r="H33" s="22">
        <f t="shared" si="3"/>
        <v>6.0500999999999996</v>
      </c>
      <c r="I33" s="22">
        <f t="shared" si="4"/>
        <v>8.6430000000000007</v>
      </c>
      <c r="J33" s="22">
        <f t="shared" si="5"/>
        <v>5.1858000000000004</v>
      </c>
      <c r="K33" s="38">
        <f t="shared" si="6"/>
        <v>3.4571999999999998</v>
      </c>
      <c r="L33" s="31"/>
      <c r="M33" s="44">
        <f t="shared" si="8"/>
        <v>149.72</v>
      </c>
      <c r="N33" s="20">
        <f t="shared" si="9"/>
        <v>299.44</v>
      </c>
      <c r="O33" s="45">
        <f t="shared" si="10"/>
        <v>449.17</v>
      </c>
      <c r="P33" s="105"/>
      <c r="Q33" s="145">
        <v>24</v>
      </c>
      <c r="R33" s="44">
        <f>ROUND(index!$O$33+(C33*12)*index!$O$34,2)</f>
        <v>1211.4100000000001</v>
      </c>
      <c r="S33" s="45">
        <f>ROUND(index!$O$37+(C33*12)*index!$O$38,2)</f>
        <v>855.52</v>
      </c>
      <c r="T33" s="31"/>
      <c r="U33" s="105"/>
      <c r="V33" s="258"/>
    </row>
    <row r="34" spans="1:22" s="19" customFormat="1" ht="12" x14ac:dyDescent="0.25">
      <c r="A34" s="108">
        <v>25</v>
      </c>
      <c r="B34" s="101">
        <f t="shared" si="0"/>
        <v>2742.96</v>
      </c>
      <c r="C34" s="344">
        <f>ROUND(B34*index!$O$8,2)</f>
        <v>2853.78</v>
      </c>
      <c r="D34" s="216">
        <f t="shared" si="7"/>
        <v>17.3306</v>
      </c>
      <c r="E34" s="31"/>
      <c r="F34" s="37">
        <f t="shared" si="1"/>
        <v>4.5060000000000002</v>
      </c>
      <c r="G34" s="22">
        <f t="shared" si="2"/>
        <v>9.7050999999999998</v>
      </c>
      <c r="H34" s="22">
        <f t="shared" si="3"/>
        <v>6.0656999999999996</v>
      </c>
      <c r="I34" s="22">
        <f t="shared" si="4"/>
        <v>8.6653000000000002</v>
      </c>
      <c r="J34" s="22">
        <f t="shared" si="5"/>
        <v>5.1992000000000003</v>
      </c>
      <c r="K34" s="38">
        <f t="shared" si="6"/>
        <v>3.4661</v>
      </c>
      <c r="L34" s="31"/>
      <c r="M34" s="44">
        <f t="shared" si="8"/>
        <v>150.11000000000001</v>
      </c>
      <c r="N34" s="20">
        <f t="shared" si="9"/>
        <v>300.22000000000003</v>
      </c>
      <c r="O34" s="45">
        <f t="shared" si="10"/>
        <v>450.33</v>
      </c>
      <c r="P34" s="105"/>
      <c r="Q34" s="145">
        <v>25</v>
      </c>
      <c r="R34" s="44">
        <f>ROUND(index!$O$33+(C34*12)*index!$O$34,2)</f>
        <v>1213.6099999999999</v>
      </c>
      <c r="S34" s="45">
        <f>ROUND(index!$O$37+(C34*12)*index!$O$38,2)</f>
        <v>855.99</v>
      </c>
      <c r="T34" s="31"/>
      <c r="U34" s="105"/>
      <c r="V34" s="258"/>
    </row>
    <row r="35" spans="1:22" s="19" customFormat="1" ht="12" x14ac:dyDescent="0.25">
      <c r="A35" s="108">
        <v>26</v>
      </c>
      <c r="B35" s="101">
        <f t="shared" si="0"/>
        <v>2756.81</v>
      </c>
      <c r="C35" s="344">
        <f>ROUND(B35*index!$O$8,2)</f>
        <v>2868.19</v>
      </c>
      <c r="D35" s="216">
        <f t="shared" si="7"/>
        <v>17.418199999999999</v>
      </c>
      <c r="E35" s="31"/>
      <c r="F35" s="37">
        <f t="shared" si="1"/>
        <v>4.5286999999999997</v>
      </c>
      <c r="G35" s="22">
        <f t="shared" si="2"/>
        <v>9.7542000000000009</v>
      </c>
      <c r="H35" s="22">
        <f t="shared" si="3"/>
        <v>6.0964</v>
      </c>
      <c r="I35" s="22">
        <f t="shared" si="4"/>
        <v>8.7090999999999994</v>
      </c>
      <c r="J35" s="22">
        <f t="shared" si="5"/>
        <v>5.2255000000000003</v>
      </c>
      <c r="K35" s="38">
        <f t="shared" si="6"/>
        <v>3.4836</v>
      </c>
      <c r="L35" s="31"/>
      <c r="M35" s="44">
        <f t="shared" si="8"/>
        <v>150.87</v>
      </c>
      <c r="N35" s="20">
        <f t="shared" si="9"/>
        <v>301.73</v>
      </c>
      <c r="O35" s="45">
        <f t="shared" si="10"/>
        <v>452.6</v>
      </c>
      <c r="P35" s="105"/>
      <c r="Q35" s="145">
        <v>26</v>
      </c>
      <c r="R35" s="44">
        <f>ROUND(index!$O$33+(C35*12)*index!$O$34,2)</f>
        <v>1217.94</v>
      </c>
      <c r="S35" s="45">
        <f>ROUND(index!$O$37+(C35*12)*index!$O$38,2)</f>
        <v>856.91</v>
      </c>
      <c r="T35" s="31"/>
      <c r="U35" s="105"/>
      <c r="V35" s="258"/>
    </row>
    <row r="36" spans="1:22" s="19" customFormat="1" ht="12" x14ac:dyDescent="0.25">
      <c r="A36" s="108">
        <v>27</v>
      </c>
      <c r="B36" s="101">
        <f t="shared" si="0"/>
        <v>2762.88</v>
      </c>
      <c r="C36" s="344">
        <f>ROUND(B36*index!$O$8,2)</f>
        <v>2874.5</v>
      </c>
      <c r="D36" s="216">
        <f t="shared" si="7"/>
        <v>17.456499999999998</v>
      </c>
      <c r="E36" s="31"/>
      <c r="F36" s="37">
        <f t="shared" si="1"/>
        <v>4.5387000000000004</v>
      </c>
      <c r="G36" s="22">
        <f t="shared" si="2"/>
        <v>9.7756000000000007</v>
      </c>
      <c r="H36" s="22">
        <f t="shared" si="3"/>
        <v>6.1097999999999999</v>
      </c>
      <c r="I36" s="22">
        <f t="shared" si="4"/>
        <v>8.7283000000000008</v>
      </c>
      <c r="J36" s="22">
        <f t="shared" si="5"/>
        <v>5.2370000000000001</v>
      </c>
      <c r="K36" s="38">
        <f t="shared" si="6"/>
        <v>3.4912999999999998</v>
      </c>
      <c r="L36" s="31"/>
      <c r="M36" s="44">
        <f t="shared" si="8"/>
        <v>151.19999999999999</v>
      </c>
      <c r="N36" s="20">
        <f t="shared" si="9"/>
        <v>302.39999999999998</v>
      </c>
      <c r="O36" s="45">
        <f t="shared" si="10"/>
        <v>453.6</v>
      </c>
      <c r="P36" s="105"/>
      <c r="Q36" s="145">
        <v>27</v>
      </c>
      <c r="R36" s="44">
        <f>ROUND(index!$O$33+(C36*12)*index!$O$34,2)</f>
        <v>1219.83</v>
      </c>
      <c r="S36" s="45">
        <f>ROUND(index!$O$37+(C36*12)*index!$O$38,2)</f>
        <v>857.31</v>
      </c>
      <c r="T36" s="31"/>
      <c r="U36" s="105"/>
      <c r="V36" s="258"/>
    </row>
    <row r="37" spans="1:22" s="19" customFormat="1" ht="12" x14ac:dyDescent="0.25">
      <c r="A37" s="108">
        <v>28</v>
      </c>
      <c r="B37" s="101">
        <f t="shared" si="0"/>
        <v>2768.52</v>
      </c>
      <c r="C37" s="344">
        <f>ROUND(B37*index!$O$8,2)</f>
        <v>2880.37</v>
      </c>
      <c r="D37" s="216">
        <f t="shared" si="7"/>
        <v>17.492100000000001</v>
      </c>
      <c r="E37" s="31"/>
      <c r="F37" s="37">
        <f t="shared" si="1"/>
        <v>4.5479000000000003</v>
      </c>
      <c r="G37" s="22">
        <f t="shared" si="2"/>
        <v>9.7956000000000003</v>
      </c>
      <c r="H37" s="22">
        <f t="shared" si="3"/>
        <v>6.1222000000000003</v>
      </c>
      <c r="I37" s="22">
        <f t="shared" si="4"/>
        <v>8.7461000000000002</v>
      </c>
      <c r="J37" s="22">
        <f t="shared" si="5"/>
        <v>5.2476000000000003</v>
      </c>
      <c r="K37" s="38">
        <f t="shared" si="6"/>
        <v>3.4984000000000002</v>
      </c>
      <c r="L37" s="31"/>
      <c r="M37" s="44">
        <f t="shared" si="8"/>
        <v>151.51</v>
      </c>
      <c r="N37" s="20">
        <f t="shared" si="9"/>
        <v>303.01</v>
      </c>
      <c r="O37" s="45">
        <f t="shared" si="10"/>
        <v>454.52</v>
      </c>
      <c r="P37" s="105"/>
      <c r="Q37" s="145">
        <v>28</v>
      </c>
      <c r="R37" s="44">
        <f>ROUND(index!$O$33+(C37*12)*index!$O$34,2)</f>
        <v>1221.5899999999999</v>
      </c>
      <c r="S37" s="45">
        <f>ROUND(index!$O$37+(C37*12)*index!$O$38,2)</f>
        <v>857.68</v>
      </c>
      <c r="T37" s="31"/>
      <c r="U37" s="105"/>
      <c r="V37" s="258"/>
    </row>
    <row r="38" spans="1:22" s="19" customFormat="1" ht="12" x14ac:dyDescent="0.25">
      <c r="A38" s="108">
        <v>29</v>
      </c>
      <c r="B38" s="101">
        <f t="shared" si="0"/>
        <v>2773.74</v>
      </c>
      <c r="C38" s="344">
        <f>ROUND(B38*index!$O$8,2)</f>
        <v>2885.8</v>
      </c>
      <c r="D38" s="216">
        <f t="shared" si="7"/>
        <v>17.525099999999998</v>
      </c>
      <c r="E38" s="31"/>
      <c r="F38" s="37">
        <f t="shared" si="1"/>
        <v>4.5564999999999998</v>
      </c>
      <c r="G38" s="22">
        <f t="shared" si="2"/>
        <v>9.8140999999999998</v>
      </c>
      <c r="H38" s="22">
        <f t="shared" si="3"/>
        <v>6.1337999999999999</v>
      </c>
      <c r="I38" s="22">
        <f t="shared" si="4"/>
        <v>8.7626000000000008</v>
      </c>
      <c r="J38" s="22">
        <f t="shared" si="5"/>
        <v>5.2575000000000003</v>
      </c>
      <c r="K38" s="38">
        <f t="shared" si="6"/>
        <v>3.5049999999999999</v>
      </c>
      <c r="L38" s="31"/>
      <c r="M38" s="44">
        <f t="shared" si="8"/>
        <v>151.79</v>
      </c>
      <c r="N38" s="20">
        <f t="shared" si="9"/>
        <v>303.58999999999997</v>
      </c>
      <c r="O38" s="45">
        <f t="shared" si="10"/>
        <v>455.38</v>
      </c>
      <c r="P38" s="105"/>
      <c r="Q38" s="145">
        <v>29</v>
      </c>
      <c r="R38" s="44">
        <f>ROUND(index!$O$33+(C38*12)*index!$O$34,2)</f>
        <v>1223.22</v>
      </c>
      <c r="S38" s="45">
        <f>ROUND(index!$O$37+(C38*12)*index!$O$38,2)</f>
        <v>858.03</v>
      </c>
      <c r="T38" s="31"/>
      <c r="U38" s="105"/>
      <c r="V38" s="258"/>
    </row>
    <row r="39" spans="1:22" s="19" customFormat="1" ht="12" x14ac:dyDescent="0.25">
      <c r="A39" s="108">
        <v>30</v>
      </c>
      <c r="B39" s="101">
        <f t="shared" si="0"/>
        <v>2778.58</v>
      </c>
      <c r="C39" s="344">
        <f>ROUND(B39*index!$O$8,2)</f>
        <v>2890.83</v>
      </c>
      <c r="D39" s="216">
        <f t="shared" si="7"/>
        <v>17.555599999999998</v>
      </c>
      <c r="E39" s="31"/>
      <c r="F39" s="37">
        <f t="shared" si="1"/>
        <v>4.5644999999999998</v>
      </c>
      <c r="G39" s="22">
        <f t="shared" si="2"/>
        <v>9.8310999999999993</v>
      </c>
      <c r="H39" s="22">
        <f t="shared" si="3"/>
        <v>6.1444999999999999</v>
      </c>
      <c r="I39" s="22">
        <f t="shared" si="4"/>
        <v>8.7777999999999992</v>
      </c>
      <c r="J39" s="22">
        <f t="shared" si="5"/>
        <v>5.2667000000000002</v>
      </c>
      <c r="K39" s="38">
        <f t="shared" si="6"/>
        <v>3.5110999999999999</v>
      </c>
      <c r="L39" s="31"/>
      <c r="M39" s="44">
        <f t="shared" si="8"/>
        <v>152.06</v>
      </c>
      <c r="N39" s="20">
        <f t="shared" si="9"/>
        <v>304.12</v>
      </c>
      <c r="O39" s="45">
        <f t="shared" si="10"/>
        <v>456.17</v>
      </c>
      <c r="P39" s="105"/>
      <c r="Q39" s="145">
        <v>30</v>
      </c>
      <c r="R39" s="44">
        <f>ROUND(index!$O$33+(C39*12)*index!$O$34,2)</f>
        <v>1224.73</v>
      </c>
      <c r="S39" s="45">
        <f>ROUND(index!$O$37+(C39*12)*index!$O$38,2)</f>
        <v>858.35</v>
      </c>
      <c r="T39" s="31"/>
      <c r="U39" s="105"/>
      <c r="V39" s="258"/>
    </row>
    <row r="40" spans="1:22" s="19" customFormat="1" ht="12" x14ac:dyDescent="0.25">
      <c r="A40" s="108">
        <v>31</v>
      </c>
      <c r="B40" s="101">
        <f t="shared" si="0"/>
        <v>2790.3</v>
      </c>
      <c r="C40" s="344">
        <f>ROUND(B40*index!$O$8,2)</f>
        <v>2903.03</v>
      </c>
      <c r="D40" s="216">
        <f t="shared" si="7"/>
        <v>17.6297</v>
      </c>
      <c r="E40" s="31"/>
      <c r="F40" s="37">
        <f t="shared" si="1"/>
        <v>4.5837000000000003</v>
      </c>
      <c r="G40" s="22">
        <f t="shared" si="2"/>
        <v>9.8726000000000003</v>
      </c>
      <c r="H40" s="22">
        <f t="shared" si="3"/>
        <v>6.1703999999999999</v>
      </c>
      <c r="I40" s="22">
        <f t="shared" si="4"/>
        <v>8.8148999999999997</v>
      </c>
      <c r="J40" s="22">
        <f t="shared" si="5"/>
        <v>5.2888999999999999</v>
      </c>
      <c r="K40" s="38">
        <f t="shared" si="6"/>
        <v>3.5259</v>
      </c>
      <c r="L40" s="31"/>
      <c r="M40" s="44">
        <f t="shared" si="8"/>
        <v>152.69999999999999</v>
      </c>
      <c r="N40" s="20">
        <f t="shared" si="9"/>
        <v>305.39999999999998</v>
      </c>
      <c r="O40" s="45">
        <f t="shared" si="10"/>
        <v>458.1</v>
      </c>
      <c r="P40" s="105"/>
      <c r="Q40" s="145">
        <v>31</v>
      </c>
      <c r="R40" s="44">
        <f>ROUND(index!$O$33+(C40*12)*index!$O$34,2)</f>
        <v>1228.3900000000001</v>
      </c>
      <c r="S40" s="45">
        <f>ROUND(index!$O$37+(C40*12)*index!$O$38,2)</f>
        <v>859.12</v>
      </c>
      <c r="T40" s="31"/>
      <c r="U40" s="105"/>
      <c r="V40" s="258"/>
    </row>
    <row r="41" spans="1:22" s="19" customFormat="1" ht="12" x14ac:dyDescent="0.25">
      <c r="A41" s="109">
        <v>32</v>
      </c>
      <c r="B41" s="101">
        <f t="shared" si="0"/>
        <v>2794.46</v>
      </c>
      <c r="C41" s="344">
        <f>ROUND(B41*index!$O$8,2)</f>
        <v>2907.36</v>
      </c>
      <c r="D41" s="216">
        <f t="shared" si="7"/>
        <v>17.655999999999999</v>
      </c>
      <c r="E41" s="31"/>
      <c r="F41" s="37">
        <f t="shared" si="1"/>
        <v>4.5906000000000002</v>
      </c>
      <c r="G41" s="22">
        <f t="shared" si="2"/>
        <v>9.8873999999999995</v>
      </c>
      <c r="H41" s="22">
        <f t="shared" si="3"/>
        <v>6.1795999999999998</v>
      </c>
      <c r="I41" s="22">
        <f t="shared" si="4"/>
        <v>8.8279999999999994</v>
      </c>
      <c r="J41" s="22">
        <f t="shared" si="5"/>
        <v>5.2968000000000002</v>
      </c>
      <c r="K41" s="38">
        <f t="shared" si="6"/>
        <v>3.5312000000000001</v>
      </c>
      <c r="L41" s="31"/>
      <c r="M41" s="44">
        <f t="shared" si="8"/>
        <v>152.93</v>
      </c>
      <c r="N41" s="20">
        <f t="shared" si="9"/>
        <v>305.85000000000002</v>
      </c>
      <c r="O41" s="45">
        <f t="shared" si="10"/>
        <v>458.78</v>
      </c>
      <c r="P41" s="105"/>
      <c r="Q41" s="146">
        <v>32</v>
      </c>
      <c r="R41" s="44">
        <f>ROUND(index!$O$33+(C41*12)*index!$O$34,2)</f>
        <v>1229.69</v>
      </c>
      <c r="S41" s="45">
        <f>ROUND(index!$O$37+(C41*12)*index!$O$38,2)</f>
        <v>859.4</v>
      </c>
      <c r="T41" s="31"/>
      <c r="U41" s="105"/>
      <c r="V41" s="258"/>
    </row>
    <row r="42" spans="1:22" s="19" customFormat="1" ht="12" x14ac:dyDescent="0.25">
      <c r="A42" s="109">
        <v>33</v>
      </c>
      <c r="B42" s="101">
        <f t="shared" si="0"/>
        <v>2798.31</v>
      </c>
      <c r="C42" s="344">
        <f>ROUND(B42*index!$O$8,2)</f>
        <v>2911.36</v>
      </c>
      <c r="D42" s="216">
        <f t="shared" si="7"/>
        <v>17.680299999999999</v>
      </c>
      <c r="E42" s="31"/>
      <c r="F42" s="37">
        <f t="shared" si="1"/>
        <v>4.5968999999999998</v>
      </c>
      <c r="G42" s="22">
        <f t="shared" si="2"/>
        <v>9.9009999999999998</v>
      </c>
      <c r="H42" s="22">
        <f t="shared" si="3"/>
        <v>6.1881000000000004</v>
      </c>
      <c r="I42" s="22">
        <f t="shared" si="4"/>
        <v>8.8401999999999994</v>
      </c>
      <c r="J42" s="22">
        <f t="shared" si="5"/>
        <v>5.3041</v>
      </c>
      <c r="K42" s="38">
        <f t="shared" si="6"/>
        <v>3.5360999999999998</v>
      </c>
      <c r="L42" s="31"/>
      <c r="M42" s="44">
        <f t="shared" si="8"/>
        <v>153.13999999999999</v>
      </c>
      <c r="N42" s="20">
        <f t="shared" si="9"/>
        <v>306.27999999999997</v>
      </c>
      <c r="O42" s="45">
        <f t="shared" si="10"/>
        <v>459.41</v>
      </c>
      <c r="P42" s="105"/>
      <c r="Q42" s="146">
        <v>33</v>
      </c>
      <c r="R42" s="44">
        <f>ROUND(index!$O$33+(C42*12)*index!$O$34,2)</f>
        <v>1230.8900000000001</v>
      </c>
      <c r="S42" s="45">
        <f>ROUND(index!$O$37+(C42*12)*index!$O$38,2)</f>
        <v>859.65</v>
      </c>
      <c r="T42" s="31"/>
      <c r="U42" s="105"/>
      <c r="V42" s="258"/>
    </row>
    <row r="43" spans="1:22" s="19" customFormat="1" ht="12" x14ac:dyDescent="0.25">
      <c r="A43" s="109">
        <v>34</v>
      </c>
      <c r="B43" s="101">
        <f t="shared" si="0"/>
        <v>2801.87</v>
      </c>
      <c r="C43" s="344">
        <f>ROUND(B43*index!$O$8,2)</f>
        <v>2915.07</v>
      </c>
      <c r="D43" s="216">
        <f t="shared" si="7"/>
        <v>17.7029</v>
      </c>
      <c r="E43" s="31"/>
      <c r="F43" s="37">
        <f t="shared" si="1"/>
        <v>4.6028000000000002</v>
      </c>
      <c r="G43" s="22">
        <f t="shared" si="2"/>
        <v>9.9136000000000006</v>
      </c>
      <c r="H43" s="22">
        <f t="shared" si="3"/>
        <v>6.1959999999999997</v>
      </c>
      <c r="I43" s="22">
        <f t="shared" si="4"/>
        <v>8.8514999999999997</v>
      </c>
      <c r="J43" s="22">
        <f t="shared" si="5"/>
        <v>5.3109000000000002</v>
      </c>
      <c r="K43" s="38">
        <f t="shared" si="6"/>
        <v>3.5406</v>
      </c>
      <c r="L43" s="31"/>
      <c r="M43" s="44">
        <f t="shared" si="8"/>
        <v>153.33000000000001</v>
      </c>
      <c r="N43" s="20">
        <f t="shared" si="9"/>
        <v>306.67</v>
      </c>
      <c r="O43" s="45">
        <f t="shared" si="10"/>
        <v>460</v>
      </c>
      <c r="P43" s="105"/>
      <c r="Q43" s="146">
        <v>34</v>
      </c>
      <c r="R43" s="44">
        <f>ROUND(index!$O$33+(C43*12)*index!$O$34,2)</f>
        <v>1232</v>
      </c>
      <c r="S43" s="45">
        <f>ROUND(index!$O$37+(C43*12)*index!$O$38,2)</f>
        <v>859.89</v>
      </c>
      <c r="T43" s="31"/>
      <c r="U43" s="105"/>
      <c r="V43" s="258"/>
    </row>
    <row r="44" spans="1:22" s="21" customFormat="1" ht="12.6" thickBot="1" x14ac:dyDescent="0.3">
      <c r="A44" s="110">
        <v>35</v>
      </c>
      <c r="B44" s="102">
        <f t="shared" si="0"/>
        <v>2805.17</v>
      </c>
      <c r="C44" s="345">
        <f>ROUND(B44*index!$O$8,2)</f>
        <v>2918.5</v>
      </c>
      <c r="D44" s="217">
        <f t="shared" si="7"/>
        <v>17.723700000000001</v>
      </c>
      <c r="E44" s="31"/>
      <c r="F44" s="335">
        <f t="shared" si="1"/>
        <v>4.6082000000000001</v>
      </c>
      <c r="G44" s="336">
        <f t="shared" si="2"/>
        <v>9.9253</v>
      </c>
      <c r="H44" s="336">
        <f t="shared" si="3"/>
        <v>6.2032999999999996</v>
      </c>
      <c r="I44" s="336">
        <f t="shared" si="4"/>
        <v>8.8619000000000003</v>
      </c>
      <c r="J44" s="336">
        <f t="shared" si="5"/>
        <v>5.3170999999999999</v>
      </c>
      <c r="K44" s="337">
        <f t="shared" si="6"/>
        <v>3.5447000000000002</v>
      </c>
      <c r="L44" s="31"/>
      <c r="M44" s="46">
        <f t="shared" si="8"/>
        <v>153.51</v>
      </c>
      <c r="N44" s="47">
        <f t="shared" si="9"/>
        <v>307.02999999999997</v>
      </c>
      <c r="O44" s="48">
        <f t="shared" si="10"/>
        <v>460.54</v>
      </c>
      <c r="P44" s="105"/>
      <c r="Q44" s="147">
        <v>35</v>
      </c>
      <c r="R44" s="46">
        <f>ROUND(index!$O$33+(C44*12)*index!$O$34,2)</f>
        <v>1233.03</v>
      </c>
      <c r="S44" s="48">
        <f>ROUND(index!$O$37+(C44*12)*index!$O$38,2)</f>
        <v>860.11</v>
      </c>
      <c r="T44" s="31"/>
      <c r="U44" s="105"/>
      <c r="V44" s="258"/>
    </row>
    <row r="45" spans="1:22" x14ac:dyDescent="0.25">
      <c r="A45" s="15"/>
      <c r="Q45" s="15"/>
    </row>
  </sheetData>
  <sheetProtection algorithmName="SHA-512" hashValue="GH1jwOieOVMUizhcn7pOWiP1Cq0jD7AA4LNsA+VO9TiQmOJjKGB2dMcEMESH+pyw4pQDjTGfu46bc7bbMmS7iQ==" saltValue="UWWqPHsNMEBBhXX22xmeLg==" spinCount="100000" sheet="1" objects="1" scenarios="1" autoFilter="0"/>
  <pageMargins left="0.98425196850393704" right="0.98425196850393704" top="1.5748031496062993" bottom="0.62992125984251968" header="0.51181102362204722" footer="0.51181102362204722"/>
  <pageSetup paperSize="9" scale="74" fitToHeight="0" pageOrder="overThenDown" orientation="landscape" r:id="rId1"/>
  <headerFooter>
    <oddHeader xml:space="preserve">&amp;L&amp;G&amp;CBarémes IFIC 100%
1 juillet 2021&amp;RIndex mars 2020
Barèmes
Secteurs fédéraux de la santé 
</oddHeader>
    <oddFooter>&amp;C&amp;P/&amp;N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F88677EF-9A32-4D45-97C4-A6D1985B0AA0}">
          <x14:formula1>
            <xm:f>ificbasisdoel!$A$56:$A$73</xm:f>
          </x14:formula1>
          <xm:sqref>C3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2EDC-3FB8-4A82-B3E0-0BDD97EA2269}">
  <sheetPr>
    <pageSetUpPr fitToPage="1"/>
  </sheetPr>
  <dimension ref="A1:AY52"/>
  <sheetViews>
    <sheetView zoomScale="90" zoomScaleNormal="90" workbookViewId="0">
      <pane xSplit="1" topLeftCell="B1" activePane="topRight" state="frozen"/>
      <selection activeCell="H17" sqref="H17"/>
      <selection pane="topRight" activeCell="O20" sqref="O20"/>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12" style="3" customWidth="1"/>
    <col min="7" max="9" width="12" style="1" customWidth="1"/>
    <col min="10" max="10" width="8.33203125" style="1" hidden="1" customWidth="1"/>
    <col min="11" max="11" width="7.44140625" style="1" hidden="1" customWidth="1"/>
    <col min="12" max="12" width="11.109375" style="1" hidden="1" customWidth="1"/>
    <col min="13" max="13" width="2.6640625" style="1" customWidth="1"/>
    <col min="14" max="19" width="8.44140625" style="1" customWidth="1"/>
    <col min="20" max="20" width="2.6640625" style="1" customWidth="1"/>
    <col min="21" max="23" width="7.6640625" style="1" customWidth="1"/>
    <col min="24" max="24" width="2.6640625" style="1" hidden="1" customWidth="1"/>
    <col min="25" max="25" width="4.33203125" style="1" hidden="1" customWidth="1"/>
    <col min="26" max="26" width="13" style="1" hidden="1" customWidth="1"/>
    <col min="27" max="27" width="15.5546875" style="1" hidden="1" customWidth="1"/>
    <col min="28" max="28" width="9.5546875" style="1" hidden="1" customWidth="1"/>
    <col min="29" max="31" width="9.5546875" style="3" hidden="1" customWidth="1"/>
    <col min="32" max="32" width="15.33203125" style="1" hidden="1" customWidth="1"/>
    <col min="33" max="33" width="11.88671875" style="35" hidden="1" customWidth="1"/>
    <col min="34" max="34" width="2.6640625" style="1" hidden="1" customWidth="1"/>
    <col min="35" max="40" width="7.6640625" style="1" hidden="1" customWidth="1"/>
    <col min="41" max="41" width="2.6640625" style="1" hidden="1" customWidth="1"/>
    <col min="42" max="44" width="8" style="1" hidden="1" customWidth="1"/>
    <col min="45" max="45" width="2.6640625" style="1" customWidth="1"/>
    <col min="46" max="46" width="4.33203125" style="1" customWidth="1"/>
    <col min="47" max="48" width="19" style="1" customWidth="1"/>
    <col min="49" max="49" width="2.6640625" style="1" customWidth="1"/>
    <col min="50" max="51" width="22.88671875" style="1" hidden="1" customWidth="1"/>
    <col min="52" max="16384" width="9.109375" style="1"/>
  </cols>
  <sheetData>
    <row r="1" spans="1:51" ht="13.8" thickBot="1" x14ac:dyDescent="0.3"/>
    <row r="2" spans="1:51" ht="16.2" thickBot="1" x14ac:dyDescent="0.35">
      <c r="B2" s="154" t="s">
        <v>460</v>
      </c>
      <c r="C2" s="155"/>
      <c r="D2" s="155"/>
      <c r="E2" s="156"/>
      <c r="H2" s="369" t="s">
        <v>459</v>
      </c>
      <c r="I2" s="370"/>
      <c r="J2" s="370"/>
      <c r="K2" s="370"/>
      <c r="L2" s="370"/>
      <c r="AA2" s="187" t="s">
        <v>467</v>
      </c>
      <c r="AF2" s="187" t="s">
        <v>176</v>
      </c>
    </row>
    <row r="3" spans="1:51" s="32" customFormat="1" ht="16.2" thickBot="1" x14ac:dyDescent="0.3">
      <c r="B3" s="151" t="s">
        <v>465</v>
      </c>
      <c r="C3" s="152"/>
      <c r="D3" s="153"/>
      <c r="E3" s="163" t="s">
        <v>0</v>
      </c>
      <c r="G3" s="33"/>
      <c r="H3" s="371" t="s">
        <v>186</v>
      </c>
      <c r="I3" s="372" t="s">
        <v>156</v>
      </c>
      <c r="J3" s="375"/>
      <c r="K3" s="375"/>
      <c r="L3" s="375"/>
      <c r="N3" s="128" t="s">
        <v>232</v>
      </c>
      <c r="O3" s="126"/>
      <c r="P3" s="126"/>
      <c r="Q3" s="126"/>
      <c r="R3" s="127"/>
      <c r="U3" s="128" t="s">
        <v>250</v>
      </c>
      <c r="V3" s="126"/>
      <c r="W3" s="127"/>
      <c r="AA3" s="327" t="str">
        <f>AF15</f>
        <v>1.12 --&gt; cat 4</v>
      </c>
      <c r="AC3" s="33"/>
      <c r="AD3" s="33"/>
      <c r="AE3" s="33"/>
      <c r="AF3" s="158">
        <f>AE14</f>
        <v>1</v>
      </c>
      <c r="AG3" s="36"/>
      <c r="AI3" s="128" t="s">
        <v>232</v>
      </c>
      <c r="AJ3" s="126"/>
      <c r="AK3" s="126"/>
      <c r="AL3" s="126"/>
      <c r="AM3" s="127"/>
      <c r="AP3" s="128" t="s">
        <v>250</v>
      </c>
      <c r="AQ3" s="126"/>
      <c r="AR3" s="127"/>
    </row>
    <row r="4" spans="1:51" ht="16.2" thickBot="1" x14ac:dyDescent="0.35">
      <c r="B4" s="174" t="s">
        <v>222</v>
      </c>
      <c r="C4" s="35"/>
      <c r="D4" s="35"/>
      <c r="F4" s="1"/>
      <c r="G4" s="3"/>
      <c r="N4" s="178" t="s">
        <v>233</v>
      </c>
      <c r="O4" s="15"/>
      <c r="P4" s="15"/>
      <c r="Q4" s="15"/>
      <c r="R4" s="16">
        <v>0.26</v>
      </c>
      <c r="U4" s="180" t="s">
        <v>247</v>
      </c>
      <c r="V4" s="181" t="s">
        <v>248</v>
      </c>
      <c r="W4" s="182" t="s">
        <v>249</v>
      </c>
      <c r="AF4" s="4"/>
      <c r="AI4" s="178" t="s">
        <v>233</v>
      </c>
      <c r="AJ4" s="170"/>
      <c r="AK4" s="170"/>
      <c r="AL4" s="170"/>
      <c r="AM4" s="189">
        <v>0.26</v>
      </c>
      <c r="AP4" s="180" t="s">
        <v>247</v>
      </c>
      <c r="AQ4" s="181" t="s">
        <v>248</v>
      </c>
      <c r="AR4" s="182" t="s">
        <v>249</v>
      </c>
    </row>
    <row r="5" spans="1:51" ht="13.8" thickBot="1" x14ac:dyDescent="0.3">
      <c r="B5" s="166" t="s">
        <v>224</v>
      </c>
      <c r="C5" s="167"/>
      <c r="D5" s="168"/>
      <c r="E5" s="195" t="s">
        <v>264</v>
      </c>
      <c r="F5" s="1"/>
      <c r="G5" s="186" t="s">
        <v>226</v>
      </c>
      <c r="H5" s="1">
        <f t="shared" ref="H5:H8" si="0">IF(E5="oui",1,0)</f>
        <v>0</v>
      </c>
      <c r="N5" s="178" t="s">
        <v>234</v>
      </c>
      <c r="O5" s="15"/>
      <c r="P5" s="15"/>
      <c r="Q5" s="15"/>
      <c r="R5" s="16">
        <v>0.5</v>
      </c>
      <c r="U5" s="183">
        <v>5.2600000000000001E-2</v>
      </c>
      <c r="V5" s="184">
        <v>0.1052</v>
      </c>
      <c r="W5" s="185">
        <v>0.1578</v>
      </c>
      <c r="AI5" s="178" t="s">
        <v>254</v>
      </c>
      <c r="AJ5" s="170"/>
      <c r="AK5" s="170"/>
      <c r="AL5" s="170"/>
      <c r="AM5" s="189">
        <v>0.5</v>
      </c>
      <c r="AP5" s="183">
        <v>5.2600000000000001E-2</v>
      </c>
      <c r="AQ5" s="184">
        <v>0.1052</v>
      </c>
      <c r="AR5" s="185">
        <v>0.1578</v>
      </c>
    </row>
    <row r="6" spans="1:51" ht="13.8" thickBot="1" x14ac:dyDescent="0.3">
      <c r="B6" s="169" t="s">
        <v>240</v>
      </c>
      <c r="C6" s="170"/>
      <c r="D6" s="171"/>
      <c r="E6" s="195" t="s">
        <v>264</v>
      </c>
      <c r="F6" s="1"/>
      <c r="G6" s="186" t="s">
        <v>227</v>
      </c>
      <c r="H6" s="1">
        <f t="shared" si="0"/>
        <v>0</v>
      </c>
      <c r="N6" s="178" t="s">
        <v>235</v>
      </c>
      <c r="O6" s="15"/>
      <c r="P6" s="15"/>
      <c r="Q6" s="15"/>
      <c r="R6" s="16">
        <v>0.56000000000000005</v>
      </c>
      <c r="AI6" s="328" t="s">
        <v>463</v>
      </c>
      <c r="AJ6" s="170"/>
      <c r="AK6" s="170"/>
      <c r="AL6" s="170"/>
      <c r="AM6" s="189">
        <v>0.56000000000000005</v>
      </c>
      <c r="AP6" s="183"/>
      <c r="AQ6" s="184"/>
      <c r="AR6" s="185"/>
    </row>
    <row r="7" spans="1:51" ht="13.8" thickBot="1" x14ac:dyDescent="0.3">
      <c r="B7" s="169" t="s">
        <v>223</v>
      </c>
      <c r="C7" s="170"/>
      <c r="D7" s="171"/>
      <c r="E7" s="195" t="s">
        <v>264</v>
      </c>
      <c r="F7" s="1"/>
      <c r="G7" s="186" t="s">
        <v>228</v>
      </c>
      <c r="H7" s="1">
        <f t="shared" si="0"/>
        <v>0</v>
      </c>
      <c r="N7" s="178" t="s">
        <v>236</v>
      </c>
      <c r="O7" s="15"/>
      <c r="P7" s="15"/>
      <c r="Q7" s="15"/>
      <c r="R7" s="16">
        <v>0.56000000000000005</v>
      </c>
      <c r="AI7" s="328" t="s">
        <v>464</v>
      </c>
      <c r="AJ7" s="170"/>
      <c r="AK7" s="170"/>
      <c r="AL7" s="170"/>
      <c r="AM7" s="189">
        <v>0.56000000000000005</v>
      </c>
    </row>
    <row r="8" spans="1:51" ht="13.8" thickBot="1" x14ac:dyDescent="0.3">
      <c r="B8" s="169" t="s">
        <v>225</v>
      </c>
      <c r="C8" s="170"/>
      <c r="D8" s="171"/>
      <c r="E8" s="195" t="s">
        <v>264</v>
      </c>
      <c r="F8" s="1"/>
      <c r="G8" s="186" t="s">
        <v>229</v>
      </c>
      <c r="H8" s="1">
        <f t="shared" si="0"/>
        <v>0</v>
      </c>
      <c r="N8" s="178" t="s">
        <v>237</v>
      </c>
      <c r="O8" s="15"/>
      <c r="P8" s="15"/>
      <c r="Q8" s="15"/>
      <c r="R8" s="16">
        <v>0.35</v>
      </c>
      <c r="AA8" s="291">
        <v>44378</v>
      </c>
      <c r="AB8" s="285"/>
      <c r="AC8" s="285"/>
      <c r="AD8" s="286" t="s">
        <v>457</v>
      </c>
      <c r="AE8" s="287"/>
      <c r="AF8" s="285"/>
      <c r="AG8" s="288"/>
      <c r="AI8" s="178" t="s">
        <v>255</v>
      </c>
      <c r="AJ8" s="170"/>
      <c r="AK8" s="170"/>
      <c r="AL8" s="170"/>
      <c r="AM8" s="189">
        <v>0.35</v>
      </c>
    </row>
    <row r="9" spans="1:51" ht="13.8" thickBot="1" x14ac:dyDescent="0.3">
      <c r="B9" s="264" t="s">
        <v>445</v>
      </c>
      <c r="C9" s="170"/>
      <c r="D9" s="171"/>
      <c r="E9" s="195" t="s">
        <v>265</v>
      </c>
      <c r="F9" s="1"/>
      <c r="G9" s="186" t="s">
        <v>231</v>
      </c>
      <c r="H9" s="376">
        <f>IF(E9="oui",index!N29,0)</f>
        <v>1305.04</v>
      </c>
      <c r="I9" s="373" t="s">
        <v>244</v>
      </c>
      <c r="N9" s="178" t="s">
        <v>238</v>
      </c>
      <c r="O9" s="15"/>
      <c r="P9" s="15"/>
      <c r="Q9" s="15"/>
      <c r="R9" s="16">
        <v>0.5</v>
      </c>
      <c r="AA9" s="284"/>
      <c r="AC9" s="1"/>
      <c r="AD9" s="1"/>
      <c r="AI9" s="178" t="s">
        <v>256</v>
      </c>
      <c r="AJ9" s="170"/>
      <c r="AK9" s="170"/>
      <c r="AL9" s="170"/>
      <c r="AM9" s="189">
        <v>0.5</v>
      </c>
    </row>
    <row r="10" spans="1:51" ht="13.8" thickBot="1" x14ac:dyDescent="0.3">
      <c r="B10" s="265" t="s">
        <v>446</v>
      </c>
      <c r="C10" s="172"/>
      <c r="D10" s="173"/>
      <c r="E10" s="195" t="s">
        <v>265</v>
      </c>
      <c r="F10" s="1"/>
      <c r="G10" s="186" t="s">
        <v>230</v>
      </c>
      <c r="H10" s="376">
        <f>IF(E10="oui",index!N30,0)</f>
        <v>3915.24</v>
      </c>
      <c r="I10" s="374" t="s">
        <v>244</v>
      </c>
      <c r="N10" s="178" t="s">
        <v>239</v>
      </c>
      <c r="O10" s="15"/>
      <c r="P10" s="15"/>
      <c r="Q10" s="15"/>
      <c r="R10" s="16">
        <v>0.3</v>
      </c>
      <c r="AA10" s="292">
        <v>44378</v>
      </c>
      <c r="AB10" s="285"/>
      <c r="AC10" s="285"/>
      <c r="AD10" s="307" t="s">
        <v>461</v>
      </c>
      <c r="AE10" s="287"/>
      <c r="AF10" s="285"/>
      <c r="AG10" s="288"/>
      <c r="AI10" s="178" t="s">
        <v>257</v>
      </c>
      <c r="AJ10" s="170"/>
      <c r="AK10" s="170"/>
      <c r="AL10" s="170"/>
      <c r="AM10" s="189">
        <v>0.3</v>
      </c>
    </row>
    <row r="11" spans="1:51" ht="13.8" thickBot="1" x14ac:dyDescent="0.3">
      <c r="B11" s="4"/>
      <c r="I11" s="111"/>
      <c r="N11" s="179" t="s">
        <v>260</v>
      </c>
      <c r="O11" s="10"/>
      <c r="P11" s="10"/>
      <c r="Q11" s="10" t="s">
        <v>259</v>
      </c>
      <c r="R11" s="18">
        <v>0.2</v>
      </c>
      <c r="AI11" s="179" t="s">
        <v>258</v>
      </c>
      <c r="AJ11" s="172"/>
      <c r="AK11" s="172"/>
      <c r="AL11" s="179"/>
      <c r="AM11" s="190">
        <v>0.2</v>
      </c>
      <c r="AX11" s="176" t="s">
        <v>450</v>
      </c>
      <c r="AY11" s="176" t="s">
        <v>450</v>
      </c>
    </row>
    <row r="12" spans="1:51" ht="16.2" thickBot="1" x14ac:dyDescent="0.35">
      <c r="AF12" s="121" t="s">
        <v>467</v>
      </c>
      <c r="AG12" s="121" t="s">
        <v>467</v>
      </c>
      <c r="AU12" s="161" t="s">
        <v>468</v>
      </c>
      <c r="AV12" s="161" t="s">
        <v>468</v>
      </c>
      <c r="AW12" s="35"/>
      <c r="AX12" s="161" t="s">
        <v>467</v>
      </c>
      <c r="AY12" s="161" t="s">
        <v>467</v>
      </c>
    </row>
    <row r="13" spans="1:51" ht="53.4" thickBot="1" x14ac:dyDescent="0.3">
      <c r="B13" s="35" t="s">
        <v>243</v>
      </c>
      <c r="C13" s="175" t="s">
        <v>245</v>
      </c>
      <c r="D13" s="175" t="s">
        <v>246</v>
      </c>
      <c r="E13" s="175" t="s">
        <v>245</v>
      </c>
      <c r="F13" s="175"/>
      <c r="G13" s="175"/>
      <c r="H13" s="175"/>
      <c r="I13" s="175"/>
      <c r="J13" s="175"/>
      <c r="K13" s="175"/>
      <c r="L13" s="176" t="s">
        <v>241</v>
      </c>
      <c r="M13" s="6"/>
      <c r="N13" s="6"/>
      <c r="O13" s="6"/>
      <c r="P13" s="6"/>
      <c r="Q13" s="6"/>
      <c r="R13" s="6"/>
      <c r="S13" s="6"/>
      <c r="T13" s="6"/>
      <c r="U13" s="6"/>
      <c r="V13" s="6"/>
      <c r="W13" s="6"/>
      <c r="X13" s="6"/>
      <c r="Y13" s="6"/>
      <c r="AA13" s="177" t="s">
        <v>181</v>
      </c>
      <c r="AB13" s="35" t="s">
        <v>177</v>
      </c>
      <c r="AC13" s="35" t="s">
        <v>176</v>
      </c>
      <c r="AD13" s="306" t="s">
        <v>458</v>
      </c>
      <c r="AE13" s="308" t="s">
        <v>462</v>
      </c>
      <c r="AF13" s="121" t="s">
        <v>450</v>
      </c>
      <c r="AG13" s="121" t="s">
        <v>450</v>
      </c>
      <c r="AH13" s="6"/>
      <c r="AI13" s="176" t="s">
        <v>450</v>
      </c>
      <c r="AJ13" s="176" t="s">
        <v>450</v>
      </c>
      <c r="AK13" s="176" t="s">
        <v>450</v>
      </c>
      <c r="AL13" s="176" t="s">
        <v>450</v>
      </c>
      <c r="AM13" s="176" t="s">
        <v>450</v>
      </c>
      <c r="AN13" s="176" t="s">
        <v>450</v>
      </c>
      <c r="AO13" s="6"/>
      <c r="AP13" s="176" t="s">
        <v>450</v>
      </c>
      <c r="AQ13" s="176" t="s">
        <v>450</v>
      </c>
      <c r="AR13" s="176" t="s">
        <v>450</v>
      </c>
      <c r="AS13" s="6"/>
      <c r="AT13" s="6"/>
      <c r="AU13" s="193" t="s">
        <v>252</v>
      </c>
      <c r="AV13" s="193" t="s">
        <v>253</v>
      </c>
      <c r="AW13" s="121"/>
      <c r="AX13" s="193" t="s">
        <v>252</v>
      </c>
      <c r="AY13" s="193" t="s">
        <v>253</v>
      </c>
    </row>
    <row r="14" spans="1:51" ht="13.8" thickBot="1" x14ac:dyDescent="0.3">
      <c r="B14" s="177" t="s">
        <v>244</v>
      </c>
      <c r="C14" s="177" t="s">
        <v>244</v>
      </c>
      <c r="D14" s="177" t="s">
        <v>242</v>
      </c>
      <c r="E14" s="177" t="s">
        <v>251</v>
      </c>
      <c r="F14" s="177" t="s">
        <v>226</v>
      </c>
      <c r="G14" s="177" t="s">
        <v>227</v>
      </c>
      <c r="H14" s="177" t="s">
        <v>228</v>
      </c>
      <c r="I14" s="177" t="s">
        <v>229</v>
      </c>
      <c r="J14" s="177" t="s">
        <v>231</v>
      </c>
      <c r="K14" s="177" t="s">
        <v>230</v>
      </c>
      <c r="L14" s="177" t="s">
        <v>242</v>
      </c>
      <c r="M14" s="4"/>
      <c r="N14" s="175" t="s">
        <v>251</v>
      </c>
      <c r="O14" s="175" t="s">
        <v>251</v>
      </c>
      <c r="P14" s="175" t="s">
        <v>251</v>
      </c>
      <c r="Q14" s="175" t="s">
        <v>251</v>
      </c>
      <c r="R14" s="175" t="s">
        <v>251</v>
      </c>
      <c r="S14" s="175" t="s">
        <v>251</v>
      </c>
      <c r="T14" s="175"/>
      <c r="U14" s="175" t="s">
        <v>242</v>
      </c>
      <c r="V14" s="175" t="s">
        <v>242</v>
      </c>
      <c r="W14" s="175" t="s">
        <v>242</v>
      </c>
      <c r="X14" s="13"/>
      <c r="Y14" s="13"/>
      <c r="Z14" s="1" t="s">
        <v>174</v>
      </c>
      <c r="AA14" s="35" t="s">
        <v>466</v>
      </c>
      <c r="AB14" s="35" t="s">
        <v>263</v>
      </c>
      <c r="AC14" s="188">
        <v>0.18279999999999999</v>
      </c>
      <c r="AD14" s="296">
        <v>1</v>
      </c>
      <c r="AE14" s="297">
        <f>index!$S$9</f>
        <v>1</v>
      </c>
      <c r="AF14" s="121" t="s">
        <v>242</v>
      </c>
      <c r="AG14" s="121" t="s">
        <v>251</v>
      </c>
      <c r="AH14" s="13"/>
      <c r="AI14" s="175" t="s">
        <v>251</v>
      </c>
      <c r="AJ14" s="175" t="s">
        <v>251</v>
      </c>
      <c r="AK14" s="175" t="s">
        <v>251</v>
      </c>
      <c r="AL14" s="175" t="s">
        <v>251</v>
      </c>
      <c r="AM14" s="175" t="s">
        <v>251</v>
      </c>
      <c r="AN14" s="175" t="s">
        <v>251</v>
      </c>
      <c r="AO14" s="13"/>
      <c r="AP14" s="175" t="s">
        <v>242</v>
      </c>
      <c r="AQ14" s="175" t="s">
        <v>242</v>
      </c>
      <c r="AR14" s="175" t="s">
        <v>242</v>
      </c>
      <c r="AS14" s="13"/>
      <c r="AT14" s="13"/>
      <c r="AU14" s="194" t="s">
        <v>244</v>
      </c>
      <c r="AV14" s="194" t="s">
        <v>244</v>
      </c>
      <c r="AW14" s="175"/>
      <c r="AX14" s="194" t="s">
        <v>244</v>
      </c>
      <c r="AY14" s="194" t="s">
        <v>244</v>
      </c>
    </row>
    <row r="15" spans="1:51" s="120" customFormat="1" ht="13.8" thickBot="1" x14ac:dyDescent="0.3">
      <c r="A15" s="112" t="s">
        <v>27</v>
      </c>
      <c r="B15" s="34" t="str">
        <f>$E$3</f>
        <v>1.12</v>
      </c>
      <c r="C15" s="112" t="str">
        <f>$E$3</f>
        <v>1.12</v>
      </c>
      <c r="D15" s="34" t="str">
        <f>$E$3</f>
        <v>1.12</v>
      </c>
      <c r="E15" s="112" t="str">
        <f>$E$3</f>
        <v>1.12</v>
      </c>
      <c r="F15" s="112"/>
      <c r="G15" s="112"/>
      <c r="H15" s="112"/>
      <c r="I15" s="34"/>
      <c r="J15" s="377"/>
      <c r="K15" s="112"/>
      <c r="L15" s="34" t="str">
        <f>$E$3</f>
        <v>1.12</v>
      </c>
      <c r="M15" s="113"/>
      <c r="N15" s="114">
        <v>0.26</v>
      </c>
      <c r="O15" s="114">
        <v>0.56000000000000005</v>
      </c>
      <c r="P15" s="114">
        <v>0.35</v>
      </c>
      <c r="Q15" s="114">
        <v>0.5</v>
      </c>
      <c r="R15" s="114">
        <v>0.3</v>
      </c>
      <c r="S15" s="114">
        <v>0.2</v>
      </c>
      <c r="T15" s="115"/>
      <c r="U15" s="211">
        <v>5.2600000000000001E-2</v>
      </c>
      <c r="V15" s="211">
        <v>0.1052</v>
      </c>
      <c r="W15" s="211">
        <v>0.1578</v>
      </c>
      <c r="X15" s="115"/>
      <c r="Y15" s="117" t="s">
        <v>27</v>
      </c>
      <c r="Z15" s="117" t="str">
        <f>$I$3</f>
        <v>cat 4</v>
      </c>
      <c r="AA15" s="117" t="str">
        <f>$I$3</f>
        <v>cat 4</v>
      </c>
      <c r="AB15" s="323"/>
      <c r="AC15" s="324"/>
      <c r="AD15" s="325"/>
      <c r="AE15" s="326"/>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row>
    <row r="16" spans="1:51"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378">
        <f>+ROUND((D16)*0.04,2)*$H$8</f>
        <v>0</v>
      </c>
      <c r="J16" s="100">
        <f>ROUND(index!$N$29/12,2)*$H$9</f>
        <v>141923.1</v>
      </c>
      <c r="K16" s="104">
        <f>ROUND(index!$N$30/12,2)*$H$10</f>
        <v>1277425.3547999999</v>
      </c>
      <c r="L16" s="148">
        <f>IF((SUM(D16:K16)-E16)&lt;index!$O$3,index!$O$3,SUM(D16:K16)-E16)</f>
        <v>1421145.2847999998</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320">
        <f>ROUND(D16*$U$15,2)</f>
        <v>94.51</v>
      </c>
      <c r="V16" s="321">
        <f>ROUND(D16*$V$15,2)</f>
        <v>189.03</v>
      </c>
      <c r="W16" s="322">
        <f>ROUND(D16*$W$15,2)</f>
        <v>283.54000000000002</v>
      </c>
      <c r="X16" s="31"/>
      <c r="Y16" s="309">
        <v>0</v>
      </c>
      <c r="Z16" s="316">
        <f t="shared" ref="Z16:Z51" si="3">VLOOKUP(I$3,ificbasisdoel,$A16+2,FALSE)</f>
        <v>1903.79</v>
      </c>
      <c r="AA16" s="11">
        <f>ROUND(Z16*index!$O$8,2)</f>
        <v>1980.7</v>
      </c>
      <c r="AB16" s="317">
        <f t="shared" ref="AB16:AB51" si="4">+AA16-L16</f>
        <v>-1419164.5847999998</v>
      </c>
      <c r="AC16" s="317">
        <f>ROUND(IF($AB16&gt;0,$AB16*$AC$14,0),2)</f>
        <v>0</v>
      </c>
      <c r="AD16" s="318">
        <f>AE16-AC16</f>
        <v>0</v>
      </c>
      <c r="AE16" s="319">
        <f>ROUND(IF($AB16&gt;0,$AB16*$AE$14,0),2)</f>
        <v>0</v>
      </c>
      <c r="AF16" s="148">
        <f t="shared" ref="AF16:AF51" si="5">IF(L16+AE16&lt;=AA16,L16+AE16,AA16)</f>
        <v>1980.7</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row>
    <row r="17" spans="1:51"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379">
        <f t="shared" ref="I17:I24" si="6">+ROUND((D17)*0.04,2)*$H$8</f>
        <v>0</v>
      </c>
      <c r="J17" s="101">
        <f>ROUND(index!$N$29/12,2)*$H$9</f>
        <v>141923.1</v>
      </c>
      <c r="K17" s="106">
        <f>ROUND(index!$N$30/12,2)*$H$10</f>
        <v>1277425.3547999999</v>
      </c>
      <c r="L17" s="149">
        <f>IF((SUM(D17:K17)-E17)&lt;index!$O$3,index!$O$3,SUM(D17:K17)-E17)</f>
        <v>1421295.7847999998</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45">
        <v>1</v>
      </c>
      <c r="Z17" s="312">
        <f t="shared" si="3"/>
        <v>1938.72</v>
      </c>
      <c r="AA17" s="8">
        <f>ROUND(Z17*index!$O$8,2)</f>
        <v>2017.04</v>
      </c>
      <c r="AB17" s="103">
        <f t="shared" si="4"/>
        <v>-1419278.7447999998</v>
      </c>
      <c r="AC17" s="103">
        <f t="shared" ref="AC17:AC51" si="16">ROUND(IF($AB17&gt;0,$AB17*$AC$14,0),2)</f>
        <v>0</v>
      </c>
      <c r="AD17" s="310">
        <f t="shared" ref="AD17:AD51" si="17">AE17-AC17</f>
        <v>0</v>
      </c>
      <c r="AE17" s="311">
        <f t="shared" ref="AE17:AE51" si="18">ROUND(IF($AB17&gt;0,$AB17*$AE$14,0),2)</f>
        <v>0</v>
      </c>
      <c r="AF17" s="149">
        <f t="shared" si="5"/>
        <v>2017.04</v>
      </c>
      <c r="AG17" s="216">
        <f t="shared" ref="AG17:AG51" si="19">ROUND(AF17*12/1976,4)</f>
        <v>12.2492</v>
      </c>
      <c r="AH17" s="31"/>
      <c r="AI17" s="37">
        <f t="shared" ref="AI17:AI51" si="20">ROUND(AG17*$AI$15,4)</f>
        <v>3.1848000000000001</v>
      </c>
      <c r="AJ17" s="22">
        <f t="shared" ref="AJ17:AJ51" si="21">ROUND(AG17*$AJ$15,4)</f>
        <v>6.8596000000000004</v>
      </c>
      <c r="AK17" s="22">
        <f t="shared" ref="AK17:AK51" si="22">ROUND(AG17*$AK$15,4)</f>
        <v>4.2872000000000003</v>
      </c>
      <c r="AL17" s="22">
        <f t="shared" ref="AL17:AL51" si="23">ROUND(AG17*$AL$15,4)</f>
        <v>6.1246</v>
      </c>
      <c r="AM17" s="22">
        <f t="shared" ref="AM17:AM51" si="24">ROUND(AG17*$AM$15,4)</f>
        <v>3.6747999999999998</v>
      </c>
      <c r="AN17" s="38">
        <f t="shared" ref="AN17:AN51" si="25">ROUND(AG17*$AN$15,4)</f>
        <v>2.4498000000000002</v>
      </c>
      <c r="AO17" s="31"/>
      <c r="AP17" s="44">
        <f t="shared" ref="AP17:AP51" si="26">ROUND(AF17*$AP$15,2)</f>
        <v>106.1</v>
      </c>
      <c r="AQ17" s="20">
        <f t="shared" ref="AQ17:AQ51" si="27">ROUND(AF17*$AQ$15,2)</f>
        <v>212.19</v>
      </c>
      <c r="AR17" s="45">
        <f t="shared" ref="AR17:AR51" si="28">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row>
    <row r="18" spans="1:51"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379">
        <f t="shared" si="6"/>
        <v>0</v>
      </c>
      <c r="J18" s="101">
        <f>ROUND(index!$N$29/12,2)*$H$9</f>
        <v>141923.1</v>
      </c>
      <c r="K18" s="106">
        <f>ROUND(index!$N$30/12,2)*$H$10</f>
        <v>1277425.3547999999</v>
      </c>
      <c r="L18" s="149">
        <f>IF((SUM(D18:K18)-E18)&lt;index!$O$3,index!$O$3,SUM(D18:K18)-E18)</f>
        <v>1421306.0147999998</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45">
        <v>2</v>
      </c>
      <c r="Z18" s="312">
        <f t="shared" si="3"/>
        <v>1971.62</v>
      </c>
      <c r="AA18" s="8">
        <f>ROUND(Z18*index!$O$8,2)</f>
        <v>2051.27</v>
      </c>
      <c r="AB18" s="103">
        <f t="shared" si="4"/>
        <v>-1419254.7447999998</v>
      </c>
      <c r="AC18" s="103">
        <f t="shared" si="16"/>
        <v>0</v>
      </c>
      <c r="AD18" s="310">
        <f t="shared" si="17"/>
        <v>0</v>
      </c>
      <c r="AE18" s="311">
        <f t="shared" si="18"/>
        <v>0</v>
      </c>
      <c r="AF18" s="149">
        <f t="shared" si="5"/>
        <v>2051.27</v>
      </c>
      <c r="AG18" s="216">
        <f t="shared" si="19"/>
        <v>12.457100000000001</v>
      </c>
      <c r="AH18" s="31"/>
      <c r="AI18" s="37">
        <f t="shared" si="20"/>
        <v>3.2387999999999999</v>
      </c>
      <c r="AJ18" s="22">
        <f t="shared" si="21"/>
        <v>6.976</v>
      </c>
      <c r="AK18" s="22">
        <f t="shared" si="22"/>
        <v>4.3600000000000003</v>
      </c>
      <c r="AL18" s="22">
        <f t="shared" si="23"/>
        <v>6.2286000000000001</v>
      </c>
      <c r="AM18" s="22">
        <f t="shared" si="24"/>
        <v>3.7370999999999999</v>
      </c>
      <c r="AN18" s="38">
        <f t="shared" si="25"/>
        <v>2.4914000000000001</v>
      </c>
      <c r="AO18" s="31"/>
      <c r="AP18" s="44">
        <f t="shared" si="26"/>
        <v>107.9</v>
      </c>
      <c r="AQ18" s="20">
        <f t="shared" si="27"/>
        <v>215.79</v>
      </c>
      <c r="AR18" s="45">
        <f t="shared" si="28"/>
        <v>323.69</v>
      </c>
      <c r="AS18" s="105"/>
      <c r="AT18" s="145">
        <v>2</v>
      </c>
      <c r="AU18" s="20">
        <f>ROUND(index!$O$33+((D18+F18+G18)*12)*index!$O$34,2)</f>
        <v>944.75</v>
      </c>
      <c r="AV18" s="45">
        <f>ROUND(index!$O$37+((D18+F18+G18)*12)*index!$O$38,2)</f>
        <v>798.99</v>
      </c>
      <c r="AW18" s="31"/>
      <c r="AX18" s="44">
        <f>ROUND(index!$O$33+(AF18*12)*index!$O$34,2)</f>
        <v>972.86</v>
      </c>
      <c r="AY18" s="45">
        <f>ROUND(index!$O$37+(AF18*12)*index!$O$38,2)</f>
        <v>804.95</v>
      </c>
    </row>
    <row r="19" spans="1:51"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379">
        <f t="shared" si="6"/>
        <v>0</v>
      </c>
      <c r="J19" s="101">
        <f>ROUND(index!$N$29/12,2)*$H$9</f>
        <v>141923.1</v>
      </c>
      <c r="K19" s="106">
        <f>ROUND(index!$N$30/12,2)*$H$10</f>
        <v>1277425.3547999999</v>
      </c>
      <c r="L19" s="149">
        <f>IF((SUM(D19:K19)-E19)&lt;index!$O$3,index!$O$3,SUM(D19:K19)-E19)</f>
        <v>1421316.2447999998</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45">
        <v>3</v>
      </c>
      <c r="Z19" s="312">
        <f t="shared" si="3"/>
        <v>2002.57</v>
      </c>
      <c r="AA19" s="8">
        <f>ROUND(Z19*index!$O$8,2)</f>
        <v>2083.4699999999998</v>
      </c>
      <c r="AB19" s="103">
        <f t="shared" si="4"/>
        <v>-1419232.7747999998</v>
      </c>
      <c r="AC19" s="103">
        <f t="shared" si="16"/>
        <v>0</v>
      </c>
      <c r="AD19" s="310">
        <f t="shared" si="17"/>
        <v>0</v>
      </c>
      <c r="AE19" s="311">
        <f t="shared" si="18"/>
        <v>0</v>
      </c>
      <c r="AF19" s="149">
        <f t="shared" si="5"/>
        <v>2083.4699999999998</v>
      </c>
      <c r="AG19" s="216">
        <f t="shared" si="19"/>
        <v>12.652699999999999</v>
      </c>
      <c r="AH19" s="31"/>
      <c r="AI19" s="37">
        <f t="shared" si="20"/>
        <v>3.2896999999999998</v>
      </c>
      <c r="AJ19" s="22">
        <f t="shared" si="21"/>
        <v>7.0854999999999997</v>
      </c>
      <c r="AK19" s="22">
        <f t="shared" si="22"/>
        <v>4.4283999999999999</v>
      </c>
      <c r="AL19" s="22">
        <f t="shared" si="23"/>
        <v>6.3263999999999996</v>
      </c>
      <c r="AM19" s="22">
        <f t="shared" si="24"/>
        <v>3.7957999999999998</v>
      </c>
      <c r="AN19" s="38">
        <f t="shared" si="25"/>
        <v>2.5305</v>
      </c>
      <c r="AO19" s="31"/>
      <c r="AP19" s="44">
        <f t="shared" si="26"/>
        <v>109.59</v>
      </c>
      <c r="AQ19" s="20">
        <f t="shared" si="27"/>
        <v>219.18</v>
      </c>
      <c r="AR19" s="45">
        <f t="shared" si="28"/>
        <v>328.77</v>
      </c>
      <c r="AS19" s="105"/>
      <c r="AT19" s="145">
        <v>3</v>
      </c>
      <c r="AU19" s="20">
        <f>ROUND(index!$O$33+((D19+F19+G19)*12)*index!$O$34,2)</f>
        <v>947.82</v>
      </c>
      <c r="AV19" s="45">
        <f>ROUND(index!$O$37+((D19+F19+G19)*12)*index!$O$38,2)</f>
        <v>799.64</v>
      </c>
      <c r="AW19" s="31"/>
      <c r="AX19" s="44">
        <f>ROUND(index!$O$33+(AF19*12)*index!$O$34,2)</f>
        <v>982.52</v>
      </c>
      <c r="AY19" s="45">
        <f>ROUND(index!$O$37+(AF19*12)*index!$O$38,2)</f>
        <v>807</v>
      </c>
    </row>
    <row r="20" spans="1:51"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379">
        <f t="shared" si="6"/>
        <v>0</v>
      </c>
      <c r="J20" s="101">
        <f>ROUND(index!$N$29/12,2)*$H$9</f>
        <v>141923.1</v>
      </c>
      <c r="K20" s="106">
        <f>ROUND(index!$N$30/12,2)*$H$10</f>
        <v>1277425.3547999999</v>
      </c>
      <c r="L20" s="149">
        <f>IF((SUM(D20:K20)-E20)&lt;index!$O$3,index!$O$3,SUM(D20:K20)-E20)</f>
        <v>1421326.4747999997</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45">
        <v>4</v>
      </c>
      <c r="Z20" s="312">
        <f t="shared" si="3"/>
        <v>2031.65</v>
      </c>
      <c r="AA20" s="8">
        <f>ROUND(Z20*index!$O$8,2)</f>
        <v>2113.73</v>
      </c>
      <c r="AB20" s="103">
        <f t="shared" si="4"/>
        <v>-1419212.7447999998</v>
      </c>
      <c r="AC20" s="103">
        <f t="shared" si="16"/>
        <v>0</v>
      </c>
      <c r="AD20" s="310">
        <f t="shared" si="17"/>
        <v>0</v>
      </c>
      <c r="AE20" s="311">
        <f t="shared" si="18"/>
        <v>0</v>
      </c>
      <c r="AF20" s="149">
        <f t="shared" si="5"/>
        <v>2113.73</v>
      </c>
      <c r="AG20" s="216">
        <f t="shared" si="19"/>
        <v>12.836399999999999</v>
      </c>
      <c r="AH20" s="31"/>
      <c r="AI20" s="37">
        <f t="shared" si="20"/>
        <v>3.3374999999999999</v>
      </c>
      <c r="AJ20" s="22">
        <f t="shared" si="21"/>
        <v>7.1883999999999997</v>
      </c>
      <c r="AK20" s="22">
        <f t="shared" si="22"/>
        <v>4.4927000000000001</v>
      </c>
      <c r="AL20" s="22">
        <f t="shared" si="23"/>
        <v>6.4181999999999997</v>
      </c>
      <c r="AM20" s="22">
        <f t="shared" si="24"/>
        <v>3.8509000000000002</v>
      </c>
      <c r="AN20" s="38">
        <f t="shared" si="25"/>
        <v>2.5672999999999999</v>
      </c>
      <c r="AO20" s="31"/>
      <c r="AP20" s="44">
        <f t="shared" si="26"/>
        <v>111.18</v>
      </c>
      <c r="AQ20" s="20">
        <f t="shared" si="27"/>
        <v>222.36</v>
      </c>
      <c r="AR20" s="45">
        <f t="shared" si="28"/>
        <v>333.55</v>
      </c>
      <c r="AS20" s="105"/>
      <c r="AT20" s="145">
        <v>4</v>
      </c>
      <c r="AU20" s="20">
        <f>ROUND(index!$O$33+((D20+F20+G20)*12)*index!$O$34,2)</f>
        <v>950.89</v>
      </c>
      <c r="AV20" s="45">
        <f>ROUND(index!$O$37+((D20+F20+G20)*12)*index!$O$38,2)</f>
        <v>800.29</v>
      </c>
      <c r="AW20" s="31"/>
      <c r="AX20" s="44">
        <f>ROUND(index!$O$33+(AF20*12)*index!$O$34,2)</f>
        <v>991.6</v>
      </c>
      <c r="AY20" s="45">
        <f>ROUND(index!$O$37+(AF20*12)*index!$O$38,2)</f>
        <v>808.92</v>
      </c>
    </row>
    <row r="21" spans="1:51"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379">
        <f t="shared" si="6"/>
        <v>0</v>
      </c>
      <c r="J21" s="101">
        <f>ROUND(index!$N$29/12,2)*$H$9</f>
        <v>141923.1</v>
      </c>
      <c r="K21" s="106">
        <f>ROUND(index!$N$30/12,2)*$H$10</f>
        <v>1277425.3547999999</v>
      </c>
      <c r="L21" s="149">
        <f>IF((SUM(D21:K21)-E21)&lt;index!$O$3,index!$O$3,SUM(D21:K21)-E21)</f>
        <v>1421336.7047999997</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45">
        <v>5</v>
      </c>
      <c r="Z21" s="312">
        <f t="shared" si="3"/>
        <v>2058.94</v>
      </c>
      <c r="AA21" s="8">
        <f>ROUND(Z21*index!$O$8,2)</f>
        <v>2142.12</v>
      </c>
      <c r="AB21" s="103">
        <f t="shared" si="4"/>
        <v>-1419194.5847999996</v>
      </c>
      <c r="AC21" s="103">
        <f t="shared" si="16"/>
        <v>0</v>
      </c>
      <c r="AD21" s="310">
        <f t="shared" si="17"/>
        <v>0</v>
      </c>
      <c r="AE21" s="311">
        <f t="shared" si="18"/>
        <v>0</v>
      </c>
      <c r="AF21" s="149">
        <f t="shared" si="5"/>
        <v>2142.12</v>
      </c>
      <c r="AG21" s="216">
        <f t="shared" si="19"/>
        <v>13.008800000000001</v>
      </c>
      <c r="AH21" s="31"/>
      <c r="AI21" s="37">
        <f t="shared" si="20"/>
        <v>3.3822999999999999</v>
      </c>
      <c r="AJ21" s="22">
        <f t="shared" si="21"/>
        <v>7.2849000000000004</v>
      </c>
      <c r="AK21" s="22">
        <f t="shared" si="22"/>
        <v>4.5530999999999997</v>
      </c>
      <c r="AL21" s="22">
        <f t="shared" si="23"/>
        <v>6.5044000000000004</v>
      </c>
      <c r="AM21" s="22">
        <f t="shared" si="24"/>
        <v>3.9026000000000001</v>
      </c>
      <c r="AN21" s="38">
        <f t="shared" si="25"/>
        <v>2.6017999999999999</v>
      </c>
      <c r="AO21" s="31"/>
      <c r="AP21" s="44">
        <f t="shared" si="26"/>
        <v>112.68</v>
      </c>
      <c r="AQ21" s="20">
        <f t="shared" si="27"/>
        <v>225.35</v>
      </c>
      <c r="AR21" s="45">
        <f t="shared" si="28"/>
        <v>338.03</v>
      </c>
      <c r="AS21" s="105"/>
      <c r="AT21" s="145">
        <v>5</v>
      </c>
      <c r="AU21" s="20">
        <f>ROUND(index!$O$33+((D21+F21+G21)*12)*index!$O$34,2)</f>
        <v>953.96</v>
      </c>
      <c r="AV21" s="45">
        <f>ROUND(index!$O$37+((D21+F21+G21)*12)*index!$O$38,2)</f>
        <v>800.94</v>
      </c>
      <c r="AW21" s="31"/>
      <c r="AX21" s="44">
        <f>ROUND(index!$O$33+(AF21*12)*index!$O$34,2)</f>
        <v>1000.12</v>
      </c>
      <c r="AY21" s="45">
        <f>ROUND(index!$O$37+(AF21*12)*index!$O$38,2)</f>
        <v>810.73</v>
      </c>
    </row>
    <row r="22" spans="1:51"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379">
        <f t="shared" si="6"/>
        <v>0</v>
      </c>
      <c r="J22" s="101">
        <f>ROUND(index!$N$29/12,2)*$H$9</f>
        <v>141923.1</v>
      </c>
      <c r="K22" s="106">
        <f>ROUND(index!$N$30/12,2)*$H$10</f>
        <v>1277425.3547999999</v>
      </c>
      <c r="L22" s="149">
        <f>IF((SUM(D22:K22)-E22)&lt;index!$O$3,index!$O$3,SUM(D22:K22)-E22)</f>
        <v>1421346.9247999999</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45">
        <v>6</v>
      </c>
      <c r="Z22" s="312">
        <f t="shared" si="3"/>
        <v>2084.52</v>
      </c>
      <c r="AA22" s="8">
        <f>ROUND(Z22*index!$O$8,2)</f>
        <v>2168.73</v>
      </c>
      <c r="AB22" s="103">
        <f t="shared" si="4"/>
        <v>-1419178.1947999999</v>
      </c>
      <c r="AC22" s="103">
        <f t="shared" si="16"/>
        <v>0</v>
      </c>
      <c r="AD22" s="310">
        <f t="shared" si="17"/>
        <v>0</v>
      </c>
      <c r="AE22" s="311">
        <f t="shared" si="18"/>
        <v>0</v>
      </c>
      <c r="AF22" s="149">
        <f t="shared" si="5"/>
        <v>2168.73</v>
      </c>
      <c r="AG22" s="216">
        <f t="shared" si="19"/>
        <v>13.170400000000001</v>
      </c>
      <c r="AH22" s="31"/>
      <c r="AI22" s="37">
        <f t="shared" si="20"/>
        <v>3.4243000000000001</v>
      </c>
      <c r="AJ22" s="22">
        <f t="shared" si="21"/>
        <v>7.3754</v>
      </c>
      <c r="AK22" s="22">
        <f t="shared" si="22"/>
        <v>4.6096000000000004</v>
      </c>
      <c r="AL22" s="22">
        <f t="shared" si="23"/>
        <v>6.5852000000000004</v>
      </c>
      <c r="AM22" s="22">
        <f t="shared" si="24"/>
        <v>3.9510999999999998</v>
      </c>
      <c r="AN22" s="38">
        <f t="shared" si="25"/>
        <v>2.6341000000000001</v>
      </c>
      <c r="AO22" s="31"/>
      <c r="AP22" s="44">
        <f t="shared" si="26"/>
        <v>114.08</v>
      </c>
      <c r="AQ22" s="20">
        <f t="shared" si="27"/>
        <v>228.15</v>
      </c>
      <c r="AR22" s="45">
        <f t="shared" si="28"/>
        <v>342.23</v>
      </c>
      <c r="AS22" s="105"/>
      <c r="AT22" s="145">
        <v>6</v>
      </c>
      <c r="AU22" s="20">
        <f>ROUND(index!$O$33+((D22+F22+G22)*12)*index!$O$34,2)</f>
        <v>957.02</v>
      </c>
      <c r="AV22" s="45">
        <f>ROUND(index!$O$37+((D22+F22+G22)*12)*index!$O$38,2)</f>
        <v>801.59</v>
      </c>
      <c r="AW22" s="31"/>
      <c r="AX22" s="44">
        <f>ROUND(index!$O$33+(AF22*12)*index!$O$34,2)</f>
        <v>1008.1</v>
      </c>
      <c r="AY22" s="45">
        <f>ROUND(index!$O$37+(AF22*12)*index!$O$38,2)</f>
        <v>812.42</v>
      </c>
    </row>
    <row r="23" spans="1:51"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379">
        <f t="shared" si="6"/>
        <v>0</v>
      </c>
      <c r="J23" s="101">
        <f>ROUND(index!$N$29/12,2)*$H$9</f>
        <v>141923.1</v>
      </c>
      <c r="K23" s="106">
        <f>ROUND(index!$N$30/12,2)*$H$10</f>
        <v>1277425.3547999999</v>
      </c>
      <c r="L23" s="149">
        <f>IF((SUM(D23:K23)-E23)&lt;index!$O$3,index!$O$3,SUM(D23:K23)-E23)</f>
        <v>1421357.1547999999</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45">
        <v>7</v>
      </c>
      <c r="Z23" s="312">
        <f t="shared" si="3"/>
        <v>2108.4699999999998</v>
      </c>
      <c r="AA23" s="8">
        <f>ROUND(Z23*index!$O$8,2)</f>
        <v>2193.65</v>
      </c>
      <c r="AB23" s="103">
        <f t="shared" si="4"/>
        <v>-1419163.5048</v>
      </c>
      <c r="AC23" s="103">
        <f t="shared" si="16"/>
        <v>0</v>
      </c>
      <c r="AD23" s="310">
        <f t="shared" si="17"/>
        <v>0</v>
      </c>
      <c r="AE23" s="311">
        <f t="shared" si="18"/>
        <v>0</v>
      </c>
      <c r="AF23" s="149">
        <f t="shared" si="5"/>
        <v>2193.65</v>
      </c>
      <c r="AG23" s="216">
        <f t="shared" si="19"/>
        <v>13.3218</v>
      </c>
      <c r="AH23" s="31"/>
      <c r="AI23" s="37">
        <f t="shared" si="20"/>
        <v>3.4636999999999998</v>
      </c>
      <c r="AJ23" s="22">
        <f t="shared" si="21"/>
        <v>7.4602000000000004</v>
      </c>
      <c r="AK23" s="22">
        <f t="shared" si="22"/>
        <v>4.6626000000000003</v>
      </c>
      <c r="AL23" s="22">
        <f t="shared" si="23"/>
        <v>6.6608999999999998</v>
      </c>
      <c r="AM23" s="22">
        <f t="shared" si="24"/>
        <v>3.9965000000000002</v>
      </c>
      <c r="AN23" s="38">
        <f t="shared" si="25"/>
        <v>2.6644000000000001</v>
      </c>
      <c r="AO23" s="31"/>
      <c r="AP23" s="44">
        <f t="shared" si="26"/>
        <v>115.39</v>
      </c>
      <c r="AQ23" s="20">
        <f t="shared" si="27"/>
        <v>230.77</v>
      </c>
      <c r="AR23" s="45">
        <f t="shared" si="28"/>
        <v>346.16</v>
      </c>
      <c r="AS23" s="105"/>
      <c r="AT23" s="145">
        <v>7</v>
      </c>
      <c r="AU23" s="20">
        <f>ROUND(index!$O$33+((D23+F23+G23)*12)*index!$O$34,2)</f>
        <v>960.09</v>
      </c>
      <c r="AV23" s="45">
        <f>ROUND(index!$O$37+((D23+F23+G23)*12)*index!$O$38,2)</f>
        <v>802.24</v>
      </c>
      <c r="AW23" s="31"/>
      <c r="AX23" s="44">
        <f>ROUND(index!$O$33+(AF23*12)*index!$O$34,2)</f>
        <v>1015.58</v>
      </c>
      <c r="AY23" s="45">
        <f>ROUND(index!$O$37+(AF23*12)*index!$O$38,2)</f>
        <v>814.01</v>
      </c>
    </row>
    <row r="24" spans="1:51"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379">
        <f t="shared" si="6"/>
        <v>0</v>
      </c>
      <c r="J24" s="101">
        <f>ROUND(index!$N$29/12,2)*$H$9</f>
        <v>141923.1</v>
      </c>
      <c r="K24" s="106">
        <f>ROUND(index!$N$30/12,2)*$H$10</f>
        <v>1277425.3547999999</v>
      </c>
      <c r="L24" s="149">
        <f>IF((SUM(D24:K24)-E24)&lt;index!$O$3,index!$O$3,SUM(D24:K24)-E24)</f>
        <v>1421367.3847999999</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45">
        <v>8</v>
      </c>
      <c r="Z24" s="312">
        <f t="shared" si="3"/>
        <v>2130.88</v>
      </c>
      <c r="AA24" s="8">
        <f>ROUND(Z24*index!$O$8,2)</f>
        <v>2216.9699999999998</v>
      </c>
      <c r="AB24" s="103">
        <f t="shared" si="4"/>
        <v>-1419150.4147999999</v>
      </c>
      <c r="AC24" s="103">
        <f t="shared" si="16"/>
        <v>0</v>
      </c>
      <c r="AD24" s="310">
        <f t="shared" si="17"/>
        <v>0</v>
      </c>
      <c r="AE24" s="311">
        <f t="shared" si="18"/>
        <v>0</v>
      </c>
      <c r="AF24" s="149">
        <f t="shared" si="5"/>
        <v>2216.9699999999998</v>
      </c>
      <c r="AG24" s="216">
        <f t="shared" si="19"/>
        <v>13.4634</v>
      </c>
      <c r="AH24" s="31"/>
      <c r="AI24" s="37">
        <f t="shared" si="20"/>
        <v>3.5005000000000002</v>
      </c>
      <c r="AJ24" s="22">
        <f t="shared" si="21"/>
        <v>7.5395000000000003</v>
      </c>
      <c r="AK24" s="22">
        <f t="shared" si="22"/>
        <v>4.7122000000000002</v>
      </c>
      <c r="AL24" s="22">
        <f t="shared" si="23"/>
        <v>6.7317</v>
      </c>
      <c r="AM24" s="22">
        <f t="shared" si="24"/>
        <v>4.0389999999999997</v>
      </c>
      <c r="AN24" s="38">
        <f t="shared" si="25"/>
        <v>2.6926999999999999</v>
      </c>
      <c r="AO24" s="31"/>
      <c r="AP24" s="44">
        <f t="shared" si="26"/>
        <v>116.61</v>
      </c>
      <c r="AQ24" s="20">
        <f t="shared" si="27"/>
        <v>233.23</v>
      </c>
      <c r="AR24" s="45">
        <f t="shared" si="28"/>
        <v>349.84</v>
      </c>
      <c r="AS24" s="105"/>
      <c r="AT24" s="145">
        <v>8</v>
      </c>
      <c r="AU24" s="20">
        <f>ROUND(index!$O$33+((D24+F24+G24)*12)*index!$O$34,2)</f>
        <v>963.16</v>
      </c>
      <c r="AV24" s="45">
        <f>ROUND(index!$O$37+((D24+F24+G24)*12)*index!$O$38,2)</f>
        <v>802.89</v>
      </c>
      <c r="AW24" s="31"/>
      <c r="AX24" s="44">
        <f>ROUND(index!$O$33+(AF24*12)*index!$O$34,2)</f>
        <v>1022.57</v>
      </c>
      <c r="AY24" s="45">
        <f>ROUND(index!$O$37+(AF24*12)*index!$O$38,2)</f>
        <v>815.49</v>
      </c>
    </row>
    <row r="25" spans="1:51"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379">
        <f>+ROUND((D25)*0.08,2)*$H$8</f>
        <v>0</v>
      </c>
      <c r="J25" s="101">
        <f>ROUND(index!$N$29/12,2)*$H$9</f>
        <v>141923.1</v>
      </c>
      <c r="K25" s="106">
        <f>ROUND(index!$N$30/12,2)*$H$10</f>
        <v>1277425.3547999999</v>
      </c>
      <c r="L25" s="149">
        <f>IF((SUM(D25:K25)-E25)&lt;index!$O$3,index!$O$3,SUM(D25:K25)-E25)</f>
        <v>1421377.6147999999</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45">
        <v>9</v>
      </c>
      <c r="Z25" s="312">
        <f t="shared" si="3"/>
        <v>2151.83</v>
      </c>
      <c r="AA25" s="8">
        <f>ROUND(Z25*index!$O$8,2)</f>
        <v>2238.7600000000002</v>
      </c>
      <c r="AB25" s="103">
        <f t="shared" si="4"/>
        <v>-1419138.8547999999</v>
      </c>
      <c r="AC25" s="103">
        <f t="shared" si="16"/>
        <v>0</v>
      </c>
      <c r="AD25" s="310">
        <f t="shared" si="17"/>
        <v>0</v>
      </c>
      <c r="AE25" s="311">
        <f t="shared" si="18"/>
        <v>0</v>
      </c>
      <c r="AF25" s="149">
        <f t="shared" si="5"/>
        <v>2238.7600000000002</v>
      </c>
      <c r="AG25" s="216">
        <f t="shared" si="19"/>
        <v>13.595700000000001</v>
      </c>
      <c r="AH25" s="31"/>
      <c r="AI25" s="37">
        <f t="shared" si="20"/>
        <v>3.5348999999999999</v>
      </c>
      <c r="AJ25" s="22">
        <f t="shared" si="21"/>
        <v>7.6135999999999999</v>
      </c>
      <c r="AK25" s="22">
        <f t="shared" si="22"/>
        <v>4.7584999999999997</v>
      </c>
      <c r="AL25" s="22">
        <f t="shared" si="23"/>
        <v>6.7979000000000003</v>
      </c>
      <c r="AM25" s="22">
        <f t="shared" si="24"/>
        <v>4.0787000000000004</v>
      </c>
      <c r="AN25" s="38">
        <f t="shared" si="25"/>
        <v>2.7191000000000001</v>
      </c>
      <c r="AO25" s="31"/>
      <c r="AP25" s="44">
        <f t="shared" si="26"/>
        <v>117.76</v>
      </c>
      <c r="AQ25" s="20">
        <f t="shared" si="27"/>
        <v>235.52</v>
      </c>
      <c r="AR25" s="45">
        <f t="shared" si="28"/>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row>
    <row r="26" spans="1:51"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379">
        <f t="shared" ref="I26:I33" si="29">+ROUND((D26)*0.08,2)*$H$8</f>
        <v>0</v>
      </c>
      <c r="J26" s="101">
        <f>ROUND(index!$N$29/12,2)*$H$9</f>
        <v>141923.1</v>
      </c>
      <c r="K26" s="106">
        <f>ROUND(index!$N$30/12,2)*$H$10</f>
        <v>1277425.3547999999</v>
      </c>
      <c r="L26" s="149">
        <f>IF((SUM(D26:K26)-E26)&lt;index!$O$3,index!$O$3,SUM(D26:K26)-E26)</f>
        <v>1421440.5947999998</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45">
        <v>10</v>
      </c>
      <c r="Z26" s="312">
        <f t="shared" si="3"/>
        <v>2171.4</v>
      </c>
      <c r="AA26" s="8">
        <f>ROUND(Z26*index!$O$8,2)</f>
        <v>2259.12</v>
      </c>
      <c r="AB26" s="103">
        <f t="shared" si="4"/>
        <v>-1419181.4747999997</v>
      </c>
      <c r="AC26" s="103">
        <f t="shared" si="16"/>
        <v>0</v>
      </c>
      <c r="AD26" s="310">
        <f t="shared" si="17"/>
        <v>0</v>
      </c>
      <c r="AE26" s="311">
        <f t="shared" si="18"/>
        <v>0</v>
      </c>
      <c r="AF26" s="149">
        <f t="shared" si="5"/>
        <v>2259.12</v>
      </c>
      <c r="AG26" s="216">
        <f t="shared" si="19"/>
        <v>13.7194</v>
      </c>
      <c r="AH26" s="31"/>
      <c r="AI26" s="37">
        <f t="shared" si="20"/>
        <v>3.5670000000000002</v>
      </c>
      <c r="AJ26" s="22">
        <f t="shared" si="21"/>
        <v>7.6829000000000001</v>
      </c>
      <c r="AK26" s="22">
        <f t="shared" si="22"/>
        <v>4.8018000000000001</v>
      </c>
      <c r="AL26" s="22">
        <f t="shared" si="23"/>
        <v>6.8597000000000001</v>
      </c>
      <c r="AM26" s="22">
        <f t="shared" si="24"/>
        <v>4.1158000000000001</v>
      </c>
      <c r="AN26" s="38">
        <f t="shared" si="25"/>
        <v>2.7439</v>
      </c>
      <c r="AO26" s="31"/>
      <c r="AP26" s="44">
        <f t="shared" si="26"/>
        <v>118.83</v>
      </c>
      <c r="AQ26" s="20">
        <f t="shared" si="27"/>
        <v>237.66</v>
      </c>
      <c r="AR26" s="45">
        <f t="shared" si="28"/>
        <v>356.49</v>
      </c>
      <c r="AS26" s="105"/>
      <c r="AT26" s="145">
        <v>10</v>
      </c>
      <c r="AU26" s="20">
        <f>ROUND(index!$O$33+((D26+F26+G26)*12)*index!$O$34,2)</f>
        <v>985.12</v>
      </c>
      <c r="AV26" s="45">
        <f>ROUND(index!$O$37+((D26+F26+G26)*12)*index!$O$38,2)</f>
        <v>807.55</v>
      </c>
      <c r="AW26" s="31"/>
      <c r="AX26" s="44">
        <f>ROUND(index!$O$33+(AF26*12)*index!$O$34,2)</f>
        <v>1035.22</v>
      </c>
      <c r="AY26" s="45">
        <f>ROUND(index!$O$37+(AF26*12)*index!$O$38,2)</f>
        <v>818.17</v>
      </c>
    </row>
    <row r="27" spans="1:51"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379">
        <f t="shared" si="29"/>
        <v>0</v>
      </c>
      <c r="J27" s="101">
        <f>ROUND(index!$N$29/12,2)*$H$9</f>
        <v>141923.1</v>
      </c>
      <c r="K27" s="106">
        <f>ROUND(index!$N$30/12,2)*$H$10</f>
        <v>1277425.3547999999</v>
      </c>
      <c r="L27" s="149">
        <f>IF((SUM(D27:K27)-E27)&lt;index!$O$3,index!$O$3,SUM(D27:K27)-E27)</f>
        <v>1421450.8247999998</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45">
        <v>11</v>
      </c>
      <c r="Z27" s="312">
        <f t="shared" si="3"/>
        <v>2189.67</v>
      </c>
      <c r="AA27" s="8">
        <f>ROUND(Z27*index!$O$8,2)</f>
        <v>2278.13</v>
      </c>
      <c r="AB27" s="103">
        <f t="shared" si="4"/>
        <v>-1419172.6947999999</v>
      </c>
      <c r="AC27" s="103">
        <f t="shared" si="16"/>
        <v>0</v>
      </c>
      <c r="AD27" s="310">
        <f t="shared" si="17"/>
        <v>0</v>
      </c>
      <c r="AE27" s="311">
        <f t="shared" si="18"/>
        <v>0</v>
      </c>
      <c r="AF27" s="149">
        <f t="shared" si="5"/>
        <v>2278.13</v>
      </c>
      <c r="AG27" s="216">
        <f t="shared" si="19"/>
        <v>13.8348</v>
      </c>
      <c r="AH27" s="31"/>
      <c r="AI27" s="37">
        <f t="shared" si="20"/>
        <v>3.597</v>
      </c>
      <c r="AJ27" s="22">
        <f t="shared" si="21"/>
        <v>7.7474999999999996</v>
      </c>
      <c r="AK27" s="22">
        <f t="shared" si="22"/>
        <v>4.8422000000000001</v>
      </c>
      <c r="AL27" s="22">
        <f t="shared" si="23"/>
        <v>6.9173999999999998</v>
      </c>
      <c r="AM27" s="22">
        <f t="shared" si="24"/>
        <v>4.1504000000000003</v>
      </c>
      <c r="AN27" s="38">
        <f t="shared" si="25"/>
        <v>2.7669999999999999</v>
      </c>
      <c r="AO27" s="31"/>
      <c r="AP27" s="44">
        <f t="shared" si="26"/>
        <v>119.83</v>
      </c>
      <c r="AQ27" s="20">
        <f t="shared" si="27"/>
        <v>239.66</v>
      </c>
      <c r="AR27" s="45">
        <f t="shared" si="28"/>
        <v>359.49</v>
      </c>
      <c r="AS27" s="105"/>
      <c r="AT27" s="145">
        <v>11</v>
      </c>
      <c r="AU27" s="20">
        <f>ROUND(index!$O$33+((D27+F27+G27)*12)*index!$O$34,2)</f>
        <v>988.19</v>
      </c>
      <c r="AV27" s="45">
        <f>ROUND(index!$O$37+((D27+F27+G27)*12)*index!$O$38,2)</f>
        <v>808.2</v>
      </c>
      <c r="AW27" s="31"/>
      <c r="AX27" s="44">
        <f>ROUND(index!$O$33+(AF27*12)*index!$O$34,2)</f>
        <v>1040.92</v>
      </c>
      <c r="AY27" s="45">
        <f>ROUND(index!$O$37+(AF27*12)*index!$O$38,2)</f>
        <v>819.38</v>
      </c>
    </row>
    <row r="28" spans="1:51"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379">
        <f t="shared" si="29"/>
        <v>0</v>
      </c>
      <c r="J28" s="101">
        <f>ROUND(index!$N$29/12,2)*$H$9</f>
        <v>141923.1</v>
      </c>
      <c r="K28" s="106">
        <f>ROUND(index!$N$30/12,2)*$H$10</f>
        <v>1277425.3547999999</v>
      </c>
      <c r="L28" s="149">
        <f>IF((SUM(D28:K28)-E28)&lt;index!$O$3,index!$O$3,SUM(D28:K28)-E28)</f>
        <v>1421461.0547999998</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45">
        <v>12</v>
      </c>
      <c r="Z28" s="312">
        <f t="shared" si="3"/>
        <v>2206.6999999999998</v>
      </c>
      <c r="AA28" s="8">
        <f>ROUND(Z28*index!$O$8,2)</f>
        <v>2295.85</v>
      </c>
      <c r="AB28" s="103">
        <f t="shared" si="4"/>
        <v>-1419165.2047999997</v>
      </c>
      <c r="AC28" s="103">
        <f t="shared" si="16"/>
        <v>0</v>
      </c>
      <c r="AD28" s="310">
        <f t="shared" si="17"/>
        <v>0</v>
      </c>
      <c r="AE28" s="311">
        <f t="shared" si="18"/>
        <v>0</v>
      </c>
      <c r="AF28" s="149">
        <f t="shared" si="5"/>
        <v>2295.85</v>
      </c>
      <c r="AG28" s="216">
        <f t="shared" si="19"/>
        <v>13.942399999999999</v>
      </c>
      <c r="AH28" s="31"/>
      <c r="AI28" s="37">
        <f t="shared" si="20"/>
        <v>3.625</v>
      </c>
      <c r="AJ28" s="22">
        <f t="shared" si="21"/>
        <v>7.8076999999999996</v>
      </c>
      <c r="AK28" s="22">
        <f t="shared" si="22"/>
        <v>4.8798000000000004</v>
      </c>
      <c r="AL28" s="22">
        <f t="shared" si="23"/>
        <v>6.9711999999999996</v>
      </c>
      <c r="AM28" s="22">
        <f t="shared" si="24"/>
        <v>4.1826999999999996</v>
      </c>
      <c r="AN28" s="38">
        <f t="shared" si="25"/>
        <v>2.7885</v>
      </c>
      <c r="AO28" s="31"/>
      <c r="AP28" s="44">
        <f t="shared" si="26"/>
        <v>120.76</v>
      </c>
      <c r="AQ28" s="20">
        <f t="shared" si="27"/>
        <v>241.52</v>
      </c>
      <c r="AR28" s="45">
        <f t="shared" si="28"/>
        <v>362.29</v>
      </c>
      <c r="AS28" s="105"/>
      <c r="AT28" s="145">
        <v>12</v>
      </c>
      <c r="AU28" s="20">
        <f>ROUND(index!$O$33+((D28+F28+G28)*12)*index!$O$34,2)</f>
        <v>991.26</v>
      </c>
      <c r="AV28" s="45">
        <f>ROUND(index!$O$37+((D28+F28+G28)*12)*index!$O$38,2)</f>
        <v>808.85</v>
      </c>
      <c r="AW28" s="31"/>
      <c r="AX28" s="44">
        <f>ROUND(index!$O$33+(AF28*12)*index!$O$34,2)</f>
        <v>1046.24</v>
      </c>
      <c r="AY28" s="45">
        <f>ROUND(index!$O$37+(AF28*12)*index!$O$38,2)</f>
        <v>820.51</v>
      </c>
    </row>
    <row r="29" spans="1:51"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379">
        <f t="shared" si="29"/>
        <v>0</v>
      </c>
      <c r="J29" s="101">
        <f>ROUND(index!$N$29/12,2)*$H$9</f>
        <v>141923.1</v>
      </c>
      <c r="K29" s="106">
        <f>ROUND(index!$N$30/12,2)*$H$10</f>
        <v>1277425.3547999999</v>
      </c>
      <c r="L29" s="149">
        <f>IF((SUM(D29:K29)-E29)&lt;index!$O$3,index!$O$3,SUM(D29:K29)-E29)</f>
        <v>1421471.2847999998</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45">
        <v>13</v>
      </c>
      <c r="Z29" s="312">
        <f t="shared" si="3"/>
        <v>2222.58</v>
      </c>
      <c r="AA29" s="8">
        <f>ROUND(Z29*index!$O$8,2)</f>
        <v>2312.37</v>
      </c>
      <c r="AB29" s="103">
        <f t="shared" si="4"/>
        <v>-1419158.9147999997</v>
      </c>
      <c r="AC29" s="103">
        <f t="shared" si="16"/>
        <v>0</v>
      </c>
      <c r="AD29" s="310">
        <f t="shared" si="17"/>
        <v>0</v>
      </c>
      <c r="AE29" s="311">
        <f t="shared" si="18"/>
        <v>0</v>
      </c>
      <c r="AF29" s="149">
        <f t="shared" si="5"/>
        <v>2312.37</v>
      </c>
      <c r="AG29" s="216">
        <f t="shared" si="19"/>
        <v>14.0427</v>
      </c>
      <c r="AH29" s="31"/>
      <c r="AI29" s="37">
        <f t="shared" si="20"/>
        <v>3.6511</v>
      </c>
      <c r="AJ29" s="22">
        <f t="shared" si="21"/>
        <v>7.8639000000000001</v>
      </c>
      <c r="AK29" s="22">
        <f t="shared" si="22"/>
        <v>4.9149000000000003</v>
      </c>
      <c r="AL29" s="22">
        <f t="shared" si="23"/>
        <v>7.0213999999999999</v>
      </c>
      <c r="AM29" s="22">
        <f t="shared" si="24"/>
        <v>4.2127999999999997</v>
      </c>
      <c r="AN29" s="38">
        <f t="shared" si="25"/>
        <v>2.8085</v>
      </c>
      <c r="AO29" s="31"/>
      <c r="AP29" s="44">
        <f t="shared" si="26"/>
        <v>121.63</v>
      </c>
      <c r="AQ29" s="20">
        <f t="shared" si="27"/>
        <v>243.26</v>
      </c>
      <c r="AR29" s="45">
        <f t="shared" si="28"/>
        <v>364.89</v>
      </c>
      <c r="AS29" s="105"/>
      <c r="AT29" s="145">
        <v>13</v>
      </c>
      <c r="AU29" s="20">
        <f>ROUND(index!$O$33+((D29+F29+G29)*12)*index!$O$34,2)</f>
        <v>994.33</v>
      </c>
      <c r="AV29" s="45">
        <f>ROUND(index!$O$37+((D29+F29+G29)*12)*index!$O$38,2)</f>
        <v>809.5</v>
      </c>
      <c r="AW29" s="31"/>
      <c r="AX29" s="44">
        <f>ROUND(index!$O$33+(AF29*12)*index!$O$34,2)</f>
        <v>1051.19</v>
      </c>
      <c r="AY29" s="45">
        <f>ROUND(index!$O$37+(AF29*12)*index!$O$38,2)</f>
        <v>821.56</v>
      </c>
    </row>
    <row r="30" spans="1:51"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379">
        <f t="shared" si="29"/>
        <v>0</v>
      </c>
      <c r="J30" s="101">
        <f>ROUND(index!$N$29/12,2)*$H$9</f>
        <v>141923.1</v>
      </c>
      <c r="K30" s="106">
        <f>ROUND(index!$N$30/12,2)*$H$10</f>
        <v>1277425.3547999999</v>
      </c>
      <c r="L30" s="149">
        <f>IF((SUM(D30:K30)-E30)&lt;index!$O$3,index!$O$3,SUM(D30:K30)-E30)</f>
        <v>1421481.5147999998</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45">
        <v>14</v>
      </c>
      <c r="Z30" s="312">
        <f t="shared" si="3"/>
        <v>2237.38</v>
      </c>
      <c r="AA30" s="8">
        <f>ROUND(Z30*index!$O$8,2)</f>
        <v>2327.77</v>
      </c>
      <c r="AB30" s="103">
        <f t="shared" si="4"/>
        <v>-1419153.7447999998</v>
      </c>
      <c r="AC30" s="103">
        <f t="shared" si="16"/>
        <v>0</v>
      </c>
      <c r="AD30" s="310">
        <f t="shared" si="17"/>
        <v>0</v>
      </c>
      <c r="AE30" s="311">
        <f t="shared" si="18"/>
        <v>0</v>
      </c>
      <c r="AF30" s="149">
        <f t="shared" si="5"/>
        <v>2327.77</v>
      </c>
      <c r="AG30" s="216">
        <f t="shared" si="19"/>
        <v>14.1363</v>
      </c>
      <c r="AH30" s="31"/>
      <c r="AI30" s="37">
        <f t="shared" si="20"/>
        <v>3.6753999999999998</v>
      </c>
      <c r="AJ30" s="22">
        <f t="shared" si="21"/>
        <v>7.9162999999999997</v>
      </c>
      <c r="AK30" s="22">
        <f t="shared" si="22"/>
        <v>4.9477000000000002</v>
      </c>
      <c r="AL30" s="22">
        <f t="shared" si="23"/>
        <v>7.0682</v>
      </c>
      <c r="AM30" s="22">
        <f t="shared" si="24"/>
        <v>4.2408999999999999</v>
      </c>
      <c r="AN30" s="38">
        <f t="shared" si="25"/>
        <v>2.8273000000000001</v>
      </c>
      <c r="AO30" s="31"/>
      <c r="AP30" s="44">
        <f t="shared" si="26"/>
        <v>122.44</v>
      </c>
      <c r="AQ30" s="20">
        <f t="shared" si="27"/>
        <v>244.88</v>
      </c>
      <c r="AR30" s="45">
        <f t="shared" si="28"/>
        <v>367.32</v>
      </c>
      <c r="AS30" s="105"/>
      <c r="AT30" s="145">
        <v>14</v>
      </c>
      <c r="AU30" s="20">
        <f>ROUND(index!$O$33+((D30+F30+G30)*12)*index!$O$34,2)</f>
        <v>997.4</v>
      </c>
      <c r="AV30" s="45">
        <f>ROUND(index!$O$37+((D30+F30+G30)*12)*index!$O$38,2)</f>
        <v>810.15</v>
      </c>
      <c r="AW30" s="31"/>
      <c r="AX30" s="44">
        <f>ROUND(index!$O$33+(AF30*12)*index!$O$34,2)</f>
        <v>1055.81</v>
      </c>
      <c r="AY30" s="45">
        <f>ROUND(index!$O$37+(AF30*12)*index!$O$38,2)</f>
        <v>822.54</v>
      </c>
    </row>
    <row r="31" spans="1:51"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379">
        <f t="shared" si="29"/>
        <v>0</v>
      </c>
      <c r="J31" s="101">
        <f>ROUND(index!$N$29/12,2)*$H$9</f>
        <v>141923.1</v>
      </c>
      <c r="K31" s="106">
        <f>ROUND(index!$N$30/12,2)*$H$10</f>
        <v>1277425.3547999999</v>
      </c>
      <c r="L31" s="149">
        <f>IF((SUM(D31:K31)-E31)&lt;index!$O$3,index!$O$3,SUM(D31:K31)-E31)</f>
        <v>1421491.7448</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45">
        <v>15</v>
      </c>
      <c r="Z31" s="312">
        <f t="shared" si="3"/>
        <v>2251.16</v>
      </c>
      <c r="AA31" s="8">
        <f>ROUND(Z31*index!$O$8,2)</f>
        <v>2342.11</v>
      </c>
      <c r="AB31" s="103">
        <f t="shared" si="4"/>
        <v>-1419149.6347999999</v>
      </c>
      <c r="AC31" s="103">
        <f t="shared" si="16"/>
        <v>0</v>
      </c>
      <c r="AD31" s="310">
        <f t="shared" si="17"/>
        <v>0</v>
      </c>
      <c r="AE31" s="311">
        <f t="shared" si="18"/>
        <v>0</v>
      </c>
      <c r="AF31" s="149">
        <f t="shared" si="5"/>
        <v>2342.11</v>
      </c>
      <c r="AG31" s="216">
        <f t="shared" si="19"/>
        <v>14.2233</v>
      </c>
      <c r="AH31" s="31"/>
      <c r="AI31" s="37">
        <f t="shared" si="20"/>
        <v>3.6981000000000002</v>
      </c>
      <c r="AJ31" s="22">
        <f t="shared" si="21"/>
        <v>7.9649999999999999</v>
      </c>
      <c r="AK31" s="22">
        <f t="shared" si="22"/>
        <v>4.9782000000000002</v>
      </c>
      <c r="AL31" s="22">
        <f t="shared" si="23"/>
        <v>7.1116999999999999</v>
      </c>
      <c r="AM31" s="22">
        <f t="shared" si="24"/>
        <v>4.2670000000000003</v>
      </c>
      <c r="AN31" s="38">
        <f t="shared" si="25"/>
        <v>2.8447</v>
      </c>
      <c r="AO31" s="31"/>
      <c r="AP31" s="44">
        <f t="shared" si="26"/>
        <v>123.19</v>
      </c>
      <c r="AQ31" s="20">
        <f t="shared" si="27"/>
        <v>246.39</v>
      </c>
      <c r="AR31" s="45">
        <f t="shared" si="28"/>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row>
    <row r="32" spans="1:51"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379">
        <f t="shared" si="29"/>
        <v>0</v>
      </c>
      <c r="J32" s="101">
        <f>ROUND(index!$N$29/12,2)*$H$9</f>
        <v>141923.1</v>
      </c>
      <c r="K32" s="106">
        <f>ROUND(index!$N$30/12,2)*$H$10</f>
        <v>1277425.3547999999</v>
      </c>
      <c r="L32" s="149">
        <f>IF((SUM(D32:K32)-E32)&lt;index!$O$3,index!$O$3,SUM(D32:K32)-E32)</f>
        <v>1421501.9648</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45">
        <v>16</v>
      </c>
      <c r="Z32" s="312">
        <f t="shared" si="3"/>
        <v>2260.27</v>
      </c>
      <c r="AA32" s="8">
        <f>ROUND(Z32*index!$O$8,2)</f>
        <v>2351.58</v>
      </c>
      <c r="AB32" s="103">
        <f t="shared" si="4"/>
        <v>-1419150.3847999999</v>
      </c>
      <c r="AC32" s="103">
        <f t="shared" si="16"/>
        <v>0</v>
      </c>
      <c r="AD32" s="310">
        <f t="shared" si="17"/>
        <v>0</v>
      </c>
      <c r="AE32" s="311">
        <f t="shared" si="18"/>
        <v>0</v>
      </c>
      <c r="AF32" s="149">
        <f t="shared" si="5"/>
        <v>2351.58</v>
      </c>
      <c r="AG32" s="216">
        <f t="shared" si="19"/>
        <v>14.280900000000001</v>
      </c>
      <c r="AH32" s="31"/>
      <c r="AI32" s="37">
        <f t="shared" si="20"/>
        <v>3.7130000000000001</v>
      </c>
      <c r="AJ32" s="22">
        <f t="shared" si="21"/>
        <v>7.9973000000000001</v>
      </c>
      <c r="AK32" s="22">
        <f t="shared" si="22"/>
        <v>4.9983000000000004</v>
      </c>
      <c r="AL32" s="22">
        <f t="shared" si="23"/>
        <v>7.1405000000000003</v>
      </c>
      <c r="AM32" s="22">
        <f t="shared" si="24"/>
        <v>4.2843</v>
      </c>
      <c r="AN32" s="38">
        <f t="shared" si="25"/>
        <v>2.8561999999999999</v>
      </c>
      <c r="AO32" s="31"/>
      <c r="AP32" s="44">
        <f t="shared" si="26"/>
        <v>123.69</v>
      </c>
      <c r="AQ32" s="20">
        <f t="shared" si="27"/>
        <v>247.39</v>
      </c>
      <c r="AR32" s="45">
        <f t="shared" si="28"/>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row>
    <row r="33" spans="1:51"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379">
        <f t="shared" si="29"/>
        <v>0</v>
      </c>
      <c r="J33" s="101">
        <f>ROUND(index!$N$29/12,2)*$H$9</f>
        <v>141923.1</v>
      </c>
      <c r="K33" s="106">
        <f>ROUND(index!$N$30/12,2)*$H$10</f>
        <v>1277425.3547999999</v>
      </c>
      <c r="L33" s="149">
        <f>IF((SUM(D33:K33)-E33)&lt;index!$O$3,index!$O$3,SUM(D33:K33)-E33)</f>
        <v>1421512.1947999999</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45">
        <v>17</v>
      </c>
      <c r="Z33" s="312">
        <f t="shared" si="3"/>
        <v>2268.73</v>
      </c>
      <c r="AA33" s="8">
        <f>ROUND(Z33*index!$O$8,2)</f>
        <v>2360.39</v>
      </c>
      <c r="AB33" s="103">
        <f t="shared" si="4"/>
        <v>-1419151.8048</v>
      </c>
      <c r="AC33" s="103">
        <f t="shared" si="16"/>
        <v>0</v>
      </c>
      <c r="AD33" s="310">
        <f t="shared" si="17"/>
        <v>0</v>
      </c>
      <c r="AE33" s="311">
        <f t="shared" si="18"/>
        <v>0</v>
      </c>
      <c r="AF33" s="149">
        <f t="shared" si="5"/>
        <v>2360.39</v>
      </c>
      <c r="AG33" s="216">
        <f t="shared" si="19"/>
        <v>14.3344</v>
      </c>
      <c r="AH33" s="31"/>
      <c r="AI33" s="37">
        <f t="shared" si="20"/>
        <v>3.7269000000000001</v>
      </c>
      <c r="AJ33" s="22">
        <f t="shared" si="21"/>
        <v>8.0273000000000003</v>
      </c>
      <c r="AK33" s="22">
        <f t="shared" si="22"/>
        <v>5.0170000000000003</v>
      </c>
      <c r="AL33" s="22">
        <f t="shared" si="23"/>
        <v>7.1672000000000002</v>
      </c>
      <c r="AM33" s="22">
        <f t="shared" si="24"/>
        <v>4.3003</v>
      </c>
      <c r="AN33" s="38">
        <f t="shared" si="25"/>
        <v>2.8668999999999998</v>
      </c>
      <c r="AO33" s="31"/>
      <c r="AP33" s="44">
        <f t="shared" si="26"/>
        <v>124.16</v>
      </c>
      <c r="AQ33" s="20">
        <f t="shared" si="27"/>
        <v>248.31</v>
      </c>
      <c r="AR33" s="45">
        <f t="shared" si="28"/>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row>
    <row r="34" spans="1:51"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379">
        <f>+ROUND((D34)*0.12,2)*$H$8</f>
        <v>0</v>
      </c>
      <c r="J34" s="101">
        <f>ROUND(index!$N$29/12,2)*$H$9</f>
        <v>141923.1</v>
      </c>
      <c r="K34" s="106">
        <f>ROUND(index!$N$30/12,2)*$H$10</f>
        <v>1277425.3547999999</v>
      </c>
      <c r="L34" s="149">
        <f>IF((SUM(D34:K34)-E34)&lt;index!$O$3,index!$O$3,SUM(D34:K34)-E34)</f>
        <v>1421522.4247999999</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45">
        <v>18</v>
      </c>
      <c r="Z34" s="312">
        <f t="shared" si="3"/>
        <v>2276.58</v>
      </c>
      <c r="AA34" s="8">
        <f>ROUND(Z34*index!$O$8,2)</f>
        <v>2368.5500000000002</v>
      </c>
      <c r="AB34" s="103">
        <f t="shared" si="4"/>
        <v>-1419153.8747999999</v>
      </c>
      <c r="AC34" s="103">
        <f t="shared" si="16"/>
        <v>0</v>
      </c>
      <c r="AD34" s="310">
        <f t="shared" si="17"/>
        <v>0</v>
      </c>
      <c r="AE34" s="311">
        <f t="shared" si="18"/>
        <v>0</v>
      </c>
      <c r="AF34" s="149">
        <f t="shared" si="5"/>
        <v>2368.5500000000002</v>
      </c>
      <c r="AG34" s="216">
        <f t="shared" si="19"/>
        <v>14.383900000000001</v>
      </c>
      <c r="AH34" s="31"/>
      <c r="AI34" s="37">
        <f t="shared" si="20"/>
        <v>3.7397999999999998</v>
      </c>
      <c r="AJ34" s="22">
        <f t="shared" si="21"/>
        <v>8.0549999999999997</v>
      </c>
      <c r="AK34" s="22">
        <f t="shared" si="22"/>
        <v>5.0343999999999998</v>
      </c>
      <c r="AL34" s="22">
        <f t="shared" si="23"/>
        <v>7.1920000000000002</v>
      </c>
      <c r="AM34" s="22">
        <f t="shared" si="24"/>
        <v>4.3151999999999999</v>
      </c>
      <c r="AN34" s="38">
        <f t="shared" si="25"/>
        <v>2.8767999999999998</v>
      </c>
      <c r="AO34" s="31"/>
      <c r="AP34" s="44">
        <f t="shared" si="26"/>
        <v>124.59</v>
      </c>
      <c r="AQ34" s="20">
        <f t="shared" si="27"/>
        <v>249.17</v>
      </c>
      <c r="AR34" s="45">
        <f t="shared" si="28"/>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row>
    <row r="35" spans="1:51"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379">
        <f t="shared" ref="I35:I51" si="30">+ROUND((D35)*0.12,2)*$H$8</f>
        <v>0</v>
      </c>
      <c r="J35" s="101">
        <f>ROUND(index!$N$29/12,2)*$H$9</f>
        <v>141923.1</v>
      </c>
      <c r="K35" s="106">
        <f>ROUND(index!$N$30/12,2)*$H$10</f>
        <v>1277425.3547999999</v>
      </c>
      <c r="L35" s="149">
        <f>IF((SUM(D35:K35)-E35)&lt;index!$O$3,index!$O$3,SUM(D35:K35)-E35)</f>
        <v>1421532.6547999999</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45">
        <v>19</v>
      </c>
      <c r="Z35" s="312">
        <f t="shared" si="3"/>
        <v>2283.87</v>
      </c>
      <c r="AA35" s="8">
        <f>ROUND(Z35*index!$O$8,2)</f>
        <v>2376.14</v>
      </c>
      <c r="AB35" s="103">
        <f t="shared" si="4"/>
        <v>-1419156.5148</v>
      </c>
      <c r="AC35" s="103">
        <f t="shared" si="16"/>
        <v>0</v>
      </c>
      <c r="AD35" s="310">
        <f t="shared" si="17"/>
        <v>0</v>
      </c>
      <c r="AE35" s="311">
        <f t="shared" si="18"/>
        <v>0</v>
      </c>
      <c r="AF35" s="149">
        <f t="shared" si="5"/>
        <v>2376.14</v>
      </c>
      <c r="AG35" s="216">
        <f t="shared" si="19"/>
        <v>14.43</v>
      </c>
      <c r="AH35" s="31"/>
      <c r="AI35" s="37">
        <f t="shared" si="20"/>
        <v>3.7517999999999998</v>
      </c>
      <c r="AJ35" s="22">
        <f t="shared" si="21"/>
        <v>8.0808</v>
      </c>
      <c r="AK35" s="22">
        <f t="shared" si="22"/>
        <v>5.0505000000000004</v>
      </c>
      <c r="AL35" s="22">
        <f t="shared" si="23"/>
        <v>7.2149999999999999</v>
      </c>
      <c r="AM35" s="22">
        <f t="shared" si="24"/>
        <v>4.3289999999999997</v>
      </c>
      <c r="AN35" s="38">
        <f t="shared" si="25"/>
        <v>2.8860000000000001</v>
      </c>
      <c r="AO35" s="31"/>
      <c r="AP35" s="44">
        <f t="shared" si="26"/>
        <v>124.98</v>
      </c>
      <c r="AQ35" s="20">
        <f t="shared" si="27"/>
        <v>249.97</v>
      </c>
      <c r="AR35" s="45">
        <f t="shared" si="28"/>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row>
    <row r="36" spans="1:51"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379">
        <f t="shared" si="30"/>
        <v>0</v>
      </c>
      <c r="J36" s="101">
        <f>ROUND(index!$N$29/12,2)*$H$9</f>
        <v>141923.1</v>
      </c>
      <c r="K36" s="106">
        <f>ROUND(index!$N$30/12,2)*$H$10</f>
        <v>1277425.3547999999</v>
      </c>
      <c r="L36" s="149">
        <f>IF((SUM(D36:K36)-E36)&lt;index!$O$3,index!$O$3,SUM(D36:K36)-E36)</f>
        <v>1421542.8847999999</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45">
        <v>20</v>
      </c>
      <c r="Z36" s="312">
        <f t="shared" si="3"/>
        <v>2290.64</v>
      </c>
      <c r="AA36" s="8">
        <f>ROUND(Z36*index!$O$8,2)</f>
        <v>2383.1799999999998</v>
      </c>
      <c r="AB36" s="103">
        <f t="shared" si="4"/>
        <v>-1419159.7047999999</v>
      </c>
      <c r="AC36" s="103">
        <f t="shared" si="16"/>
        <v>0</v>
      </c>
      <c r="AD36" s="310">
        <f t="shared" si="17"/>
        <v>0</v>
      </c>
      <c r="AE36" s="311">
        <f t="shared" si="18"/>
        <v>0</v>
      </c>
      <c r="AF36" s="149">
        <f t="shared" si="5"/>
        <v>2383.1799999999998</v>
      </c>
      <c r="AG36" s="216">
        <f t="shared" si="19"/>
        <v>14.472799999999999</v>
      </c>
      <c r="AH36" s="31"/>
      <c r="AI36" s="37">
        <f t="shared" si="20"/>
        <v>3.7629000000000001</v>
      </c>
      <c r="AJ36" s="22">
        <f t="shared" si="21"/>
        <v>8.1047999999999991</v>
      </c>
      <c r="AK36" s="22">
        <f t="shared" si="22"/>
        <v>5.0655000000000001</v>
      </c>
      <c r="AL36" s="22">
        <f t="shared" si="23"/>
        <v>7.2363999999999997</v>
      </c>
      <c r="AM36" s="22">
        <f t="shared" si="24"/>
        <v>4.3418000000000001</v>
      </c>
      <c r="AN36" s="38">
        <f t="shared" si="25"/>
        <v>2.8946000000000001</v>
      </c>
      <c r="AO36" s="31"/>
      <c r="AP36" s="44">
        <f t="shared" si="26"/>
        <v>125.36</v>
      </c>
      <c r="AQ36" s="20">
        <f t="shared" si="27"/>
        <v>250.71</v>
      </c>
      <c r="AR36" s="45">
        <f t="shared" si="28"/>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row>
    <row r="37" spans="1:51"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379">
        <f t="shared" si="30"/>
        <v>0</v>
      </c>
      <c r="J37" s="101">
        <f>ROUND(index!$N$29/12,2)*$H$9</f>
        <v>141923.1</v>
      </c>
      <c r="K37" s="106">
        <f>ROUND(index!$N$30/12,2)*$H$10</f>
        <v>1277425.3547999999</v>
      </c>
      <c r="L37" s="149">
        <f>IF((SUM(D37:K37)-E37)&lt;index!$O$3,index!$O$3,SUM(D37:K37)-E37)</f>
        <v>1421553.1147999999</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45">
        <v>21</v>
      </c>
      <c r="Z37" s="312">
        <f t="shared" si="3"/>
        <v>2296.91</v>
      </c>
      <c r="AA37" s="8">
        <f>ROUND(Z37*index!$O$8,2)</f>
        <v>2389.71</v>
      </c>
      <c r="AB37" s="103">
        <f t="shared" si="4"/>
        <v>-1419163.4047999999</v>
      </c>
      <c r="AC37" s="103">
        <f t="shared" si="16"/>
        <v>0</v>
      </c>
      <c r="AD37" s="310">
        <f t="shared" si="17"/>
        <v>0</v>
      </c>
      <c r="AE37" s="311">
        <f t="shared" si="18"/>
        <v>0</v>
      </c>
      <c r="AF37" s="149">
        <f t="shared" si="5"/>
        <v>2389.71</v>
      </c>
      <c r="AG37" s="216">
        <f t="shared" si="19"/>
        <v>14.5124</v>
      </c>
      <c r="AH37" s="31"/>
      <c r="AI37" s="37">
        <f t="shared" si="20"/>
        <v>3.7732000000000001</v>
      </c>
      <c r="AJ37" s="22">
        <f t="shared" si="21"/>
        <v>8.1268999999999991</v>
      </c>
      <c r="AK37" s="22">
        <f t="shared" si="22"/>
        <v>5.0792999999999999</v>
      </c>
      <c r="AL37" s="22">
        <f t="shared" si="23"/>
        <v>7.2561999999999998</v>
      </c>
      <c r="AM37" s="22">
        <f t="shared" si="24"/>
        <v>4.3536999999999999</v>
      </c>
      <c r="AN37" s="38">
        <f t="shared" si="25"/>
        <v>2.9024999999999999</v>
      </c>
      <c r="AO37" s="31"/>
      <c r="AP37" s="44">
        <f t="shared" si="26"/>
        <v>125.7</v>
      </c>
      <c r="AQ37" s="20">
        <f t="shared" si="27"/>
        <v>251.4</v>
      </c>
      <c r="AR37" s="45">
        <f t="shared" si="28"/>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row>
    <row r="38" spans="1:51"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379">
        <f t="shared" si="30"/>
        <v>0</v>
      </c>
      <c r="J38" s="101">
        <f>ROUND(index!$N$29/12,2)*$H$9</f>
        <v>141923.1</v>
      </c>
      <c r="K38" s="106">
        <f>ROUND(index!$N$30/12,2)*$H$10</f>
        <v>1277425.3547999999</v>
      </c>
      <c r="L38" s="149">
        <f>IF((SUM(D38:K38)-E38)&lt;index!$O$3,index!$O$3,SUM(D38:K38)-E38)</f>
        <v>1421563.3447999998</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45">
        <v>22</v>
      </c>
      <c r="Z38" s="312">
        <f t="shared" si="3"/>
        <v>2302.73</v>
      </c>
      <c r="AA38" s="8">
        <f>ROUND(Z38*index!$O$8,2)</f>
        <v>2395.7600000000002</v>
      </c>
      <c r="AB38" s="103">
        <f t="shared" si="4"/>
        <v>-1419167.5847999998</v>
      </c>
      <c r="AC38" s="103">
        <f t="shared" si="16"/>
        <v>0</v>
      </c>
      <c r="AD38" s="310">
        <f t="shared" si="17"/>
        <v>0</v>
      </c>
      <c r="AE38" s="311">
        <f t="shared" si="18"/>
        <v>0</v>
      </c>
      <c r="AF38" s="149">
        <f t="shared" si="5"/>
        <v>2395.7600000000002</v>
      </c>
      <c r="AG38" s="216">
        <f t="shared" si="19"/>
        <v>14.549099999999999</v>
      </c>
      <c r="AH38" s="31"/>
      <c r="AI38" s="37">
        <f t="shared" si="20"/>
        <v>3.7827999999999999</v>
      </c>
      <c r="AJ38" s="22">
        <f t="shared" si="21"/>
        <v>8.1475000000000009</v>
      </c>
      <c r="AK38" s="22">
        <f t="shared" si="22"/>
        <v>5.0922000000000001</v>
      </c>
      <c r="AL38" s="22">
        <f t="shared" si="23"/>
        <v>7.2746000000000004</v>
      </c>
      <c r="AM38" s="22">
        <f t="shared" si="24"/>
        <v>4.3647</v>
      </c>
      <c r="AN38" s="38">
        <f t="shared" si="25"/>
        <v>2.9098000000000002</v>
      </c>
      <c r="AO38" s="31"/>
      <c r="AP38" s="44">
        <f t="shared" si="26"/>
        <v>126.02</v>
      </c>
      <c r="AQ38" s="20">
        <f t="shared" si="27"/>
        <v>252.03</v>
      </c>
      <c r="AR38" s="45">
        <f t="shared" si="28"/>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row>
    <row r="39" spans="1:51"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379">
        <f t="shared" si="30"/>
        <v>0</v>
      </c>
      <c r="J39" s="101">
        <f>ROUND(index!$N$29/12,2)*$H$9</f>
        <v>141923.1</v>
      </c>
      <c r="K39" s="106">
        <f>ROUND(index!$N$30/12,2)*$H$10</f>
        <v>1277425.3547999999</v>
      </c>
      <c r="L39" s="149">
        <f>IF((SUM(D39:K39)-E39)&lt;index!$O$3,index!$O$3,SUM(D39:K39)-E39)</f>
        <v>1421573.5747999998</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45">
        <v>23</v>
      </c>
      <c r="Z39" s="312">
        <f t="shared" si="3"/>
        <v>2308.13</v>
      </c>
      <c r="AA39" s="8">
        <f>ROUND(Z39*index!$O$8,2)</f>
        <v>2401.38</v>
      </c>
      <c r="AB39" s="103">
        <f t="shared" si="4"/>
        <v>-1419172.1947999999</v>
      </c>
      <c r="AC39" s="103">
        <f t="shared" si="16"/>
        <v>0</v>
      </c>
      <c r="AD39" s="310">
        <f t="shared" si="17"/>
        <v>0</v>
      </c>
      <c r="AE39" s="311">
        <f t="shared" si="18"/>
        <v>0</v>
      </c>
      <c r="AF39" s="149">
        <f t="shared" si="5"/>
        <v>2401.38</v>
      </c>
      <c r="AG39" s="216">
        <f t="shared" si="19"/>
        <v>14.583299999999999</v>
      </c>
      <c r="AH39" s="31"/>
      <c r="AI39" s="37">
        <f t="shared" si="20"/>
        <v>3.7917000000000001</v>
      </c>
      <c r="AJ39" s="22">
        <f t="shared" si="21"/>
        <v>8.1666000000000007</v>
      </c>
      <c r="AK39" s="22">
        <f t="shared" si="22"/>
        <v>5.1041999999999996</v>
      </c>
      <c r="AL39" s="22">
        <f t="shared" si="23"/>
        <v>7.2916999999999996</v>
      </c>
      <c r="AM39" s="22">
        <f t="shared" si="24"/>
        <v>4.375</v>
      </c>
      <c r="AN39" s="38">
        <f t="shared" si="25"/>
        <v>2.9167000000000001</v>
      </c>
      <c r="AO39" s="31"/>
      <c r="AP39" s="44">
        <f t="shared" si="26"/>
        <v>126.31</v>
      </c>
      <c r="AQ39" s="20">
        <f t="shared" si="27"/>
        <v>252.63</v>
      </c>
      <c r="AR39" s="45">
        <f t="shared" si="28"/>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row>
    <row r="40" spans="1:51"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379">
        <f t="shared" si="30"/>
        <v>0</v>
      </c>
      <c r="J40" s="101">
        <f>ROUND(index!$N$29/12,2)*$H$9</f>
        <v>141923.1</v>
      </c>
      <c r="K40" s="106">
        <f>ROUND(index!$N$30/12,2)*$H$10</f>
        <v>1277425.3547999999</v>
      </c>
      <c r="L40" s="149">
        <f>IF((SUM(D40:K40)-E40)&lt;index!$O$3,index!$O$3,SUM(D40:K40)-E40)</f>
        <v>1421583.8047999998</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45">
        <v>24</v>
      </c>
      <c r="Z40" s="312">
        <f t="shared" si="3"/>
        <v>2313.14</v>
      </c>
      <c r="AA40" s="8">
        <f>ROUND(Z40*index!$O$8,2)</f>
        <v>2406.59</v>
      </c>
      <c r="AB40" s="103">
        <f t="shared" si="4"/>
        <v>-1419177.2147999997</v>
      </c>
      <c r="AC40" s="103">
        <f t="shared" si="16"/>
        <v>0</v>
      </c>
      <c r="AD40" s="310">
        <f t="shared" si="17"/>
        <v>0</v>
      </c>
      <c r="AE40" s="311">
        <f t="shared" si="18"/>
        <v>0</v>
      </c>
      <c r="AF40" s="149">
        <f t="shared" si="5"/>
        <v>2406.59</v>
      </c>
      <c r="AG40" s="216">
        <f t="shared" si="19"/>
        <v>14.6149</v>
      </c>
      <c r="AH40" s="31"/>
      <c r="AI40" s="37">
        <f t="shared" si="20"/>
        <v>3.7999000000000001</v>
      </c>
      <c r="AJ40" s="22">
        <f t="shared" si="21"/>
        <v>8.1843000000000004</v>
      </c>
      <c r="AK40" s="22">
        <f t="shared" si="22"/>
        <v>5.1151999999999997</v>
      </c>
      <c r="AL40" s="22">
        <f t="shared" si="23"/>
        <v>7.3075000000000001</v>
      </c>
      <c r="AM40" s="22">
        <f t="shared" si="24"/>
        <v>4.3845000000000001</v>
      </c>
      <c r="AN40" s="38">
        <f t="shared" si="25"/>
        <v>2.923</v>
      </c>
      <c r="AO40" s="31"/>
      <c r="AP40" s="44">
        <f t="shared" si="26"/>
        <v>126.59</v>
      </c>
      <c r="AQ40" s="20">
        <f t="shared" si="27"/>
        <v>253.17</v>
      </c>
      <c r="AR40" s="45">
        <f t="shared" si="28"/>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row>
    <row r="41" spans="1:51"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379">
        <f t="shared" si="30"/>
        <v>0</v>
      </c>
      <c r="J41" s="101">
        <f>ROUND(index!$N$29/12,2)*$H$9</f>
        <v>141923.1</v>
      </c>
      <c r="K41" s="106">
        <f>ROUND(index!$N$30/12,2)*$H$10</f>
        <v>1277425.3547999999</v>
      </c>
      <c r="L41" s="149">
        <f>IF((SUM(D41:K41)-E41)&lt;index!$O$3,index!$O$3,SUM(D41:K41)-E41)</f>
        <v>1421594.0348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45">
        <v>25</v>
      </c>
      <c r="Z41" s="312">
        <f t="shared" si="3"/>
        <v>2317.7800000000002</v>
      </c>
      <c r="AA41" s="8">
        <f>ROUND(Z41*index!$O$8,2)</f>
        <v>2411.42</v>
      </c>
      <c r="AB41" s="103">
        <f t="shared" si="4"/>
        <v>-1419182.6148000001</v>
      </c>
      <c r="AC41" s="103">
        <f t="shared" si="16"/>
        <v>0</v>
      </c>
      <c r="AD41" s="310">
        <f t="shared" si="17"/>
        <v>0</v>
      </c>
      <c r="AE41" s="311">
        <f t="shared" si="18"/>
        <v>0</v>
      </c>
      <c r="AF41" s="149">
        <f t="shared" si="5"/>
        <v>2411.42</v>
      </c>
      <c r="AG41" s="216">
        <f t="shared" si="19"/>
        <v>14.644299999999999</v>
      </c>
      <c r="AH41" s="31"/>
      <c r="AI41" s="37">
        <f t="shared" si="20"/>
        <v>3.8075000000000001</v>
      </c>
      <c r="AJ41" s="22">
        <f t="shared" si="21"/>
        <v>8.2007999999999992</v>
      </c>
      <c r="AK41" s="22">
        <f t="shared" si="22"/>
        <v>5.1254999999999997</v>
      </c>
      <c r="AL41" s="22">
        <f t="shared" si="23"/>
        <v>7.3221999999999996</v>
      </c>
      <c r="AM41" s="22">
        <f t="shared" si="24"/>
        <v>4.3933</v>
      </c>
      <c r="AN41" s="38">
        <f t="shared" si="25"/>
        <v>2.9289000000000001</v>
      </c>
      <c r="AO41" s="31"/>
      <c r="AP41" s="44">
        <f t="shared" si="26"/>
        <v>126.84</v>
      </c>
      <c r="AQ41" s="20">
        <f t="shared" si="27"/>
        <v>253.68</v>
      </c>
      <c r="AR41" s="45">
        <f t="shared" si="28"/>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row>
    <row r="42" spans="1:51"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379">
        <f t="shared" si="30"/>
        <v>0</v>
      </c>
      <c r="J42" s="101">
        <f>ROUND(index!$N$29/12,2)*$H$9</f>
        <v>141923.1</v>
      </c>
      <c r="K42" s="106">
        <f>ROUND(index!$N$30/12,2)*$H$10</f>
        <v>1277425.3547999999</v>
      </c>
      <c r="L42" s="149">
        <f>IF((SUM(D42:K42)-E42)&lt;index!$O$3,index!$O$3,SUM(D42:K42)-E42)</f>
        <v>1421604.2648</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45">
        <v>26</v>
      </c>
      <c r="Z42" s="312">
        <f t="shared" si="3"/>
        <v>2322.08</v>
      </c>
      <c r="AA42" s="8">
        <f>ROUND(Z42*index!$O$8,2)</f>
        <v>2415.89</v>
      </c>
      <c r="AB42" s="103">
        <f t="shared" si="4"/>
        <v>-1419188.3748000001</v>
      </c>
      <c r="AC42" s="103">
        <f t="shared" si="16"/>
        <v>0</v>
      </c>
      <c r="AD42" s="310">
        <f t="shared" si="17"/>
        <v>0</v>
      </c>
      <c r="AE42" s="311">
        <f t="shared" si="18"/>
        <v>0</v>
      </c>
      <c r="AF42" s="149">
        <f t="shared" si="5"/>
        <v>2415.89</v>
      </c>
      <c r="AG42" s="216">
        <f t="shared" si="19"/>
        <v>14.6714</v>
      </c>
      <c r="AH42" s="31"/>
      <c r="AI42" s="37">
        <f t="shared" si="20"/>
        <v>3.8146</v>
      </c>
      <c r="AJ42" s="22">
        <f t="shared" si="21"/>
        <v>8.2159999999999993</v>
      </c>
      <c r="AK42" s="22">
        <f t="shared" si="22"/>
        <v>5.1349999999999998</v>
      </c>
      <c r="AL42" s="22">
        <f t="shared" si="23"/>
        <v>7.3357000000000001</v>
      </c>
      <c r="AM42" s="22">
        <f t="shared" si="24"/>
        <v>4.4013999999999998</v>
      </c>
      <c r="AN42" s="38">
        <f t="shared" si="25"/>
        <v>2.9342999999999999</v>
      </c>
      <c r="AO42" s="31"/>
      <c r="AP42" s="44">
        <f t="shared" si="26"/>
        <v>127.08</v>
      </c>
      <c r="AQ42" s="20">
        <f t="shared" si="27"/>
        <v>254.15</v>
      </c>
      <c r="AR42" s="45">
        <f t="shared" si="28"/>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row>
    <row r="43" spans="1:51"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379">
        <f t="shared" si="30"/>
        <v>0</v>
      </c>
      <c r="J43" s="101">
        <f>ROUND(index!$N$29/12,2)*$H$9</f>
        <v>141923.1</v>
      </c>
      <c r="K43" s="106">
        <f>ROUND(index!$N$30/12,2)*$H$10</f>
        <v>1277425.3547999999</v>
      </c>
      <c r="L43" s="149">
        <f>IF((SUM(D43:K43)-E43)&lt;index!$O$3,index!$O$3,SUM(D43:K43)-E43)</f>
        <v>1421614.4848</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45">
        <v>27</v>
      </c>
      <c r="Z43" s="312">
        <f t="shared" si="3"/>
        <v>2326.06</v>
      </c>
      <c r="AA43" s="8">
        <f>ROUND(Z43*index!$O$8,2)</f>
        <v>2420.0300000000002</v>
      </c>
      <c r="AB43" s="103">
        <f t="shared" si="4"/>
        <v>-1419194.4547999999</v>
      </c>
      <c r="AC43" s="103">
        <f t="shared" si="16"/>
        <v>0</v>
      </c>
      <c r="AD43" s="310">
        <f t="shared" si="17"/>
        <v>0</v>
      </c>
      <c r="AE43" s="311">
        <f t="shared" si="18"/>
        <v>0</v>
      </c>
      <c r="AF43" s="149">
        <f t="shared" si="5"/>
        <v>2420.0300000000002</v>
      </c>
      <c r="AG43" s="216">
        <f t="shared" si="19"/>
        <v>14.6965</v>
      </c>
      <c r="AH43" s="31"/>
      <c r="AI43" s="37">
        <f t="shared" si="20"/>
        <v>3.8210999999999999</v>
      </c>
      <c r="AJ43" s="22">
        <f t="shared" si="21"/>
        <v>8.23</v>
      </c>
      <c r="AK43" s="22">
        <f t="shared" si="22"/>
        <v>5.1437999999999997</v>
      </c>
      <c r="AL43" s="22">
        <f t="shared" si="23"/>
        <v>7.3483000000000001</v>
      </c>
      <c r="AM43" s="22">
        <f t="shared" si="24"/>
        <v>4.4089999999999998</v>
      </c>
      <c r="AN43" s="38">
        <f t="shared" si="25"/>
        <v>2.9392999999999998</v>
      </c>
      <c r="AO43" s="31"/>
      <c r="AP43" s="44">
        <f t="shared" si="26"/>
        <v>127.29</v>
      </c>
      <c r="AQ43" s="20">
        <f t="shared" si="27"/>
        <v>254.59</v>
      </c>
      <c r="AR43" s="45">
        <f t="shared" si="28"/>
        <v>381.88</v>
      </c>
      <c r="AS43" s="105"/>
      <c r="AT43" s="145">
        <v>27</v>
      </c>
      <c r="AU43" s="20">
        <f>ROUND(index!$O$33+((D43+F43+G43)*12)*index!$O$34,2)</f>
        <v>1037.29</v>
      </c>
      <c r="AV43" s="45">
        <f>ROUND(index!$O$37+((D43+F43+G43)*12)*index!$O$38,2)</f>
        <v>818.61</v>
      </c>
      <c r="AW43" s="31"/>
      <c r="AX43" s="44">
        <f>ROUND(index!$O$33+(AF43*12)*index!$O$34,2)</f>
        <v>1083.49</v>
      </c>
      <c r="AY43" s="45">
        <f>ROUND(index!$O$37+(AF43*12)*index!$O$38,2)</f>
        <v>828.4</v>
      </c>
    </row>
    <row r="44" spans="1:51"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379">
        <f t="shared" si="30"/>
        <v>0</v>
      </c>
      <c r="J44" s="101">
        <f>ROUND(index!$N$29/12,2)*$H$9</f>
        <v>141923.1</v>
      </c>
      <c r="K44" s="106">
        <f>ROUND(index!$N$30/12,2)*$H$10</f>
        <v>1277425.3547999999</v>
      </c>
      <c r="L44" s="149">
        <f>IF((SUM(D44:K44)-E44)&lt;index!$O$3,index!$O$3,SUM(D44:K44)-E44)</f>
        <v>1421614.4848</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45">
        <v>28</v>
      </c>
      <c r="Z44" s="312">
        <f t="shared" si="3"/>
        <v>2329.7600000000002</v>
      </c>
      <c r="AA44" s="8">
        <f>ROUND(Z44*index!$O$8,2)</f>
        <v>2423.88</v>
      </c>
      <c r="AB44" s="103">
        <f t="shared" si="4"/>
        <v>-1419190.6048000001</v>
      </c>
      <c r="AC44" s="103">
        <f t="shared" si="16"/>
        <v>0</v>
      </c>
      <c r="AD44" s="310">
        <f t="shared" si="17"/>
        <v>0</v>
      </c>
      <c r="AE44" s="311">
        <f t="shared" si="18"/>
        <v>0</v>
      </c>
      <c r="AF44" s="149">
        <f t="shared" si="5"/>
        <v>2423.88</v>
      </c>
      <c r="AG44" s="216">
        <f t="shared" si="19"/>
        <v>14.719900000000001</v>
      </c>
      <c r="AH44" s="31"/>
      <c r="AI44" s="37">
        <f t="shared" si="20"/>
        <v>3.8271999999999999</v>
      </c>
      <c r="AJ44" s="22">
        <f t="shared" si="21"/>
        <v>8.2431000000000001</v>
      </c>
      <c r="AK44" s="22">
        <f t="shared" si="22"/>
        <v>5.1520000000000001</v>
      </c>
      <c r="AL44" s="22">
        <f t="shared" si="23"/>
        <v>7.36</v>
      </c>
      <c r="AM44" s="22">
        <f t="shared" si="24"/>
        <v>4.4160000000000004</v>
      </c>
      <c r="AN44" s="38">
        <f t="shared" si="25"/>
        <v>2.944</v>
      </c>
      <c r="AO44" s="31"/>
      <c r="AP44" s="44">
        <f t="shared" si="26"/>
        <v>127.5</v>
      </c>
      <c r="AQ44" s="20">
        <f t="shared" si="27"/>
        <v>254.99</v>
      </c>
      <c r="AR44" s="45">
        <f t="shared" si="28"/>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row>
    <row r="45" spans="1:51"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379">
        <f t="shared" si="30"/>
        <v>0</v>
      </c>
      <c r="J45" s="101">
        <f>ROUND(index!$N$29/12,2)*$H$9</f>
        <v>141923.1</v>
      </c>
      <c r="K45" s="106">
        <f>ROUND(index!$N$30/12,2)*$H$10</f>
        <v>1277425.3547999999</v>
      </c>
      <c r="L45" s="149">
        <f>IF((SUM(D45:K45)-E45)&lt;index!$O$3,index!$O$3,SUM(D45:K45)-E45)</f>
        <v>1421614.4848</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45">
        <v>29</v>
      </c>
      <c r="Z45" s="312">
        <f t="shared" si="3"/>
        <v>2333.1799999999998</v>
      </c>
      <c r="AA45" s="8">
        <f>ROUND(Z45*index!$O$8,2)</f>
        <v>2427.44</v>
      </c>
      <c r="AB45" s="103">
        <f t="shared" si="4"/>
        <v>-1419187.0448</v>
      </c>
      <c r="AC45" s="103">
        <f t="shared" si="16"/>
        <v>0</v>
      </c>
      <c r="AD45" s="310">
        <f t="shared" si="17"/>
        <v>0</v>
      </c>
      <c r="AE45" s="311">
        <f t="shared" si="18"/>
        <v>0</v>
      </c>
      <c r="AF45" s="149">
        <f t="shared" si="5"/>
        <v>2427.44</v>
      </c>
      <c r="AG45" s="216">
        <f t="shared" si="19"/>
        <v>14.7415</v>
      </c>
      <c r="AH45" s="31"/>
      <c r="AI45" s="37">
        <f t="shared" si="20"/>
        <v>3.8328000000000002</v>
      </c>
      <c r="AJ45" s="22">
        <f t="shared" si="21"/>
        <v>8.2552000000000003</v>
      </c>
      <c r="AK45" s="22">
        <f t="shared" si="22"/>
        <v>5.1595000000000004</v>
      </c>
      <c r="AL45" s="22">
        <f t="shared" si="23"/>
        <v>7.3708</v>
      </c>
      <c r="AM45" s="22">
        <f t="shared" si="24"/>
        <v>4.4225000000000003</v>
      </c>
      <c r="AN45" s="38">
        <f t="shared" si="25"/>
        <v>2.9483000000000001</v>
      </c>
      <c r="AO45" s="31"/>
      <c r="AP45" s="44">
        <f t="shared" si="26"/>
        <v>127.68</v>
      </c>
      <c r="AQ45" s="20">
        <f t="shared" si="27"/>
        <v>255.37</v>
      </c>
      <c r="AR45" s="45">
        <f t="shared" si="28"/>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row>
    <row r="46" spans="1:51"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379">
        <f t="shared" si="30"/>
        <v>0</v>
      </c>
      <c r="J46" s="101">
        <f>ROUND(index!$N$29/12,2)*$H$9</f>
        <v>141923.1</v>
      </c>
      <c r="K46" s="106">
        <f>ROUND(index!$N$30/12,2)*$H$10</f>
        <v>1277425.3547999999</v>
      </c>
      <c r="L46" s="149">
        <f>IF((SUM(D46:K46)-E46)&lt;index!$O$3,index!$O$3,SUM(D46:K46)-E46)</f>
        <v>1421614.4848</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45">
        <v>30</v>
      </c>
      <c r="Z46" s="312">
        <f t="shared" si="3"/>
        <v>2336.35</v>
      </c>
      <c r="AA46" s="8">
        <f>ROUND(Z46*index!$O$8,2)</f>
        <v>2430.7399999999998</v>
      </c>
      <c r="AB46" s="103">
        <f t="shared" si="4"/>
        <v>-1419183.7448</v>
      </c>
      <c r="AC46" s="103">
        <f t="shared" si="16"/>
        <v>0</v>
      </c>
      <c r="AD46" s="310">
        <f t="shared" si="17"/>
        <v>0</v>
      </c>
      <c r="AE46" s="311">
        <f t="shared" si="18"/>
        <v>0</v>
      </c>
      <c r="AF46" s="149">
        <f t="shared" si="5"/>
        <v>2430.7399999999998</v>
      </c>
      <c r="AG46" s="216">
        <f t="shared" si="19"/>
        <v>14.7616</v>
      </c>
      <c r="AH46" s="31"/>
      <c r="AI46" s="37">
        <f t="shared" si="20"/>
        <v>3.8380000000000001</v>
      </c>
      <c r="AJ46" s="22">
        <f t="shared" si="21"/>
        <v>8.2665000000000006</v>
      </c>
      <c r="AK46" s="22">
        <f t="shared" si="22"/>
        <v>5.1665999999999999</v>
      </c>
      <c r="AL46" s="22">
        <f t="shared" si="23"/>
        <v>7.3807999999999998</v>
      </c>
      <c r="AM46" s="22">
        <f t="shared" si="24"/>
        <v>4.4284999999999997</v>
      </c>
      <c r="AN46" s="38">
        <f t="shared" si="25"/>
        <v>2.9523000000000001</v>
      </c>
      <c r="AO46" s="31"/>
      <c r="AP46" s="44">
        <f t="shared" si="26"/>
        <v>127.86</v>
      </c>
      <c r="AQ46" s="20">
        <f t="shared" si="27"/>
        <v>255.71</v>
      </c>
      <c r="AR46" s="45">
        <f t="shared" si="28"/>
        <v>383.57</v>
      </c>
      <c r="AS46" s="105"/>
      <c r="AT46" s="145">
        <v>30</v>
      </c>
      <c r="AU46" s="20">
        <f>ROUND(index!$O$33+((D46+F46+G46)*12)*index!$O$34,2)</f>
        <v>1037.29</v>
      </c>
      <c r="AV46" s="45">
        <f>ROUND(index!$O$37+((D46+F46+G46)*12)*index!$O$38,2)</f>
        <v>818.61</v>
      </c>
      <c r="AW46" s="31"/>
      <c r="AX46" s="44">
        <f>ROUND(index!$O$33+(AF46*12)*index!$O$34,2)</f>
        <v>1086.7</v>
      </c>
      <c r="AY46" s="45">
        <f>ROUND(index!$O$37+(AF46*12)*index!$O$38,2)</f>
        <v>829.09</v>
      </c>
    </row>
    <row r="47" spans="1:51"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379">
        <f t="shared" si="30"/>
        <v>0</v>
      </c>
      <c r="J47" s="101">
        <f>ROUND(index!$N$29/12,2)*$H$9</f>
        <v>141923.1</v>
      </c>
      <c r="K47" s="106">
        <f>ROUND(index!$N$30/12,2)*$H$10</f>
        <v>1277425.3547999999</v>
      </c>
      <c r="L47" s="149">
        <f>IF((SUM(D47:K47)-E47)&lt;index!$O$3,index!$O$3,SUM(D47:K47)-E47)</f>
        <v>1421614.4848</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45">
        <v>31</v>
      </c>
      <c r="Z47" s="312">
        <f t="shared" si="3"/>
        <v>2339.2800000000002</v>
      </c>
      <c r="AA47" s="8">
        <f>ROUND(Z47*index!$O$8,2)</f>
        <v>2433.79</v>
      </c>
      <c r="AB47" s="103">
        <f t="shared" si="4"/>
        <v>-1419180.6947999999</v>
      </c>
      <c r="AC47" s="103">
        <f t="shared" si="16"/>
        <v>0</v>
      </c>
      <c r="AD47" s="310">
        <f t="shared" si="17"/>
        <v>0</v>
      </c>
      <c r="AE47" s="311">
        <f t="shared" si="18"/>
        <v>0</v>
      </c>
      <c r="AF47" s="149">
        <f t="shared" si="5"/>
        <v>2433.79</v>
      </c>
      <c r="AG47" s="216">
        <f t="shared" si="19"/>
        <v>14.780099999999999</v>
      </c>
      <c r="AH47" s="31"/>
      <c r="AI47" s="37">
        <f t="shared" si="20"/>
        <v>3.8428</v>
      </c>
      <c r="AJ47" s="22">
        <f t="shared" si="21"/>
        <v>8.2768999999999995</v>
      </c>
      <c r="AK47" s="22">
        <f t="shared" si="22"/>
        <v>5.173</v>
      </c>
      <c r="AL47" s="22">
        <f t="shared" si="23"/>
        <v>7.3901000000000003</v>
      </c>
      <c r="AM47" s="22">
        <f t="shared" si="24"/>
        <v>4.4340000000000002</v>
      </c>
      <c r="AN47" s="38">
        <f t="shared" si="25"/>
        <v>2.956</v>
      </c>
      <c r="AO47" s="31"/>
      <c r="AP47" s="44">
        <f t="shared" si="26"/>
        <v>128.02000000000001</v>
      </c>
      <c r="AQ47" s="20">
        <f t="shared" si="27"/>
        <v>256.02999999999997</v>
      </c>
      <c r="AR47" s="45">
        <f t="shared" si="28"/>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row>
    <row r="48" spans="1:51"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379">
        <f t="shared" si="30"/>
        <v>0</v>
      </c>
      <c r="J48" s="101">
        <f>ROUND(index!$N$29/12,2)*$H$9</f>
        <v>141923.1</v>
      </c>
      <c r="K48" s="106">
        <f>ROUND(index!$N$30/12,2)*$H$10</f>
        <v>1277425.3547999999</v>
      </c>
      <c r="L48" s="149">
        <f>IF((SUM(D48:K48)-E48)&lt;index!$O$3,index!$O$3,SUM(D48:K48)-E48)</f>
        <v>1421614.4848</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46">
        <v>32</v>
      </c>
      <c r="Z48" s="312">
        <f t="shared" si="3"/>
        <v>2342</v>
      </c>
      <c r="AA48" s="8">
        <f>ROUND(Z48*index!$O$8,2)</f>
        <v>2436.62</v>
      </c>
      <c r="AB48" s="103">
        <f t="shared" si="4"/>
        <v>-1419177.8647999999</v>
      </c>
      <c r="AC48" s="103">
        <f t="shared" si="16"/>
        <v>0</v>
      </c>
      <c r="AD48" s="310">
        <f t="shared" si="17"/>
        <v>0</v>
      </c>
      <c r="AE48" s="311">
        <f t="shared" si="18"/>
        <v>0</v>
      </c>
      <c r="AF48" s="149">
        <f t="shared" si="5"/>
        <v>2436.62</v>
      </c>
      <c r="AG48" s="216">
        <f t="shared" si="19"/>
        <v>14.7973</v>
      </c>
      <c r="AH48" s="31"/>
      <c r="AI48" s="37">
        <f t="shared" si="20"/>
        <v>3.8473000000000002</v>
      </c>
      <c r="AJ48" s="22">
        <f t="shared" si="21"/>
        <v>8.2865000000000002</v>
      </c>
      <c r="AK48" s="22">
        <f t="shared" si="22"/>
        <v>5.1791</v>
      </c>
      <c r="AL48" s="22">
        <f t="shared" si="23"/>
        <v>7.3986999999999998</v>
      </c>
      <c r="AM48" s="22">
        <f t="shared" si="24"/>
        <v>4.4391999999999996</v>
      </c>
      <c r="AN48" s="38">
        <f t="shared" si="25"/>
        <v>2.9594999999999998</v>
      </c>
      <c r="AO48" s="31"/>
      <c r="AP48" s="44">
        <f t="shared" si="26"/>
        <v>128.16999999999999</v>
      </c>
      <c r="AQ48" s="20">
        <f t="shared" si="27"/>
        <v>256.33</v>
      </c>
      <c r="AR48" s="45">
        <f t="shared" si="28"/>
        <v>384.5</v>
      </c>
      <c r="AS48" s="105"/>
      <c r="AT48" s="146">
        <v>32</v>
      </c>
      <c r="AU48" s="20">
        <f>ROUND(index!$O$33+((D48+F48+G48)*12)*index!$O$34,2)</f>
        <v>1037.29</v>
      </c>
      <c r="AV48" s="45">
        <f>ROUND(index!$O$37+((D48+F48+G48)*12)*index!$O$38,2)</f>
        <v>818.61</v>
      </c>
      <c r="AW48" s="31"/>
      <c r="AX48" s="44">
        <f>ROUND(index!$O$33+(AF48*12)*index!$O$34,2)</f>
        <v>1088.47</v>
      </c>
      <c r="AY48" s="45">
        <f>ROUND(index!$O$37+(AF48*12)*index!$O$38,2)</f>
        <v>829.46</v>
      </c>
    </row>
    <row r="49" spans="1:51"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379">
        <f t="shared" si="30"/>
        <v>0</v>
      </c>
      <c r="J49" s="101">
        <f>ROUND(index!$N$29/12,2)*$H$9</f>
        <v>141923.1</v>
      </c>
      <c r="K49" s="106">
        <f>ROUND(index!$N$30/12,2)*$H$10</f>
        <v>1277425.3547999999</v>
      </c>
      <c r="L49" s="149">
        <f>IF((SUM(D49:K49)-E49)&lt;index!$O$3,index!$O$3,SUM(D49:K49)-E49)</f>
        <v>1421614.4848</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46">
        <v>33</v>
      </c>
      <c r="Z49" s="312">
        <f t="shared" si="3"/>
        <v>2344.52</v>
      </c>
      <c r="AA49" s="8">
        <f>ROUND(Z49*index!$O$8,2)</f>
        <v>2439.2399999999998</v>
      </c>
      <c r="AB49" s="103">
        <f t="shared" si="4"/>
        <v>-1419175.2448</v>
      </c>
      <c r="AC49" s="103">
        <f t="shared" si="16"/>
        <v>0</v>
      </c>
      <c r="AD49" s="310">
        <f t="shared" si="17"/>
        <v>0</v>
      </c>
      <c r="AE49" s="311">
        <f t="shared" si="18"/>
        <v>0</v>
      </c>
      <c r="AF49" s="149">
        <f t="shared" si="5"/>
        <v>2439.2399999999998</v>
      </c>
      <c r="AG49" s="216">
        <f t="shared" si="19"/>
        <v>14.8132</v>
      </c>
      <c r="AH49" s="31"/>
      <c r="AI49" s="37">
        <f t="shared" si="20"/>
        <v>3.8513999999999999</v>
      </c>
      <c r="AJ49" s="22">
        <f t="shared" si="21"/>
        <v>8.2954000000000008</v>
      </c>
      <c r="AK49" s="22">
        <f t="shared" si="22"/>
        <v>5.1845999999999997</v>
      </c>
      <c r="AL49" s="22">
        <f t="shared" si="23"/>
        <v>7.4066000000000001</v>
      </c>
      <c r="AM49" s="22">
        <f t="shared" si="24"/>
        <v>4.444</v>
      </c>
      <c r="AN49" s="38">
        <f t="shared" si="25"/>
        <v>2.9626000000000001</v>
      </c>
      <c r="AO49" s="31"/>
      <c r="AP49" s="44">
        <f t="shared" si="26"/>
        <v>128.30000000000001</v>
      </c>
      <c r="AQ49" s="20">
        <f t="shared" si="27"/>
        <v>256.61</v>
      </c>
      <c r="AR49" s="45">
        <f t="shared" si="28"/>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row>
    <row r="50" spans="1:51"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379">
        <f t="shared" si="30"/>
        <v>0</v>
      </c>
      <c r="J50" s="101">
        <f>ROUND(index!$N$29/12,2)*$H$9</f>
        <v>141923.1</v>
      </c>
      <c r="K50" s="106">
        <f>ROUND(index!$N$30/12,2)*$H$10</f>
        <v>1277425.3547999999</v>
      </c>
      <c r="L50" s="149">
        <f>IF((SUM(D50:K50)-E50)&lt;index!$O$3,index!$O$3,SUM(D50:K50)-E50)</f>
        <v>1421614.4848</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46">
        <v>34</v>
      </c>
      <c r="Z50" s="312">
        <f t="shared" si="3"/>
        <v>2346.85</v>
      </c>
      <c r="AA50" s="8">
        <f>ROUND(Z50*index!$O$8,2)</f>
        <v>2441.66</v>
      </c>
      <c r="AB50" s="103">
        <f t="shared" si="4"/>
        <v>-1419172.8248000001</v>
      </c>
      <c r="AC50" s="103">
        <f t="shared" si="16"/>
        <v>0</v>
      </c>
      <c r="AD50" s="310">
        <f t="shared" si="17"/>
        <v>0</v>
      </c>
      <c r="AE50" s="311">
        <f t="shared" si="18"/>
        <v>0</v>
      </c>
      <c r="AF50" s="149">
        <f t="shared" si="5"/>
        <v>2441.66</v>
      </c>
      <c r="AG50" s="216">
        <f t="shared" si="19"/>
        <v>14.8279</v>
      </c>
      <c r="AH50" s="31"/>
      <c r="AI50" s="37">
        <f t="shared" si="20"/>
        <v>3.8553000000000002</v>
      </c>
      <c r="AJ50" s="22">
        <f t="shared" si="21"/>
        <v>8.3035999999999994</v>
      </c>
      <c r="AK50" s="22">
        <f t="shared" si="22"/>
        <v>5.1898</v>
      </c>
      <c r="AL50" s="22">
        <f t="shared" si="23"/>
        <v>7.4139999999999997</v>
      </c>
      <c r="AM50" s="22">
        <f t="shared" si="24"/>
        <v>4.4484000000000004</v>
      </c>
      <c r="AN50" s="38">
        <f t="shared" si="25"/>
        <v>2.9655999999999998</v>
      </c>
      <c r="AO50" s="31"/>
      <c r="AP50" s="44">
        <f t="shared" si="26"/>
        <v>128.43</v>
      </c>
      <c r="AQ50" s="20">
        <f t="shared" si="27"/>
        <v>256.86</v>
      </c>
      <c r="AR50" s="45">
        <f t="shared" si="28"/>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row>
    <row r="51" spans="1:51"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380">
        <f t="shared" si="30"/>
        <v>0</v>
      </c>
      <c r="J51" s="102">
        <f>ROUND(index!$N$29/12,2)*$H$9</f>
        <v>141923.1</v>
      </c>
      <c r="K51" s="107">
        <f>ROUND(index!$N$30/12,2)*$H$10</f>
        <v>1277425.3547999999</v>
      </c>
      <c r="L51" s="150">
        <f>IF((SUM(D51:K51)-E51)&lt;index!$O$3,index!$O$3,SUM(D51:K51)-E51)</f>
        <v>1421614.4848</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47">
        <v>35</v>
      </c>
      <c r="Z51" s="313">
        <f t="shared" si="3"/>
        <v>2349.0100000000002</v>
      </c>
      <c r="AA51" s="9">
        <f>ROUND(Z51*index!$O$8,2)</f>
        <v>2443.91</v>
      </c>
      <c r="AB51" s="131">
        <f t="shared" si="4"/>
        <v>-1419170.5748000001</v>
      </c>
      <c r="AC51" s="131">
        <f t="shared" si="16"/>
        <v>0</v>
      </c>
      <c r="AD51" s="314">
        <f t="shared" si="17"/>
        <v>0</v>
      </c>
      <c r="AE51" s="315">
        <f t="shared" si="18"/>
        <v>0</v>
      </c>
      <c r="AF51" s="150">
        <f t="shared" si="5"/>
        <v>2443.91</v>
      </c>
      <c r="AG51" s="217">
        <f t="shared" si="19"/>
        <v>14.8416</v>
      </c>
      <c r="AH51" s="31"/>
      <c r="AI51" s="37">
        <f t="shared" si="20"/>
        <v>3.8588</v>
      </c>
      <c r="AJ51" s="22">
        <f t="shared" si="21"/>
        <v>8.3112999999999992</v>
      </c>
      <c r="AK51" s="22">
        <f t="shared" si="22"/>
        <v>5.1946000000000003</v>
      </c>
      <c r="AL51" s="22">
        <f t="shared" si="23"/>
        <v>7.4207999999999998</v>
      </c>
      <c r="AM51" s="22">
        <f t="shared" si="24"/>
        <v>4.4524999999999997</v>
      </c>
      <c r="AN51" s="38">
        <f t="shared" si="25"/>
        <v>2.9683000000000002</v>
      </c>
      <c r="AO51" s="31"/>
      <c r="AP51" s="46">
        <f t="shared" si="26"/>
        <v>128.55000000000001</v>
      </c>
      <c r="AQ51" s="47">
        <f t="shared" si="27"/>
        <v>257.10000000000002</v>
      </c>
      <c r="AR51" s="48">
        <f t="shared" si="28"/>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row>
    <row r="52" spans="1:51" x14ac:dyDescent="0.25">
      <c r="G52" s="12"/>
      <c r="H52" s="12"/>
      <c r="I52" s="12"/>
      <c r="M52" s="15"/>
      <c r="Y52" s="15"/>
      <c r="AT52" s="15"/>
    </row>
  </sheetData>
  <sheetProtection algorithmName="SHA-512" hashValue="UpCXX/WmwX2IUAGqXH9fLlpL1iMOCMoMESWYAcUAGbET5YpbAjffUvtHagrvg5gmVGLi8RAXDhavpPhKV7Pi/Q==" saltValue="FBljxgyA3eVUogYHsbOUcw==" spinCount="100000" sheet="1" objects="1" scenarios="1" autoFilter="0"/>
  <conditionalFormatting sqref="AB16:AB51">
    <cfRule type="cellIs" dxfId="7" priority="1" stopIfTrue="1" operator="greaterThan">
      <formula>0</formula>
    </cfRule>
    <cfRule type="cellIs" dxfId="6" priority="2" stopIfTrue="1" operator="lessThan">
      <formula>0</formula>
    </cfRule>
    <cfRule type="cellIs" dxfId="5" priority="3" stopIfTrue="1" operator="lessThan">
      <formula>-1086.96</formula>
    </cfRule>
    <cfRule type="cellIs" dxfId="4" priority="4" stopIfTrue="1" operator="lessThan">
      <formula>0</formula>
    </cfRule>
  </conditionalFormatting>
  <pageMargins left="1.2598425196850394" right="0.70866141732283472" top="1.3385826771653544" bottom="0.47244094488188981" header="0.35433070866141736" footer="0.43307086614173229"/>
  <pageSetup paperSize="9" scale="57" fitToHeight="0" pageOrder="overThenDown" orientation="landscape" r:id="rId1"/>
  <headerFooter>
    <oddHeader xml:space="preserve">&amp;L&amp;G&amp;CAnciennes échelles salariales
Barème PPS
&amp;RIndex mars 2020
Barèmes
Secteurs fédéraux de la santé </oddHeader>
    <oddFooter>&amp;C&amp;P/&amp;N</oddFooter>
  </headerFooter>
  <colBreaks count="1" manualBreakCount="1">
    <brk id="34" max="50" man="1"/>
  </col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F68519BA-C379-41D7-850D-29C0BC3302D8}">
          <x14:formula1>
            <xm:f>ificbasisdoel!$A$56:$A$73</xm:f>
          </x14:formula1>
          <xm:sqref>I3</xm:sqref>
        </x14:dataValidation>
        <x14:dataValidation type="list" allowBlank="1" showInputMessage="1" showErrorMessage="1" xr:uid="{FFB575F9-BDE8-44A1-A76A-4730E4EE0370}">
          <x14:formula1>
            <xm:f>basisjaarlonen!$A$51:$A$117</xm:f>
          </x14:formula1>
          <xm:sqref>E3</xm:sqref>
        </x14:dataValidation>
        <x14:dataValidation type="list" allowBlank="1" showInputMessage="1" showErrorMessage="1" xr:uid="{375DDF67-8BC4-4C1A-9AC3-BD7420D159AB}">
          <x14:formula1>
            <xm:f>index!$R$23:$R$24</xm:f>
          </x14:formula1>
          <xm:sqref>E5:E10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52"/>
  <sheetViews>
    <sheetView zoomScaleNormal="100" workbookViewId="0">
      <pane xSplit="1" topLeftCell="B1" activePane="topRight" state="frozen"/>
      <selection activeCell="H17" sqref="H17"/>
      <selection pane="topRight" activeCell="D18" sqref="D18"/>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6.44140625" style="3" customWidth="1"/>
    <col min="7" max="7" width="6" style="1" customWidth="1"/>
    <col min="8" max="8" width="6.5546875" style="1" customWidth="1"/>
    <col min="9" max="9" width="8.109375" style="1" customWidth="1"/>
    <col min="10" max="10" width="8.33203125" style="1" customWidth="1"/>
    <col min="11" max="11" width="7.44140625" style="1" customWidth="1"/>
    <col min="12" max="12" width="11.109375"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8" width="9.5546875" style="1" hidden="1" customWidth="1"/>
    <col min="29" max="29" width="9.5546875" style="3" hidden="1" customWidth="1"/>
    <col min="30" max="31" width="9.5546875" style="3" customWidth="1"/>
    <col min="32" max="32" width="15.33203125" style="1" customWidth="1"/>
    <col min="33" max="33" width="11.88671875" style="35"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16384" width="9.109375" style="1"/>
  </cols>
  <sheetData>
    <row r="1" spans="1:51" ht="13.8" thickBot="1" x14ac:dyDescent="0.3"/>
    <row r="2" spans="1:51" ht="16.2" thickBot="1" x14ac:dyDescent="0.35">
      <c r="B2" s="154" t="s">
        <v>460</v>
      </c>
      <c r="C2" s="155"/>
      <c r="D2" s="155"/>
      <c r="E2" s="156"/>
      <c r="H2" s="154" t="s">
        <v>459</v>
      </c>
      <c r="I2" s="155"/>
      <c r="J2" s="155"/>
      <c r="K2" s="155"/>
      <c r="L2" s="156"/>
      <c r="AA2" s="187" t="s">
        <v>467</v>
      </c>
      <c r="AF2" s="187" t="s">
        <v>176</v>
      </c>
    </row>
    <row r="3" spans="1:51" s="32" customFormat="1" ht="16.2" thickBot="1" x14ac:dyDescent="0.3">
      <c r="B3" s="151" t="s">
        <v>465</v>
      </c>
      <c r="C3" s="152"/>
      <c r="D3" s="153"/>
      <c r="E3" s="163" t="s">
        <v>0</v>
      </c>
      <c r="G3" s="33"/>
      <c r="H3" s="157" t="s">
        <v>186</v>
      </c>
      <c r="I3" s="165" t="s">
        <v>156</v>
      </c>
      <c r="N3" s="128" t="s">
        <v>232</v>
      </c>
      <c r="O3" s="126"/>
      <c r="P3" s="126"/>
      <c r="Q3" s="126"/>
      <c r="R3" s="127"/>
      <c r="U3" s="128" t="s">
        <v>250</v>
      </c>
      <c r="V3" s="126"/>
      <c r="W3" s="127"/>
      <c r="AA3" s="327" t="str">
        <f>AF15</f>
        <v>1.12 --&gt; cat 4</v>
      </c>
      <c r="AC3" s="33"/>
      <c r="AD3" s="33"/>
      <c r="AE3" s="33"/>
      <c r="AF3" s="158">
        <f>AE14</f>
        <v>1</v>
      </c>
      <c r="AG3" s="36"/>
      <c r="AI3" s="128" t="s">
        <v>232</v>
      </c>
      <c r="AJ3" s="126"/>
      <c r="AK3" s="126"/>
      <c r="AL3" s="126"/>
      <c r="AM3" s="127"/>
      <c r="AP3" s="128" t="s">
        <v>250</v>
      </c>
      <c r="AQ3" s="126"/>
      <c r="AR3" s="127"/>
    </row>
    <row r="4" spans="1:51" ht="16.2" thickBot="1" x14ac:dyDescent="0.35">
      <c r="B4" s="174" t="s">
        <v>222</v>
      </c>
      <c r="C4" s="35"/>
      <c r="D4" s="35"/>
      <c r="F4" s="1"/>
      <c r="G4" s="3"/>
      <c r="N4" s="178" t="s">
        <v>233</v>
      </c>
      <c r="O4" s="15"/>
      <c r="P4" s="15"/>
      <c r="Q4" s="15"/>
      <c r="R4" s="16">
        <v>0.26</v>
      </c>
      <c r="U4" s="180" t="s">
        <v>247</v>
      </c>
      <c r="V4" s="181" t="s">
        <v>248</v>
      </c>
      <c r="W4" s="182" t="s">
        <v>249</v>
      </c>
      <c r="AF4" s="4"/>
      <c r="AI4" s="178" t="s">
        <v>233</v>
      </c>
      <c r="AJ4" s="170"/>
      <c r="AK4" s="170"/>
      <c r="AL4" s="170"/>
      <c r="AM4" s="189">
        <v>0.26</v>
      </c>
      <c r="AP4" s="180" t="s">
        <v>247</v>
      </c>
      <c r="AQ4" s="181" t="s">
        <v>248</v>
      </c>
      <c r="AR4" s="182" t="s">
        <v>249</v>
      </c>
    </row>
    <row r="5" spans="1:51" ht="13.8" thickBot="1" x14ac:dyDescent="0.3">
      <c r="B5" s="166" t="s">
        <v>224</v>
      </c>
      <c r="C5" s="167"/>
      <c r="D5" s="168"/>
      <c r="E5" s="195" t="s">
        <v>264</v>
      </c>
      <c r="F5" s="1"/>
      <c r="G5" s="186" t="s">
        <v>226</v>
      </c>
      <c r="H5" s="1">
        <f t="shared" ref="H5:H10" si="0">IF(E5="oui",1,0)</f>
        <v>0</v>
      </c>
      <c r="N5" s="178" t="s">
        <v>234</v>
      </c>
      <c r="O5" s="15"/>
      <c r="P5" s="15"/>
      <c r="Q5" s="15"/>
      <c r="R5" s="16">
        <v>0.5</v>
      </c>
      <c r="U5" s="183">
        <v>5.2600000000000001E-2</v>
      </c>
      <c r="V5" s="184">
        <v>0.1052</v>
      </c>
      <c r="W5" s="185">
        <v>0.1578</v>
      </c>
      <c r="AI5" s="178" t="s">
        <v>254</v>
      </c>
      <c r="AJ5" s="170"/>
      <c r="AK5" s="170"/>
      <c r="AL5" s="170"/>
      <c r="AM5" s="189">
        <v>0.5</v>
      </c>
      <c r="AP5" s="183">
        <v>5.2600000000000001E-2</v>
      </c>
      <c r="AQ5" s="184">
        <v>0.1052</v>
      </c>
      <c r="AR5" s="185">
        <v>0.1578</v>
      </c>
    </row>
    <row r="6" spans="1:51" ht="13.8" thickBot="1" x14ac:dyDescent="0.3">
      <c r="B6" s="169" t="s">
        <v>240</v>
      </c>
      <c r="C6" s="170"/>
      <c r="D6" s="171"/>
      <c r="E6" s="195" t="s">
        <v>264</v>
      </c>
      <c r="F6" s="1"/>
      <c r="G6" s="186" t="s">
        <v>227</v>
      </c>
      <c r="H6" s="1">
        <f t="shared" si="0"/>
        <v>0</v>
      </c>
      <c r="N6" s="178" t="s">
        <v>235</v>
      </c>
      <c r="O6" s="15"/>
      <c r="P6" s="15"/>
      <c r="Q6" s="15"/>
      <c r="R6" s="16">
        <v>0.56000000000000005</v>
      </c>
      <c r="AI6" s="328" t="s">
        <v>463</v>
      </c>
      <c r="AJ6" s="170"/>
      <c r="AK6" s="170"/>
      <c r="AL6" s="170"/>
      <c r="AM6" s="189">
        <v>0.56000000000000005</v>
      </c>
      <c r="AP6" s="183"/>
      <c r="AQ6" s="184"/>
      <c r="AR6" s="185"/>
    </row>
    <row r="7" spans="1:51" ht="13.8" thickBot="1" x14ac:dyDescent="0.3">
      <c r="B7" s="169" t="s">
        <v>223</v>
      </c>
      <c r="C7" s="170"/>
      <c r="D7" s="171"/>
      <c r="E7" s="195" t="s">
        <v>264</v>
      </c>
      <c r="F7" s="1"/>
      <c r="G7" s="186" t="s">
        <v>228</v>
      </c>
      <c r="H7" s="1">
        <f t="shared" si="0"/>
        <v>0</v>
      </c>
      <c r="N7" s="178" t="s">
        <v>236</v>
      </c>
      <c r="O7" s="15"/>
      <c r="P7" s="15"/>
      <c r="Q7" s="15"/>
      <c r="R7" s="16">
        <v>0.56000000000000005</v>
      </c>
      <c r="AI7" s="328" t="s">
        <v>464</v>
      </c>
      <c r="AJ7" s="170"/>
      <c r="AK7" s="170"/>
      <c r="AL7" s="170"/>
      <c r="AM7" s="189">
        <v>0.56000000000000005</v>
      </c>
    </row>
    <row r="8" spans="1:51" ht="13.8" thickBot="1" x14ac:dyDescent="0.3">
      <c r="B8" s="169" t="s">
        <v>225</v>
      </c>
      <c r="C8" s="170"/>
      <c r="D8" s="171"/>
      <c r="E8" s="195" t="s">
        <v>264</v>
      </c>
      <c r="F8" s="1"/>
      <c r="G8" s="186" t="s">
        <v>229</v>
      </c>
      <c r="H8" s="1">
        <f t="shared" si="0"/>
        <v>0</v>
      </c>
      <c r="N8" s="178" t="s">
        <v>237</v>
      </c>
      <c r="O8" s="15"/>
      <c r="P8" s="15"/>
      <c r="Q8" s="15"/>
      <c r="R8" s="16">
        <v>0.35</v>
      </c>
      <c r="AA8" s="291">
        <v>44378</v>
      </c>
      <c r="AB8" s="285"/>
      <c r="AC8" s="285"/>
      <c r="AD8" s="286" t="s">
        <v>457</v>
      </c>
      <c r="AE8" s="287"/>
      <c r="AF8" s="285"/>
      <c r="AG8" s="288"/>
      <c r="AI8" s="178" t="s">
        <v>255</v>
      </c>
      <c r="AJ8" s="170"/>
      <c r="AK8" s="170"/>
      <c r="AL8" s="170"/>
      <c r="AM8" s="189">
        <v>0.35</v>
      </c>
    </row>
    <row r="9" spans="1:51" ht="13.8" thickBot="1" x14ac:dyDescent="0.3">
      <c r="B9" s="264" t="s">
        <v>445</v>
      </c>
      <c r="C9" s="170"/>
      <c r="D9" s="171"/>
      <c r="E9" s="195" t="s">
        <v>264</v>
      </c>
      <c r="F9" s="1"/>
      <c r="G9" s="186" t="s">
        <v>231</v>
      </c>
      <c r="H9" s="1">
        <f t="shared" si="0"/>
        <v>0</v>
      </c>
      <c r="N9" s="178" t="s">
        <v>238</v>
      </c>
      <c r="O9" s="15"/>
      <c r="P9" s="15"/>
      <c r="Q9" s="15"/>
      <c r="R9" s="16">
        <v>0.5</v>
      </c>
      <c r="AA9" s="284"/>
      <c r="AC9" s="1"/>
      <c r="AD9" s="1"/>
      <c r="AI9" s="178" t="s">
        <v>256</v>
      </c>
      <c r="AJ9" s="170"/>
      <c r="AK9" s="170"/>
      <c r="AL9" s="170"/>
      <c r="AM9" s="189">
        <v>0.5</v>
      </c>
    </row>
    <row r="10" spans="1:51" ht="13.8" thickBot="1" x14ac:dyDescent="0.3">
      <c r="B10" s="265" t="s">
        <v>446</v>
      </c>
      <c r="C10" s="172"/>
      <c r="D10" s="173"/>
      <c r="E10" s="195" t="s">
        <v>264</v>
      </c>
      <c r="F10" s="1"/>
      <c r="G10" s="186" t="s">
        <v>230</v>
      </c>
      <c r="H10" s="1">
        <f t="shared" si="0"/>
        <v>0</v>
      </c>
      <c r="I10" s="35"/>
      <c r="N10" s="178" t="s">
        <v>239</v>
      </c>
      <c r="O10" s="15"/>
      <c r="P10" s="15"/>
      <c r="Q10" s="15"/>
      <c r="R10" s="16">
        <v>0.3</v>
      </c>
      <c r="AA10" s="292">
        <v>44378</v>
      </c>
      <c r="AB10" s="285"/>
      <c r="AC10" s="285"/>
      <c r="AD10" s="307" t="s">
        <v>461</v>
      </c>
      <c r="AE10" s="287"/>
      <c r="AF10" s="285"/>
      <c r="AG10" s="288"/>
      <c r="AI10" s="178" t="s">
        <v>257</v>
      </c>
      <c r="AJ10" s="170"/>
      <c r="AK10" s="170"/>
      <c r="AL10" s="170"/>
      <c r="AM10" s="189">
        <v>0.3</v>
      </c>
    </row>
    <row r="11" spans="1:51" ht="13.8" thickBot="1" x14ac:dyDescent="0.3">
      <c r="B11" s="4"/>
      <c r="I11" s="111"/>
      <c r="N11" s="179" t="s">
        <v>260</v>
      </c>
      <c r="O11" s="10"/>
      <c r="P11" s="10"/>
      <c r="Q11" s="10" t="s">
        <v>259</v>
      </c>
      <c r="R11" s="18">
        <v>0.2</v>
      </c>
      <c r="AI11" s="179" t="s">
        <v>258</v>
      </c>
      <c r="AJ11" s="172"/>
      <c r="AK11" s="172"/>
      <c r="AL11" s="179"/>
      <c r="AM11" s="190">
        <v>0.2</v>
      </c>
      <c r="AX11" s="176" t="s">
        <v>450</v>
      </c>
      <c r="AY11" s="176" t="s">
        <v>450</v>
      </c>
    </row>
    <row r="12" spans="1:51" ht="16.2" thickBot="1" x14ac:dyDescent="0.35">
      <c r="AF12" s="121" t="s">
        <v>467</v>
      </c>
      <c r="AG12" s="121" t="s">
        <v>467</v>
      </c>
      <c r="AU12" s="161" t="s">
        <v>468</v>
      </c>
      <c r="AV12" s="161" t="s">
        <v>468</v>
      </c>
      <c r="AW12" s="35"/>
      <c r="AX12" s="161" t="s">
        <v>467</v>
      </c>
      <c r="AY12" s="161" t="s">
        <v>467</v>
      </c>
    </row>
    <row r="13" spans="1:51" ht="53.4" thickBot="1" x14ac:dyDescent="0.3">
      <c r="B13" s="35" t="s">
        <v>243</v>
      </c>
      <c r="C13" s="175" t="s">
        <v>245</v>
      </c>
      <c r="D13" s="175" t="s">
        <v>246</v>
      </c>
      <c r="E13" s="175" t="s">
        <v>245</v>
      </c>
      <c r="F13" s="175"/>
      <c r="G13" s="175"/>
      <c r="H13" s="175"/>
      <c r="I13" s="175"/>
      <c r="J13" s="175"/>
      <c r="K13" s="175"/>
      <c r="L13" s="176" t="s">
        <v>241</v>
      </c>
      <c r="M13" s="6"/>
      <c r="N13" s="6"/>
      <c r="O13" s="6"/>
      <c r="P13" s="6"/>
      <c r="Q13" s="6"/>
      <c r="R13" s="6"/>
      <c r="S13" s="6"/>
      <c r="T13" s="6"/>
      <c r="U13" s="6"/>
      <c r="V13" s="6"/>
      <c r="W13" s="6"/>
      <c r="X13" s="6"/>
      <c r="Y13" s="6"/>
      <c r="AA13" s="177" t="s">
        <v>181</v>
      </c>
      <c r="AB13" s="35" t="s">
        <v>177</v>
      </c>
      <c r="AC13" s="35" t="s">
        <v>176</v>
      </c>
      <c r="AD13" s="306" t="s">
        <v>458</v>
      </c>
      <c r="AE13" s="308" t="s">
        <v>462</v>
      </c>
      <c r="AF13" s="121" t="s">
        <v>450</v>
      </c>
      <c r="AG13" s="121" t="s">
        <v>450</v>
      </c>
      <c r="AH13" s="6"/>
      <c r="AI13" s="176" t="s">
        <v>450</v>
      </c>
      <c r="AJ13" s="176" t="s">
        <v>450</v>
      </c>
      <c r="AK13" s="176" t="s">
        <v>450</v>
      </c>
      <c r="AL13" s="176" t="s">
        <v>450</v>
      </c>
      <c r="AM13" s="176" t="s">
        <v>450</v>
      </c>
      <c r="AN13" s="176" t="s">
        <v>450</v>
      </c>
      <c r="AO13" s="6"/>
      <c r="AP13" s="176" t="s">
        <v>450</v>
      </c>
      <c r="AQ13" s="176" t="s">
        <v>450</v>
      </c>
      <c r="AR13" s="176" t="s">
        <v>450</v>
      </c>
      <c r="AS13" s="6"/>
      <c r="AT13" s="6"/>
      <c r="AU13" s="193" t="s">
        <v>252</v>
      </c>
      <c r="AV13" s="193" t="s">
        <v>253</v>
      </c>
      <c r="AW13" s="121"/>
      <c r="AX13" s="193" t="s">
        <v>252</v>
      </c>
      <c r="AY13" s="193" t="s">
        <v>253</v>
      </c>
    </row>
    <row r="14" spans="1:51" ht="13.8" thickBot="1" x14ac:dyDescent="0.3">
      <c r="B14" s="177" t="s">
        <v>244</v>
      </c>
      <c r="C14" s="177" t="s">
        <v>244</v>
      </c>
      <c r="D14" s="177" t="s">
        <v>242</v>
      </c>
      <c r="E14" s="177" t="s">
        <v>251</v>
      </c>
      <c r="F14" s="177" t="s">
        <v>226</v>
      </c>
      <c r="G14" s="177" t="s">
        <v>227</v>
      </c>
      <c r="H14" s="177" t="s">
        <v>228</v>
      </c>
      <c r="I14" s="177" t="s">
        <v>229</v>
      </c>
      <c r="J14" s="177" t="s">
        <v>231</v>
      </c>
      <c r="K14" s="177" t="s">
        <v>230</v>
      </c>
      <c r="L14" s="177" t="s">
        <v>242</v>
      </c>
      <c r="M14" s="4"/>
      <c r="N14" s="175" t="s">
        <v>251</v>
      </c>
      <c r="O14" s="175" t="s">
        <v>251</v>
      </c>
      <c r="P14" s="175" t="s">
        <v>251</v>
      </c>
      <c r="Q14" s="175" t="s">
        <v>251</v>
      </c>
      <c r="R14" s="175" t="s">
        <v>251</v>
      </c>
      <c r="S14" s="175" t="s">
        <v>251</v>
      </c>
      <c r="T14" s="175"/>
      <c r="U14" s="175" t="s">
        <v>242</v>
      </c>
      <c r="V14" s="175" t="s">
        <v>242</v>
      </c>
      <c r="W14" s="175" t="s">
        <v>242</v>
      </c>
      <c r="X14" s="13"/>
      <c r="Y14" s="13"/>
      <c r="Z14" s="1" t="s">
        <v>174</v>
      </c>
      <c r="AA14" s="35" t="s">
        <v>466</v>
      </c>
      <c r="AB14" s="35" t="s">
        <v>263</v>
      </c>
      <c r="AC14" s="188">
        <v>0.18279999999999999</v>
      </c>
      <c r="AD14" s="296">
        <v>1</v>
      </c>
      <c r="AE14" s="297">
        <f>index!$S$9</f>
        <v>1</v>
      </c>
      <c r="AF14" s="121" t="s">
        <v>242</v>
      </c>
      <c r="AG14" s="121" t="s">
        <v>251</v>
      </c>
      <c r="AH14" s="13"/>
      <c r="AI14" s="175" t="s">
        <v>251</v>
      </c>
      <c r="AJ14" s="175" t="s">
        <v>251</v>
      </c>
      <c r="AK14" s="175" t="s">
        <v>251</v>
      </c>
      <c r="AL14" s="175" t="s">
        <v>251</v>
      </c>
      <c r="AM14" s="175" t="s">
        <v>251</v>
      </c>
      <c r="AN14" s="175" t="s">
        <v>251</v>
      </c>
      <c r="AO14" s="13"/>
      <c r="AP14" s="175" t="s">
        <v>242</v>
      </c>
      <c r="AQ14" s="175" t="s">
        <v>242</v>
      </c>
      <c r="AR14" s="175" t="s">
        <v>242</v>
      </c>
      <c r="AS14" s="13"/>
      <c r="AT14" s="13"/>
      <c r="AU14" s="194" t="s">
        <v>244</v>
      </c>
      <c r="AV14" s="194" t="s">
        <v>244</v>
      </c>
      <c r="AW14" s="175"/>
      <c r="AX14" s="194" t="s">
        <v>244</v>
      </c>
      <c r="AY14" s="194" t="s">
        <v>244</v>
      </c>
    </row>
    <row r="15" spans="1:51" s="120" customFormat="1" ht="13.8" thickBot="1" x14ac:dyDescent="0.3">
      <c r="A15" s="112" t="s">
        <v>27</v>
      </c>
      <c r="B15" s="34" t="str">
        <f>$E$3</f>
        <v>1.12</v>
      </c>
      <c r="C15" s="112" t="str">
        <f>$E$3</f>
        <v>1.12</v>
      </c>
      <c r="D15" s="34" t="str">
        <f>$E$3</f>
        <v>1.12</v>
      </c>
      <c r="E15" s="112" t="str">
        <f>$E$3</f>
        <v>1.12</v>
      </c>
      <c r="F15" s="112"/>
      <c r="G15" s="112"/>
      <c r="H15" s="112"/>
      <c r="I15" s="34"/>
      <c r="J15" s="112"/>
      <c r="K15" s="112"/>
      <c r="L15" s="34" t="str">
        <f>$E$3</f>
        <v>1.12</v>
      </c>
      <c r="M15" s="113"/>
      <c r="N15" s="114">
        <v>0.26</v>
      </c>
      <c r="O15" s="114">
        <v>0.56000000000000005</v>
      </c>
      <c r="P15" s="114">
        <v>0.35</v>
      </c>
      <c r="Q15" s="114">
        <v>0.5</v>
      </c>
      <c r="R15" s="114">
        <v>0.3</v>
      </c>
      <c r="S15" s="114">
        <v>0.2</v>
      </c>
      <c r="T15" s="115"/>
      <c r="U15" s="211">
        <v>5.2600000000000001E-2</v>
      </c>
      <c r="V15" s="211">
        <v>0.1052</v>
      </c>
      <c r="W15" s="211">
        <v>0.1578</v>
      </c>
      <c r="X15" s="115"/>
      <c r="Y15" s="117" t="s">
        <v>27</v>
      </c>
      <c r="Z15" s="117" t="str">
        <f>$I$3</f>
        <v>cat 4</v>
      </c>
      <c r="AA15" s="117" t="str">
        <f>$I$3</f>
        <v>cat 4</v>
      </c>
      <c r="AB15" s="323"/>
      <c r="AC15" s="324"/>
      <c r="AD15" s="325"/>
      <c r="AE15" s="326"/>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row>
    <row r="16" spans="1:51"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11">
        <f>+ROUND((D16)*0.04,2)*$H$8</f>
        <v>0</v>
      </c>
      <c r="J16" s="100">
        <f>ROUND(index!$N$29/12,2)*$H$9</f>
        <v>0</v>
      </c>
      <c r="K16" s="104">
        <f>ROUND(index!$N$30/12,2)*$H$10</f>
        <v>0</v>
      </c>
      <c r="L16" s="148">
        <f>IF((SUM(D16:K16)-E16)&lt;index!$O$3,index!$O$3,SUM(D16:K16)-E16)</f>
        <v>1866.32</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320">
        <f>ROUND(D16*$U$15,2)</f>
        <v>94.51</v>
      </c>
      <c r="V16" s="321">
        <f>ROUND(D16*$V$15,2)</f>
        <v>189.03</v>
      </c>
      <c r="W16" s="322">
        <f>ROUND(D16*$W$15,2)</f>
        <v>283.54000000000002</v>
      </c>
      <c r="X16" s="31"/>
      <c r="Y16" s="309">
        <v>0</v>
      </c>
      <c r="Z16" s="316">
        <f t="shared" ref="Z16:Z51" si="3">VLOOKUP(I$3,ificbasisdoel,$A16+2,FALSE)</f>
        <v>1903.79</v>
      </c>
      <c r="AA16" s="11">
        <f>ROUND(Z16*index!$O$8,2)</f>
        <v>1980.7</v>
      </c>
      <c r="AB16" s="317">
        <f t="shared" ref="AB16" si="4">+AA16-L16</f>
        <v>114.38000000000011</v>
      </c>
      <c r="AC16" s="317">
        <f>ROUND(IF($AB16&gt;0,$AB16*$AC$14,0),2)</f>
        <v>20.91</v>
      </c>
      <c r="AD16" s="318">
        <f>AE16-AC16</f>
        <v>93.47</v>
      </c>
      <c r="AE16" s="319">
        <f>ROUND(IF($AB16&gt;0,$AB16*$AE$14,0),2)</f>
        <v>114.38</v>
      </c>
      <c r="AF16" s="148">
        <f t="shared" ref="AF16:AF51" si="5">IF(L16+AE16&lt;=AA16,L16+AE16,AA16)</f>
        <v>1980.6999999999998</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row>
    <row r="17" spans="1:51"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8">
        <f t="shared" ref="I17:I24" si="6">+ROUND((D17)*0.04,2)*$H$8</f>
        <v>0</v>
      </c>
      <c r="J17" s="101">
        <f>ROUND(index!$N$29/12,2)*$H$9</f>
        <v>0</v>
      </c>
      <c r="K17" s="106">
        <f>ROUND(index!$N$30/12,2)*$H$10</f>
        <v>0</v>
      </c>
      <c r="L17" s="149">
        <f>IF((SUM(D17:K17)-E17)&lt;index!$O$3,index!$O$3,SUM(D17:K17)-E17)</f>
        <v>1947.33</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45">
        <v>1</v>
      </c>
      <c r="Z17" s="312">
        <f t="shared" si="3"/>
        <v>1938.72</v>
      </c>
      <c r="AA17" s="8">
        <f>ROUND(Z17*index!$O$8,2)</f>
        <v>2017.04</v>
      </c>
      <c r="AB17" s="103">
        <f t="shared" ref="AB17:AB51" si="16">+AA17-L17</f>
        <v>69.710000000000036</v>
      </c>
      <c r="AC17" s="103">
        <f t="shared" ref="AC17:AC51" si="17">ROUND(IF($AB17&gt;0,$AB17*$AC$14,0),2)</f>
        <v>12.74</v>
      </c>
      <c r="AD17" s="310">
        <f t="shared" ref="AD17:AD51" si="18">AE17-AC17</f>
        <v>56.969999999999992</v>
      </c>
      <c r="AE17" s="311">
        <f t="shared" ref="AE17:AE51" si="19">ROUND(IF($AB17&gt;0,$AB17*$AE$14,0),2)</f>
        <v>69.709999999999994</v>
      </c>
      <c r="AF17" s="149">
        <f t="shared" si="5"/>
        <v>2017.04</v>
      </c>
      <c r="AG17" s="216">
        <f t="shared" ref="AG17:AG51" si="20">ROUND(AF17*12/1976,4)</f>
        <v>12.2492</v>
      </c>
      <c r="AH17" s="31"/>
      <c r="AI17" s="37">
        <f t="shared" ref="AI17:AI51" si="21">ROUND(AG17*$AI$15,4)</f>
        <v>3.1848000000000001</v>
      </c>
      <c r="AJ17" s="22">
        <f t="shared" ref="AJ17:AJ51" si="22">ROUND(AG17*$AJ$15,4)</f>
        <v>6.8596000000000004</v>
      </c>
      <c r="AK17" s="22">
        <f t="shared" ref="AK17:AK51" si="23">ROUND(AG17*$AK$15,4)</f>
        <v>4.2872000000000003</v>
      </c>
      <c r="AL17" s="22">
        <f t="shared" ref="AL17:AL51" si="24">ROUND(AG17*$AL$15,4)</f>
        <v>6.1246</v>
      </c>
      <c r="AM17" s="22">
        <f t="shared" ref="AM17:AM51" si="25">ROUND(AG17*$AM$15,4)</f>
        <v>3.6747999999999998</v>
      </c>
      <c r="AN17" s="38">
        <f t="shared" ref="AN17:AN51" si="26">ROUND(AG17*$AN$15,4)</f>
        <v>2.4498000000000002</v>
      </c>
      <c r="AO17" s="31"/>
      <c r="AP17" s="44">
        <f t="shared" ref="AP17:AP51" si="27">ROUND(AF17*$AP$15,2)</f>
        <v>106.1</v>
      </c>
      <c r="AQ17" s="20">
        <f t="shared" ref="AQ17:AQ51" si="28">ROUND(AF17*$AQ$15,2)</f>
        <v>212.19</v>
      </c>
      <c r="AR17" s="45">
        <f t="shared" ref="AR17:AR51" si="29">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row>
    <row r="18" spans="1:51"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8">
        <f t="shared" si="6"/>
        <v>0</v>
      </c>
      <c r="J18" s="101">
        <f>ROUND(index!$N$29/12,2)*$H$9</f>
        <v>0</v>
      </c>
      <c r="K18" s="106">
        <f>ROUND(index!$N$30/12,2)*$H$10</f>
        <v>0</v>
      </c>
      <c r="L18" s="149">
        <f>IF((SUM(D18:K18)-E18)&lt;index!$O$3,index!$O$3,SUM(D18:K18)-E18)</f>
        <v>1957.56</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45">
        <v>2</v>
      </c>
      <c r="Z18" s="312">
        <f t="shared" si="3"/>
        <v>1971.62</v>
      </c>
      <c r="AA18" s="8">
        <f>ROUND(Z18*index!$O$8,2)</f>
        <v>2051.27</v>
      </c>
      <c r="AB18" s="103">
        <f t="shared" si="16"/>
        <v>93.710000000000036</v>
      </c>
      <c r="AC18" s="103">
        <f t="shared" si="17"/>
        <v>17.13</v>
      </c>
      <c r="AD18" s="310">
        <f t="shared" si="18"/>
        <v>76.58</v>
      </c>
      <c r="AE18" s="311">
        <f t="shared" si="19"/>
        <v>93.71</v>
      </c>
      <c r="AF18" s="149">
        <f t="shared" si="5"/>
        <v>2051.27</v>
      </c>
      <c r="AG18" s="216">
        <f t="shared" si="20"/>
        <v>12.457100000000001</v>
      </c>
      <c r="AH18" s="31"/>
      <c r="AI18" s="37">
        <f t="shared" si="21"/>
        <v>3.2387999999999999</v>
      </c>
      <c r="AJ18" s="22">
        <f t="shared" si="22"/>
        <v>6.976</v>
      </c>
      <c r="AK18" s="22">
        <f t="shared" si="23"/>
        <v>4.3600000000000003</v>
      </c>
      <c r="AL18" s="22">
        <f t="shared" si="24"/>
        <v>6.2286000000000001</v>
      </c>
      <c r="AM18" s="22">
        <f t="shared" si="25"/>
        <v>3.7370999999999999</v>
      </c>
      <c r="AN18" s="38">
        <f t="shared" si="26"/>
        <v>2.4914000000000001</v>
      </c>
      <c r="AO18" s="31"/>
      <c r="AP18" s="44">
        <f t="shared" si="27"/>
        <v>107.9</v>
      </c>
      <c r="AQ18" s="20">
        <f t="shared" si="28"/>
        <v>215.79</v>
      </c>
      <c r="AR18" s="45">
        <f t="shared" si="29"/>
        <v>323.69</v>
      </c>
      <c r="AS18" s="105"/>
      <c r="AT18" s="145">
        <v>2</v>
      </c>
      <c r="AU18" s="20">
        <f>ROUND(index!$O$33+((D18+F18+G18)*12)*index!$O$34,2)</f>
        <v>944.75</v>
      </c>
      <c r="AV18" s="45">
        <f>ROUND(index!$O$37+((D18+F18+G18)*12)*index!$O$38,2)</f>
        <v>798.99</v>
      </c>
      <c r="AW18" s="31"/>
      <c r="AX18" s="44">
        <f>ROUND(index!$O$33+(AF18*12)*index!$O$34,2)</f>
        <v>972.86</v>
      </c>
      <c r="AY18" s="45">
        <f>ROUND(index!$O$37+(AF18*12)*index!$O$38,2)</f>
        <v>804.95</v>
      </c>
    </row>
    <row r="19" spans="1:51"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8">
        <f t="shared" si="6"/>
        <v>0</v>
      </c>
      <c r="J19" s="101">
        <f>ROUND(index!$N$29/12,2)*$H$9</f>
        <v>0</v>
      </c>
      <c r="K19" s="106">
        <f>ROUND(index!$N$30/12,2)*$H$10</f>
        <v>0</v>
      </c>
      <c r="L19" s="149">
        <f>IF((SUM(D19:K19)-E19)&lt;index!$O$3,index!$O$3,SUM(D19:K19)-E19)</f>
        <v>1967.79</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45">
        <v>3</v>
      </c>
      <c r="Z19" s="312">
        <f t="shared" si="3"/>
        <v>2002.57</v>
      </c>
      <c r="AA19" s="8">
        <f>ROUND(Z19*index!$O$8,2)</f>
        <v>2083.4699999999998</v>
      </c>
      <c r="AB19" s="103">
        <f t="shared" si="16"/>
        <v>115.67999999999984</v>
      </c>
      <c r="AC19" s="103">
        <f t="shared" si="17"/>
        <v>21.15</v>
      </c>
      <c r="AD19" s="310">
        <f t="shared" si="18"/>
        <v>94.53</v>
      </c>
      <c r="AE19" s="311">
        <f t="shared" si="19"/>
        <v>115.68</v>
      </c>
      <c r="AF19" s="149">
        <f t="shared" si="5"/>
        <v>2083.4699999999998</v>
      </c>
      <c r="AG19" s="216">
        <f t="shared" si="20"/>
        <v>12.652699999999999</v>
      </c>
      <c r="AH19" s="31"/>
      <c r="AI19" s="37">
        <f t="shared" si="21"/>
        <v>3.2896999999999998</v>
      </c>
      <c r="AJ19" s="22">
        <f t="shared" si="22"/>
        <v>7.0854999999999997</v>
      </c>
      <c r="AK19" s="22">
        <f t="shared" si="23"/>
        <v>4.4283999999999999</v>
      </c>
      <c r="AL19" s="22">
        <f t="shared" si="24"/>
        <v>6.3263999999999996</v>
      </c>
      <c r="AM19" s="22">
        <f t="shared" si="25"/>
        <v>3.7957999999999998</v>
      </c>
      <c r="AN19" s="38">
        <f t="shared" si="26"/>
        <v>2.5305</v>
      </c>
      <c r="AO19" s="31"/>
      <c r="AP19" s="44">
        <f t="shared" si="27"/>
        <v>109.59</v>
      </c>
      <c r="AQ19" s="20">
        <f t="shared" si="28"/>
        <v>219.18</v>
      </c>
      <c r="AR19" s="45">
        <f t="shared" si="29"/>
        <v>328.77</v>
      </c>
      <c r="AS19" s="105"/>
      <c r="AT19" s="145">
        <v>3</v>
      </c>
      <c r="AU19" s="20">
        <f>ROUND(index!$O$33+((D19+F19+G19)*12)*index!$O$34,2)</f>
        <v>947.82</v>
      </c>
      <c r="AV19" s="45">
        <f>ROUND(index!$O$37+((D19+F19+G19)*12)*index!$O$38,2)</f>
        <v>799.64</v>
      </c>
      <c r="AW19" s="31"/>
      <c r="AX19" s="44">
        <f>ROUND(index!$O$33+(AF19*12)*index!$O$34,2)</f>
        <v>982.52</v>
      </c>
      <c r="AY19" s="45">
        <f>ROUND(index!$O$37+(AF19*12)*index!$O$38,2)</f>
        <v>807</v>
      </c>
    </row>
    <row r="20" spans="1:51"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8">
        <f t="shared" si="6"/>
        <v>0</v>
      </c>
      <c r="J20" s="101">
        <f>ROUND(index!$N$29/12,2)*$H$9</f>
        <v>0</v>
      </c>
      <c r="K20" s="106">
        <f>ROUND(index!$N$30/12,2)*$H$10</f>
        <v>0</v>
      </c>
      <c r="L20" s="149">
        <f>IF((SUM(D20:K20)-E20)&lt;index!$O$3,index!$O$3,SUM(D20:K20)-E20)</f>
        <v>1978.02</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45">
        <v>4</v>
      </c>
      <c r="Z20" s="312">
        <f t="shared" si="3"/>
        <v>2031.65</v>
      </c>
      <c r="AA20" s="8">
        <f>ROUND(Z20*index!$O$8,2)</f>
        <v>2113.73</v>
      </c>
      <c r="AB20" s="103">
        <f t="shared" si="16"/>
        <v>135.71000000000004</v>
      </c>
      <c r="AC20" s="103">
        <f t="shared" si="17"/>
        <v>24.81</v>
      </c>
      <c r="AD20" s="310">
        <f t="shared" si="18"/>
        <v>110.9</v>
      </c>
      <c r="AE20" s="311">
        <f t="shared" si="19"/>
        <v>135.71</v>
      </c>
      <c r="AF20" s="149">
        <f t="shared" si="5"/>
        <v>2113.73</v>
      </c>
      <c r="AG20" s="216">
        <f t="shared" si="20"/>
        <v>12.836399999999999</v>
      </c>
      <c r="AH20" s="31"/>
      <c r="AI20" s="37">
        <f t="shared" si="21"/>
        <v>3.3374999999999999</v>
      </c>
      <c r="AJ20" s="22">
        <f t="shared" si="22"/>
        <v>7.1883999999999997</v>
      </c>
      <c r="AK20" s="22">
        <f t="shared" si="23"/>
        <v>4.4927000000000001</v>
      </c>
      <c r="AL20" s="22">
        <f t="shared" si="24"/>
        <v>6.4181999999999997</v>
      </c>
      <c r="AM20" s="22">
        <f t="shared" si="25"/>
        <v>3.8509000000000002</v>
      </c>
      <c r="AN20" s="38">
        <f t="shared" si="26"/>
        <v>2.5672999999999999</v>
      </c>
      <c r="AO20" s="31"/>
      <c r="AP20" s="44">
        <f t="shared" si="27"/>
        <v>111.18</v>
      </c>
      <c r="AQ20" s="20">
        <f t="shared" si="28"/>
        <v>222.36</v>
      </c>
      <c r="AR20" s="45">
        <f t="shared" si="29"/>
        <v>333.55</v>
      </c>
      <c r="AS20" s="105"/>
      <c r="AT20" s="145">
        <v>4</v>
      </c>
      <c r="AU20" s="20">
        <f>ROUND(index!$O$33+((D20+F20+G20)*12)*index!$O$34,2)</f>
        <v>950.89</v>
      </c>
      <c r="AV20" s="45">
        <f>ROUND(index!$O$37+((D20+F20+G20)*12)*index!$O$38,2)</f>
        <v>800.29</v>
      </c>
      <c r="AW20" s="31"/>
      <c r="AX20" s="44">
        <f>ROUND(index!$O$33+(AF20*12)*index!$O$34,2)</f>
        <v>991.6</v>
      </c>
      <c r="AY20" s="45">
        <f>ROUND(index!$O$37+(AF20*12)*index!$O$38,2)</f>
        <v>808.92</v>
      </c>
    </row>
    <row r="21" spans="1:51"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8">
        <f t="shared" si="6"/>
        <v>0</v>
      </c>
      <c r="J21" s="101">
        <f>ROUND(index!$N$29/12,2)*$H$9</f>
        <v>0</v>
      </c>
      <c r="K21" s="106">
        <f>ROUND(index!$N$30/12,2)*$H$10</f>
        <v>0</v>
      </c>
      <c r="L21" s="149">
        <f>IF((SUM(D21:K21)-E21)&lt;index!$O$3,index!$O$3,SUM(D21:K21)-E21)</f>
        <v>1988.25</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45">
        <v>5</v>
      </c>
      <c r="Z21" s="312">
        <f t="shared" si="3"/>
        <v>2058.94</v>
      </c>
      <c r="AA21" s="8">
        <f>ROUND(Z21*index!$O$8,2)</f>
        <v>2142.12</v>
      </c>
      <c r="AB21" s="103">
        <f t="shared" si="16"/>
        <v>153.86999999999989</v>
      </c>
      <c r="AC21" s="103">
        <f t="shared" si="17"/>
        <v>28.13</v>
      </c>
      <c r="AD21" s="310">
        <f t="shared" si="18"/>
        <v>125.74000000000001</v>
      </c>
      <c r="AE21" s="311">
        <f t="shared" si="19"/>
        <v>153.87</v>
      </c>
      <c r="AF21" s="149">
        <f t="shared" si="5"/>
        <v>2142.12</v>
      </c>
      <c r="AG21" s="216">
        <f t="shared" si="20"/>
        <v>13.008800000000001</v>
      </c>
      <c r="AH21" s="31"/>
      <c r="AI21" s="37">
        <f t="shared" si="21"/>
        <v>3.3822999999999999</v>
      </c>
      <c r="AJ21" s="22">
        <f t="shared" si="22"/>
        <v>7.2849000000000004</v>
      </c>
      <c r="AK21" s="22">
        <f t="shared" si="23"/>
        <v>4.5530999999999997</v>
      </c>
      <c r="AL21" s="22">
        <f t="shared" si="24"/>
        <v>6.5044000000000004</v>
      </c>
      <c r="AM21" s="22">
        <f t="shared" si="25"/>
        <v>3.9026000000000001</v>
      </c>
      <c r="AN21" s="38">
        <f t="shared" si="26"/>
        <v>2.6017999999999999</v>
      </c>
      <c r="AO21" s="31"/>
      <c r="AP21" s="44">
        <f t="shared" si="27"/>
        <v>112.68</v>
      </c>
      <c r="AQ21" s="20">
        <f t="shared" si="28"/>
        <v>225.35</v>
      </c>
      <c r="AR21" s="45">
        <f t="shared" si="29"/>
        <v>338.03</v>
      </c>
      <c r="AS21" s="105"/>
      <c r="AT21" s="145">
        <v>5</v>
      </c>
      <c r="AU21" s="20">
        <f>ROUND(index!$O$33+((D21+F21+G21)*12)*index!$O$34,2)</f>
        <v>953.96</v>
      </c>
      <c r="AV21" s="45">
        <f>ROUND(index!$O$37+((D21+F21+G21)*12)*index!$O$38,2)</f>
        <v>800.94</v>
      </c>
      <c r="AW21" s="31"/>
      <c r="AX21" s="44">
        <f>ROUND(index!$O$33+(AF21*12)*index!$O$34,2)</f>
        <v>1000.12</v>
      </c>
      <c r="AY21" s="45">
        <f>ROUND(index!$O$37+(AF21*12)*index!$O$38,2)</f>
        <v>810.73</v>
      </c>
    </row>
    <row r="22" spans="1:51"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8">
        <f t="shared" si="6"/>
        <v>0</v>
      </c>
      <c r="J22" s="101">
        <f>ROUND(index!$N$29/12,2)*$H$9</f>
        <v>0</v>
      </c>
      <c r="K22" s="106">
        <f>ROUND(index!$N$30/12,2)*$H$10</f>
        <v>0</v>
      </c>
      <c r="L22" s="149">
        <f>IF((SUM(D22:K22)-E22)&lt;index!$O$3,index!$O$3,SUM(D22:K22)-E22)</f>
        <v>1998.47</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45">
        <v>6</v>
      </c>
      <c r="Z22" s="312">
        <f t="shared" si="3"/>
        <v>2084.52</v>
      </c>
      <c r="AA22" s="8">
        <f>ROUND(Z22*index!$O$8,2)</f>
        <v>2168.73</v>
      </c>
      <c r="AB22" s="103">
        <f t="shared" si="16"/>
        <v>170.26</v>
      </c>
      <c r="AC22" s="103">
        <f t="shared" si="17"/>
        <v>31.12</v>
      </c>
      <c r="AD22" s="310">
        <f t="shared" si="18"/>
        <v>139.13999999999999</v>
      </c>
      <c r="AE22" s="311">
        <f t="shared" si="19"/>
        <v>170.26</v>
      </c>
      <c r="AF22" s="149">
        <f t="shared" si="5"/>
        <v>2168.73</v>
      </c>
      <c r="AG22" s="216">
        <f t="shared" si="20"/>
        <v>13.170400000000001</v>
      </c>
      <c r="AH22" s="31"/>
      <c r="AI22" s="37">
        <f t="shared" si="21"/>
        <v>3.4243000000000001</v>
      </c>
      <c r="AJ22" s="22">
        <f t="shared" si="22"/>
        <v>7.3754</v>
      </c>
      <c r="AK22" s="22">
        <f t="shared" si="23"/>
        <v>4.6096000000000004</v>
      </c>
      <c r="AL22" s="22">
        <f t="shared" si="24"/>
        <v>6.5852000000000004</v>
      </c>
      <c r="AM22" s="22">
        <f t="shared" si="25"/>
        <v>3.9510999999999998</v>
      </c>
      <c r="AN22" s="38">
        <f t="shared" si="26"/>
        <v>2.6341000000000001</v>
      </c>
      <c r="AO22" s="31"/>
      <c r="AP22" s="44">
        <f t="shared" si="27"/>
        <v>114.08</v>
      </c>
      <c r="AQ22" s="20">
        <f t="shared" si="28"/>
        <v>228.15</v>
      </c>
      <c r="AR22" s="45">
        <f t="shared" si="29"/>
        <v>342.23</v>
      </c>
      <c r="AS22" s="105"/>
      <c r="AT22" s="145">
        <v>6</v>
      </c>
      <c r="AU22" s="20">
        <f>ROUND(index!$O$33+((D22+F22+G22)*12)*index!$O$34,2)</f>
        <v>957.02</v>
      </c>
      <c r="AV22" s="45">
        <f>ROUND(index!$O$37+((D22+F22+G22)*12)*index!$O$38,2)</f>
        <v>801.59</v>
      </c>
      <c r="AW22" s="31"/>
      <c r="AX22" s="44">
        <f>ROUND(index!$O$33+(AF22*12)*index!$O$34,2)</f>
        <v>1008.1</v>
      </c>
      <c r="AY22" s="45">
        <f>ROUND(index!$O$37+(AF22*12)*index!$O$38,2)</f>
        <v>812.42</v>
      </c>
    </row>
    <row r="23" spans="1:51"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8">
        <f t="shared" si="6"/>
        <v>0</v>
      </c>
      <c r="J23" s="101">
        <f>ROUND(index!$N$29/12,2)*$H$9</f>
        <v>0</v>
      </c>
      <c r="K23" s="106">
        <f>ROUND(index!$N$30/12,2)*$H$10</f>
        <v>0</v>
      </c>
      <c r="L23" s="149">
        <f>IF((SUM(D23:K23)-E23)&lt;index!$O$3,index!$O$3,SUM(D23:K23)-E23)</f>
        <v>2008.7</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45">
        <v>7</v>
      </c>
      <c r="Z23" s="312">
        <f t="shared" si="3"/>
        <v>2108.4699999999998</v>
      </c>
      <c r="AA23" s="8">
        <f>ROUND(Z23*index!$O$8,2)</f>
        <v>2193.65</v>
      </c>
      <c r="AB23" s="103">
        <f t="shared" si="16"/>
        <v>184.95000000000005</v>
      </c>
      <c r="AC23" s="103">
        <f t="shared" si="17"/>
        <v>33.81</v>
      </c>
      <c r="AD23" s="310">
        <f t="shared" si="18"/>
        <v>151.13999999999999</v>
      </c>
      <c r="AE23" s="311">
        <f t="shared" si="19"/>
        <v>184.95</v>
      </c>
      <c r="AF23" s="149">
        <f t="shared" si="5"/>
        <v>2193.65</v>
      </c>
      <c r="AG23" s="216">
        <f t="shared" si="20"/>
        <v>13.3218</v>
      </c>
      <c r="AH23" s="31"/>
      <c r="AI23" s="37">
        <f t="shared" si="21"/>
        <v>3.4636999999999998</v>
      </c>
      <c r="AJ23" s="22">
        <f t="shared" si="22"/>
        <v>7.4602000000000004</v>
      </c>
      <c r="AK23" s="22">
        <f t="shared" si="23"/>
        <v>4.6626000000000003</v>
      </c>
      <c r="AL23" s="22">
        <f t="shared" si="24"/>
        <v>6.6608999999999998</v>
      </c>
      <c r="AM23" s="22">
        <f t="shared" si="25"/>
        <v>3.9965000000000002</v>
      </c>
      <c r="AN23" s="38">
        <f t="shared" si="26"/>
        <v>2.6644000000000001</v>
      </c>
      <c r="AO23" s="31"/>
      <c r="AP23" s="44">
        <f t="shared" si="27"/>
        <v>115.39</v>
      </c>
      <c r="AQ23" s="20">
        <f t="shared" si="28"/>
        <v>230.77</v>
      </c>
      <c r="AR23" s="45">
        <f t="shared" si="29"/>
        <v>346.16</v>
      </c>
      <c r="AS23" s="105"/>
      <c r="AT23" s="145">
        <v>7</v>
      </c>
      <c r="AU23" s="20">
        <f>ROUND(index!$O$33+((D23+F23+G23)*12)*index!$O$34,2)</f>
        <v>960.09</v>
      </c>
      <c r="AV23" s="45">
        <f>ROUND(index!$O$37+((D23+F23+G23)*12)*index!$O$38,2)</f>
        <v>802.24</v>
      </c>
      <c r="AW23" s="31"/>
      <c r="AX23" s="44">
        <f>ROUND(index!$O$33+(AF23*12)*index!$O$34,2)</f>
        <v>1015.58</v>
      </c>
      <c r="AY23" s="45">
        <f>ROUND(index!$O$37+(AF23*12)*index!$O$38,2)</f>
        <v>814.01</v>
      </c>
    </row>
    <row r="24" spans="1:51"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8">
        <f t="shared" si="6"/>
        <v>0</v>
      </c>
      <c r="J24" s="101">
        <f>ROUND(index!$N$29/12,2)*$H$9</f>
        <v>0</v>
      </c>
      <c r="K24" s="106">
        <f>ROUND(index!$N$30/12,2)*$H$10</f>
        <v>0</v>
      </c>
      <c r="L24" s="149">
        <f>IF((SUM(D24:K24)-E24)&lt;index!$O$3,index!$O$3,SUM(D24:K24)-E24)</f>
        <v>2018.93</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45">
        <v>8</v>
      </c>
      <c r="Z24" s="312">
        <f t="shared" si="3"/>
        <v>2130.88</v>
      </c>
      <c r="AA24" s="8">
        <f>ROUND(Z24*index!$O$8,2)</f>
        <v>2216.9699999999998</v>
      </c>
      <c r="AB24" s="103">
        <f t="shared" si="16"/>
        <v>198.03999999999974</v>
      </c>
      <c r="AC24" s="103">
        <f t="shared" si="17"/>
        <v>36.200000000000003</v>
      </c>
      <c r="AD24" s="310">
        <f t="shared" si="18"/>
        <v>161.83999999999997</v>
      </c>
      <c r="AE24" s="311">
        <f t="shared" si="19"/>
        <v>198.04</v>
      </c>
      <c r="AF24" s="149">
        <f t="shared" si="5"/>
        <v>2216.9700000000003</v>
      </c>
      <c r="AG24" s="216">
        <f t="shared" si="20"/>
        <v>13.4634</v>
      </c>
      <c r="AH24" s="31"/>
      <c r="AI24" s="37">
        <f t="shared" si="21"/>
        <v>3.5005000000000002</v>
      </c>
      <c r="AJ24" s="22">
        <f t="shared" si="22"/>
        <v>7.5395000000000003</v>
      </c>
      <c r="AK24" s="22">
        <f t="shared" si="23"/>
        <v>4.7122000000000002</v>
      </c>
      <c r="AL24" s="22">
        <f t="shared" si="24"/>
        <v>6.7317</v>
      </c>
      <c r="AM24" s="22">
        <f t="shared" si="25"/>
        <v>4.0389999999999997</v>
      </c>
      <c r="AN24" s="38">
        <f t="shared" si="26"/>
        <v>2.6926999999999999</v>
      </c>
      <c r="AO24" s="31"/>
      <c r="AP24" s="44">
        <f t="shared" si="27"/>
        <v>116.61</v>
      </c>
      <c r="AQ24" s="20">
        <f t="shared" si="28"/>
        <v>233.23</v>
      </c>
      <c r="AR24" s="45">
        <f t="shared" si="29"/>
        <v>349.84</v>
      </c>
      <c r="AS24" s="105"/>
      <c r="AT24" s="145">
        <v>8</v>
      </c>
      <c r="AU24" s="20">
        <f>ROUND(index!$O$33+((D24+F24+G24)*12)*index!$O$34,2)</f>
        <v>963.16</v>
      </c>
      <c r="AV24" s="45">
        <f>ROUND(index!$O$37+((D24+F24+G24)*12)*index!$O$38,2)</f>
        <v>802.89</v>
      </c>
      <c r="AW24" s="31"/>
      <c r="AX24" s="44">
        <f>ROUND(index!$O$33+(AF24*12)*index!$O$34,2)</f>
        <v>1022.57</v>
      </c>
      <c r="AY24" s="45">
        <f>ROUND(index!$O$37+(AF24*12)*index!$O$38,2)</f>
        <v>815.49</v>
      </c>
    </row>
    <row r="25" spans="1:51"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8">
        <f>+ROUND((D25)*0.08,2)*$H$8</f>
        <v>0</v>
      </c>
      <c r="J25" s="101">
        <f>ROUND(index!$N$29/12,2)*$H$9</f>
        <v>0</v>
      </c>
      <c r="K25" s="106">
        <f>ROUND(index!$N$30/12,2)*$H$10</f>
        <v>0</v>
      </c>
      <c r="L25" s="149">
        <f>IF((SUM(D25:K25)-E25)&lt;index!$O$3,index!$O$3,SUM(D25:K25)-E25)</f>
        <v>2029.16</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45">
        <v>9</v>
      </c>
      <c r="Z25" s="312">
        <f t="shared" si="3"/>
        <v>2151.83</v>
      </c>
      <c r="AA25" s="8">
        <f>ROUND(Z25*index!$O$8,2)</f>
        <v>2238.7600000000002</v>
      </c>
      <c r="AB25" s="103">
        <f t="shared" si="16"/>
        <v>209.60000000000014</v>
      </c>
      <c r="AC25" s="103">
        <f t="shared" si="17"/>
        <v>38.31</v>
      </c>
      <c r="AD25" s="310">
        <f t="shared" si="18"/>
        <v>171.29</v>
      </c>
      <c r="AE25" s="311">
        <f t="shared" si="19"/>
        <v>209.6</v>
      </c>
      <c r="AF25" s="149">
        <f t="shared" si="5"/>
        <v>2238.7600000000002</v>
      </c>
      <c r="AG25" s="216">
        <f t="shared" si="20"/>
        <v>13.595700000000001</v>
      </c>
      <c r="AH25" s="31"/>
      <c r="AI25" s="37">
        <f t="shared" si="21"/>
        <v>3.5348999999999999</v>
      </c>
      <c r="AJ25" s="22">
        <f t="shared" si="22"/>
        <v>7.6135999999999999</v>
      </c>
      <c r="AK25" s="22">
        <f t="shared" si="23"/>
        <v>4.7584999999999997</v>
      </c>
      <c r="AL25" s="22">
        <f t="shared" si="24"/>
        <v>6.7979000000000003</v>
      </c>
      <c r="AM25" s="22">
        <f t="shared" si="25"/>
        <v>4.0787000000000004</v>
      </c>
      <c r="AN25" s="38">
        <f t="shared" si="26"/>
        <v>2.7191000000000001</v>
      </c>
      <c r="AO25" s="31"/>
      <c r="AP25" s="44">
        <f t="shared" si="27"/>
        <v>117.76</v>
      </c>
      <c r="AQ25" s="20">
        <f t="shared" si="28"/>
        <v>235.52</v>
      </c>
      <c r="AR25" s="45">
        <f t="shared" si="29"/>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row>
    <row r="26" spans="1:51"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8">
        <f t="shared" ref="I26:I33" si="30">+ROUND((D26)*0.08,2)*$H$8</f>
        <v>0</v>
      </c>
      <c r="J26" s="101">
        <f>ROUND(index!$N$29/12,2)*$H$9</f>
        <v>0</v>
      </c>
      <c r="K26" s="106">
        <f>ROUND(index!$N$30/12,2)*$H$10</f>
        <v>0</v>
      </c>
      <c r="L26" s="149">
        <f>IF((SUM(D26:K26)-E26)&lt;index!$O$3,index!$O$3,SUM(D26:K26)-E26)</f>
        <v>2092.14</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45">
        <v>10</v>
      </c>
      <c r="Z26" s="312">
        <f t="shared" si="3"/>
        <v>2171.4</v>
      </c>
      <c r="AA26" s="8">
        <f>ROUND(Z26*index!$O$8,2)</f>
        <v>2259.12</v>
      </c>
      <c r="AB26" s="103">
        <f t="shared" si="16"/>
        <v>166.98000000000002</v>
      </c>
      <c r="AC26" s="103">
        <f t="shared" si="17"/>
        <v>30.52</v>
      </c>
      <c r="AD26" s="310">
        <f t="shared" si="18"/>
        <v>136.45999999999998</v>
      </c>
      <c r="AE26" s="311">
        <f t="shared" si="19"/>
        <v>166.98</v>
      </c>
      <c r="AF26" s="149">
        <f t="shared" si="5"/>
        <v>2259.12</v>
      </c>
      <c r="AG26" s="216">
        <f t="shared" si="20"/>
        <v>13.7194</v>
      </c>
      <c r="AH26" s="31"/>
      <c r="AI26" s="37">
        <f t="shared" si="21"/>
        <v>3.5670000000000002</v>
      </c>
      <c r="AJ26" s="22">
        <f t="shared" si="22"/>
        <v>7.6829000000000001</v>
      </c>
      <c r="AK26" s="22">
        <f t="shared" si="23"/>
        <v>4.8018000000000001</v>
      </c>
      <c r="AL26" s="22">
        <f t="shared" si="24"/>
        <v>6.8597000000000001</v>
      </c>
      <c r="AM26" s="22">
        <f t="shared" si="25"/>
        <v>4.1158000000000001</v>
      </c>
      <c r="AN26" s="38">
        <f t="shared" si="26"/>
        <v>2.7439</v>
      </c>
      <c r="AO26" s="31"/>
      <c r="AP26" s="44">
        <f t="shared" si="27"/>
        <v>118.83</v>
      </c>
      <c r="AQ26" s="20">
        <f t="shared" si="28"/>
        <v>237.66</v>
      </c>
      <c r="AR26" s="45">
        <f t="shared" si="29"/>
        <v>356.49</v>
      </c>
      <c r="AS26" s="105"/>
      <c r="AT26" s="145">
        <v>10</v>
      </c>
      <c r="AU26" s="20">
        <f>ROUND(index!$O$33+((D26+F26+G26)*12)*index!$O$34,2)</f>
        <v>985.12</v>
      </c>
      <c r="AV26" s="45">
        <f>ROUND(index!$O$37+((D26+F26+G26)*12)*index!$O$38,2)</f>
        <v>807.55</v>
      </c>
      <c r="AW26" s="31"/>
      <c r="AX26" s="44">
        <f>ROUND(index!$O$33+(AF26*12)*index!$O$34,2)</f>
        <v>1035.22</v>
      </c>
      <c r="AY26" s="45">
        <f>ROUND(index!$O$37+(AF26*12)*index!$O$38,2)</f>
        <v>818.17</v>
      </c>
    </row>
    <row r="27" spans="1:51"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8">
        <f t="shared" si="30"/>
        <v>0</v>
      </c>
      <c r="J27" s="101">
        <f>ROUND(index!$N$29/12,2)*$H$9</f>
        <v>0</v>
      </c>
      <c r="K27" s="106">
        <f>ROUND(index!$N$30/12,2)*$H$10</f>
        <v>0</v>
      </c>
      <c r="L27" s="149">
        <f>IF((SUM(D27:K27)-E27)&lt;index!$O$3,index!$O$3,SUM(D27:K27)-E27)</f>
        <v>2102.37</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45">
        <v>11</v>
      </c>
      <c r="Z27" s="312">
        <f t="shared" si="3"/>
        <v>2189.67</v>
      </c>
      <c r="AA27" s="8">
        <f>ROUND(Z27*index!$O$8,2)</f>
        <v>2278.13</v>
      </c>
      <c r="AB27" s="103">
        <f t="shared" si="16"/>
        <v>175.76000000000022</v>
      </c>
      <c r="AC27" s="103">
        <f t="shared" si="17"/>
        <v>32.130000000000003</v>
      </c>
      <c r="AD27" s="310">
        <f t="shared" si="18"/>
        <v>143.63</v>
      </c>
      <c r="AE27" s="311">
        <f t="shared" si="19"/>
        <v>175.76</v>
      </c>
      <c r="AF27" s="149">
        <f t="shared" si="5"/>
        <v>2278.13</v>
      </c>
      <c r="AG27" s="216">
        <f t="shared" si="20"/>
        <v>13.8348</v>
      </c>
      <c r="AH27" s="31"/>
      <c r="AI27" s="37">
        <f t="shared" si="21"/>
        <v>3.597</v>
      </c>
      <c r="AJ27" s="22">
        <f t="shared" si="22"/>
        <v>7.7474999999999996</v>
      </c>
      <c r="AK27" s="22">
        <f t="shared" si="23"/>
        <v>4.8422000000000001</v>
      </c>
      <c r="AL27" s="22">
        <f t="shared" si="24"/>
        <v>6.9173999999999998</v>
      </c>
      <c r="AM27" s="22">
        <f t="shared" si="25"/>
        <v>4.1504000000000003</v>
      </c>
      <c r="AN27" s="38">
        <f t="shared" si="26"/>
        <v>2.7669999999999999</v>
      </c>
      <c r="AO27" s="31"/>
      <c r="AP27" s="44">
        <f t="shared" si="27"/>
        <v>119.83</v>
      </c>
      <c r="AQ27" s="20">
        <f t="shared" si="28"/>
        <v>239.66</v>
      </c>
      <c r="AR27" s="45">
        <f t="shared" si="29"/>
        <v>359.49</v>
      </c>
      <c r="AS27" s="105"/>
      <c r="AT27" s="145">
        <v>11</v>
      </c>
      <c r="AU27" s="20">
        <f>ROUND(index!$O$33+((D27+F27+G27)*12)*index!$O$34,2)</f>
        <v>988.19</v>
      </c>
      <c r="AV27" s="45">
        <f>ROUND(index!$O$37+((D27+F27+G27)*12)*index!$O$38,2)</f>
        <v>808.2</v>
      </c>
      <c r="AW27" s="31"/>
      <c r="AX27" s="44">
        <f>ROUND(index!$O$33+(AF27*12)*index!$O$34,2)</f>
        <v>1040.92</v>
      </c>
      <c r="AY27" s="45">
        <f>ROUND(index!$O$37+(AF27*12)*index!$O$38,2)</f>
        <v>819.38</v>
      </c>
    </row>
    <row r="28" spans="1:51"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8">
        <f t="shared" si="30"/>
        <v>0</v>
      </c>
      <c r="J28" s="101">
        <f>ROUND(index!$N$29/12,2)*$H$9</f>
        <v>0</v>
      </c>
      <c r="K28" s="106">
        <f>ROUND(index!$N$30/12,2)*$H$10</f>
        <v>0</v>
      </c>
      <c r="L28" s="149">
        <f>IF((SUM(D28:K28)-E28)&lt;index!$O$3,index!$O$3,SUM(D28:K28)-E28)</f>
        <v>2112.6</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45">
        <v>12</v>
      </c>
      <c r="Z28" s="312">
        <f t="shared" si="3"/>
        <v>2206.6999999999998</v>
      </c>
      <c r="AA28" s="8">
        <f>ROUND(Z28*index!$O$8,2)</f>
        <v>2295.85</v>
      </c>
      <c r="AB28" s="103">
        <f t="shared" si="16"/>
        <v>183.25</v>
      </c>
      <c r="AC28" s="103">
        <f t="shared" si="17"/>
        <v>33.5</v>
      </c>
      <c r="AD28" s="310">
        <f t="shared" si="18"/>
        <v>149.75</v>
      </c>
      <c r="AE28" s="311">
        <f t="shared" si="19"/>
        <v>183.25</v>
      </c>
      <c r="AF28" s="149">
        <f t="shared" si="5"/>
        <v>2295.85</v>
      </c>
      <c r="AG28" s="216">
        <f t="shared" si="20"/>
        <v>13.942399999999999</v>
      </c>
      <c r="AH28" s="31"/>
      <c r="AI28" s="37">
        <f t="shared" si="21"/>
        <v>3.625</v>
      </c>
      <c r="AJ28" s="22">
        <f t="shared" si="22"/>
        <v>7.8076999999999996</v>
      </c>
      <c r="AK28" s="22">
        <f t="shared" si="23"/>
        <v>4.8798000000000004</v>
      </c>
      <c r="AL28" s="22">
        <f t="shared" si="24"/>
        <v>6.9711999999999996</v>
      </c>
      <c r="AM28" s="22">
        <f t="shared" si="25"/>
        <v>4.1826999999999996</v>
      </c>
      <c r="AN28" s="38">
        <f t="shared" si="26"/>
        <v>2.7885</v>
      </c>
      <c r="AO28" s="31"/>
      <c r="AP28" s="44">
        <f t="shared" si="27"/>
        <v>120.76</v>
      </c>
      <c r="AQ28" s="20">
        <f t="shared" si="28"/>
        <v>241.52</v>
      </c>
      <c r="AR28" s="45">
        <f t="shared" si="29"/>
        <v>362.29</v>
      </c>
      <c r="AS28" s="105"/>
      <c r="AT28" s="145">
        <v>12</v>
      </c>
      <c r="AU28" s="20">
        <f>ROUND(index!$O$33+((D28+F28+G28)*12)*index!$O$34,2)</f>
        <v>991.26</v>
      </c>
      <c r="AV28" s="45">
        <f>ROUND(index!$O$37+((D28+F28+G28)*12)*index!$O$38,2)</f>
        <v>808.85</v>
      </c>
      <c r="AW28" s="31"/>
      <c r="AX28" s="44">
        <f>ROUND(index!$O$33+(AF28*12)*index!$O$34,2)</f>
        <v>1046.24</v>
      </c>
      <c r="AY28" s="45">
        <f>ROUND(index!$O$37+(AF28*12)*index!$O$38,2)</f>
        <v>820.51</v>
      </c>
    </row>
    <row r="29" spans="1:51"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8">
        <f t="shared" si="30"/>
        <v>0</v>
      </c>
      <c r="J29" s="101">
        <f>ROUND(index!$N$29/12,2)*$H$9</f>
        <v>0</v>
      </c>
      <c r="K29" s="106">
        <f>ROUND(index!$N$30/12,2)*$H$10</f>
        <v>0</v>
      </c>
      <c r="L29" s="149">
        <f>IF((SUM(D29:K29)-E29)&lt;index!$O$3,index!$O$3,SUM(D29:K29)-E29)</f>
        <v>2122.83</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45">
        <v>13</v>
      </c>
      <c r="Z29" s="312">
        <f t="shared" si="3"/>
        <v>2222.58</v>
      </c>
      <c r="AA29" s="8">
        <f>ROUND(Z29*index!$O$8,2)</f>
        <v>2312.37</v>
      </c>
      <c r="AB29" s="103">
        <f t="shared" si="16"/>
        <v>189.53999999999996</v>
      </c>
      <c r="AC29" s="103">
        <f t="shared" si="17"/>
        <v>34.65</v>
      </c>
      <c r="AD29" s="310">
        <f t="shared" si="18"/>
        <v>154.88999999999999</v>
      </c>
      <c r="AE29" s="311">
        <f t="shared" si="19"/>
        <v>189.54</v>
      </c>
      <c r="AF29" s="149">
        <f t="shared" si="5"/>
        <v>2312.37</v>
      </c>
      <c r="AG29" s="216">
        <f t="shared" si="20"/>
        <v>14.0427</v>
      </c>
      <c r="AH29" s="31"/>
      <c r="AI29" s="37">
        <f t="shared" si="21"/>
        <v>3.6511</v>
      </c>
      <c r="AJ29" s="22">
        <f t="shared" si="22"/>
        <v>7.8639000000000001</v>
      </c>
      <c r="AK29" s="22">
        <f t="shared" si="23"/>
        <v>4.9149000000000003</v>
      </c>
      <c r="AL29" s="22">
        <f t="shared" si="24"/>
        <v>7.0213999999999999</v>
      </c>
      <c r="AM29" s="22">
        <f t="shared" si="25"/>
        <v>4.2127999999999997</v>
      </c>
      <c r="AN29" s="38">
        <f t="shared" si="26"/>
        <v>2.8085</v>
      </c>
      <c r="AO29" s="31"/>
      <c r="AP29" s="44">
        <f t="shared" si="27"/>
        <v>121.63</v>
      </c>
      <c r="AQ29" s="20">
        <f t="shared" si="28"/>
        <v>243.26</v>
      </c>
      <c r="AR29" s="45">
        <f t="shared" si="29"/>
        <v>364.89</v>
      </c>
      <c r="AS29" s="105"/>
      <c r="AT29" s="145">
        <v>13</v>
      </c>
      <c r="AU29" s="20">
        <f>ROUND(index!$O$33+((D29+F29+G29)*12)*index!$O$34,2)</f>
        <v>994.33</v>
      </c>
      <c r="AV29" s="45">
        <f>ROUND(index!$O$37+((D29+F29+G29)*12)*index!$O$38,2)</f>
        <v>809.5</v>
      </c>
      <c r="AW29" s="31"/>
      <c r="AX29" s="44">
        <f>ROUND(index!$O$33+(AF29*12)*index!$O$34,2)</f>
        <v>1051.19</v>
      </c>
      <c r="AY29" s="45">
        <f>ROUND(index!$O$37+(AF29*12)*index!$O$38,2)</f>
        <v>821.56</v>
      </c>
    </row>
    <row r="30" spans="1:51"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8">
        <f t="shared" si="30"/>
        <v>0</v>
      </c>
      <c r="J30" s="101">
        <f>ROUND(index!$N$29/12,2)*$H$9</f>
        <v>0</v>
      </c>
      <c r="K30" s="106">
        <f>ROUND(index!$N$30/12,2)*$H$10</f>
        <v>0</v>
      </c>
      <c r="L30" s="149">
        <f>IF((SUM(D30:K30)-E30)&lt;index!$O$3,index!$O$3,SUM(D30:K30)-E30)</f>
        <v>2133.06</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45">
        <v>14</v>
      </c>
      <c r="Z30" s="312">
        <f t="shared" si="3"/>
        <v>2237.38</v>
      </c>
      <c r="AA30" s="8">
        <f>ROUND(Z30*index!$O$8,2)</f>
        <v>2327.77</v>
      </c>
      <c r="AB30" s="103">
        <f t="shared" si="16"/>
        <v>194.71000000000004</v>
      </c>
      <c r="AC30" s="103">
        <f t="shared" si="17"/>
        <v>35.590000000000003</v>
      </c>
      <c r="AD30" s="310">
        <f t="shared" si="18"/>
        <v>159.12</v>
      </c>
      <c r="AE30" s="311">
        <f t="shared" si="19"/>
        <v>194.71</v>
      </c>
      <c r="AF30" s="149">
        <f t="shared" si="5"/>
        <v>2327.77</v>
      </c>
      <c r="AG30" s="216">
        <f t="shared" si="20"/>
        <v>14.1363</v>
      </c>
      <c r="AH30" s="31"/>
      <c r="AI30" s="37">
        <f t="shared" si="21"/>
        <v>3.6753999999999998</v>
      </c>
      <c r="AJ30" s="22">
        <f t="shared" si="22"/>
        <v>7.9162999999999997</v>
      </c>
      <c r="AK30" s="22">
        <f t="shared" si="23"/>
        <v>4.9477000000000002</v>
      </c>
      <c r="AL30" s="22">
        <f t="shared" si="24"/>
        <v>7.0682</v>
      </c>
      <c r="AM30" s="22">
        <f t="shared" si="25"/>
        <v>4.2408999999999999</v>
      </c>
      <c r="AN30" s="38">
        <f t="shared" si="26"/>
        <v>2.8273000000000001</v>
      </c>
      <c r="AO30" s="31"/>
      <c r="AP30" s="44">
        <f t="shared" si="27"/>
        <v>122.44</v>
      </c>
      <c r="AQ30" s="20">
        <f t="shared" si="28"/>
        <v>244.88</v>
      </c>
      <c r="AR30" s="45">
        <f t="shared" si="29"/>
        <v>367.32</v>
      </c>
      <c r="AS30" s="105"/>
      <c r="AT30" s="145">
        <v>14</v>
      </c>
      <c r="AU30" s="20">
        <f>ROUND(index!$O$33+((D30+F30+G30)*12)*index!$O$34,2)</f>
        <v>997.4</v>
      </c>
      <c r="AV30" s="45">
        <f>ROUND(index!$O$37+((D30+F30+G30)*12)*index!$O$38,2)</f>
        <v>810.15</v>
      </c>
      <c r="AW30" s="31"/>
      <c r="AX30" s="44">
        <f>ROUND(index!$O$33+(AF30*12)*index!$O$34,2)</f>
        <v>1055.81</v>
      </c>
      <c r="AY30" s="45">
        <f>ROUND(index!$O$37+(AF30*12)*index!$O$38,2)</f>
        <v>822.54</v>
      </c>
    </row>
    <row r="31" spans="1:51"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8">
        <f t="shared" si="30"/>
        <v>0</v>
      </c>
      <c r="J31" s="101">
        <f>ROUND(index!$N$29/12,2)*$H$9</f>
        <v>0</v>
      </c>
      <c r="K31" s="106">
        <f>ROUND(index!$N$30/12,2)*$H$10</f>
        <v>0</v>
      </c>
      <c r="L31" s="149">
        <f>IF((SUM(D31:K31)-E31)&lt;index!$O$3,index!$O$3,SUM(D31:K31)-E31)</f>
        <v>2143.29</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45">
        <v>15</v>
      </c>
      <c r="Z31" s="312">
        <f t="shared" si="3"/>
        <v>2251.16</v>
      </c>
      <c r="AA31" s="8">
        <f>ROUND(Z31*index!$O$8,2)</f>
        <v>2342.11</v>
      </c>
      <c r="AB31" s="103">
        <f t="shared" si="16"/>
        <v>198.82000000000016</v>
      </c>
      <c r="AC31" s="103">
        <f t="shared" si="17"/>
        <v>36.340000000000003</v>
      </c>
      <c r="AD31" s="310">
        <f t="shared" si="18"/>
        <v>162.47999999999999</v>
      </c>
      <c r="AE31" s="311">
        <f t="shared" si="19"/>
        <v>198.82</v>
      </c>
      <c r="AF31" s="149">
        <f t="shared" si="5"/>
        <v>2342.11</v>
      </c>
      <c r="AG31" s="216">
        <f t="shared" si="20"/>
        <v>14.2233</v>
      </c>
      <c r="AH31" s="31"/>
      <c r="AI31" s="37">
        <f t="shared" si="21"/>
        <v>3.6981000000000002</v>
      </c>
      <c r="AJ31" s="22">
        <f t="shared" si="22"/>
        <v>7.9649999999999999</v>
      </c>
      <c r="AK31" s="22">
        <f t="shared" si="23"/>
        <v>4.9782000000000002</v>
      </c>
      <c r="AL31" s="22">
        <f t="shared" si="24"/>
        <v>7.1116999999999999</v>
      </c>
      <c r="AM31" s="22">
        <f t="shared" si="25"/>
        <v>4.2670000000000003</v>
      </c>
      <c r="AN31" s="38">
        <f t="shared" si="26"/>
        <v>2.8447</v>
      </c>
      <c r="AO31" s="31"/>
      <c r="AP31" s="44">
        <f t="shared" si="27"/>
        <v>123.19</v>
      </c>
      <c r="AQ31" s="20">
        <f t="shared" si="28"/>
        <v>246.39</v>
      </c>
      <c r="AR31" s="45">
        <f t="shared" si="29"/>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row>
    <row r="32" spans="1:51"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8">
        <f t="shared" si="30"/>
        <v>0</v>
      </c>
      <c r="J32" s="101">
        <f>ROUND(index!$N$29/12,2)*$H$9</f>
        <v>0</v>
      </c>
      <c r="K32" s="106">
        <f>ROUND(index!$N$30/12,2)*$H$10</f>
        <v>0</v>
      </c>
      <c r="L32" s="149">
        <f>IF((SUM(D32:K32)-E32)&lt;index!$O$3,index!$O$3,SUM(D32:K32)-E32)</f>
        <v>2153.5100000000002</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45">
        <v>16</v>
      </c>
      <c r="Z32" s="312">
        <f t="shared" si="3"/>
        <v>2260.27</v>
      </c>
      <c r="AA32" s="8">
        <f>ROUND(Z32*index!$O$8,2)</f>
        <v>2351.58</v>
      </c>
      <c r="AB32" s="103">
        <f t="shared" si="16"/>
        <v>198.06999999999971</v>
      </c>
      <c r="AC32" s="103">
        <f t="shared" si="17"/>
        <v>36.21</v>
      </c>
      <c r="AD32" s="310">
        <f t="shared" si="18"/>
        <v>161.85999999999999</v>
      </c>
      <c r="AE32" s="311">
        <f t="shared" si="19"/>
        <v>198.07</v>
      </c>
      <c r="AF32" s="149">
        <f t="shared" si="5"/>
        <v>2351.5800000000004</v>
      </c>
      <c r="AG32" s="216">
        <f t="shared" si="20"/>
        <v>14.280900000000001</v>
      </c>
      <c r="AH32" s="31"/>
      <c r="AI32" s="37">
        <f t="shared" si="21"/>
        <v>3.7130000000000001</v>
      </c>
      <c r="AJ32" s="22">
        <f t="shared" si="22"/>
        <v>7.9973000000000001</v>
      </c>
      <c r="AK32" s="22">
        <f t="shared" si="23"/>
        <v>4.9983000000000004</v>
      </c>
      <c r="AL32" s="22">
        <f t="shared" si="24"/>
        <v>7.1405000000000003</v>
      </c>
      <c r="AM32" s="22">
        <f t="shared" si="25"/>
        <v>4.2843</v>
      </c>
      <c r="AN32" s="38">
        <f t="shared" si="26"/>
        <v>2.8561999999999999</v>
      </c>
      <c r="AO32" s="31"/>
      <c r="AP32" s="44">
        <f t="shared" si="27"/>
        <v>123.69</v>
      </c>
      <c r="AQ32" s="20">
        <f t="shared" si="28"/>
        <v>247.39</v>
      </c>
      <c r="AR32" s="45">
        <f t="shared" si="29"/>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row>
    <row r="33" spans="1:51"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8">
        <f t="shared" si="30"/>
        <v>0</v>
      </c>
      <c r="J33" s="101">
        <f>ROUND(index!$N$29/12,2)*$H$9</f>
        <v>0</v>
      </c>
      <c r="K33" s="106">
        <f>ROUND(index!$N$30/12,2)*$H$10</f>
        <v>0</v>
      </c>
      <c r="L33" s="149">
        <f>IF((SUM(D33:K33)-E33)&lt;index!$O$3,index!$O$3,SUM(D33:K33)-E33)</f>
        <v>2163.7399999999998</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45">
        <v>17</v>
      </c>
      <c r="Z33" s="312">
        <f t="shared" si="3"/>
        <v>2268.73</v>
      </c>
      <c r="AA33" s="8">
        <f>ROUND(Z33*index!$O$8,2)</f>
        <v>2360.39</v>
      </c>
      <c r="AB33" s="103">
        <f t="shared" si="16"/>
        <v>196.65000000000009</v>
      </c>
      <c r="AC33" s="103">
        <f t="shared" si="17"/>
        <v>35.950000000000003</v>
      </c>
      <c r="AD33" s="310">
        <f t="shared" si="18"/>
        <v>160.69999999999999</v>
      </c>
      <c r="AE33" s="311">
        <f t="shared" si="19"/>
        <v>196.65</v>
      </c>
      <c r="AF33" s="149">
        <f t="shared" si="5"/>
        <v>2360.39</v>
      </c>
      <c r="AG33" s="216">
        <f t="shared" si="20"/>
        <v>14.3344</v>
      </c>
      <c r="AH33" s="31"/>
      <c r="AI33" s="37">
        <f t="shared" si="21"/>
        <v>3.7269000000000001</v>
      </c>
      <c r="AJ33" s="22">
        <f t="shared" si="22"/>
        <v>8.0273000000000003</v>
      </c>
      <c r="AK33" s="22">
        <f t="shared" si="23"/>
        <v>5.0170000000000003</v>
      </c>
      <c r="AL33" s="22">
        <f t="shared" si="24"/>
        <v>7.1672000000000002</v>
      </c>
      <c r="AM33" s="22">
        <f t="shared" si="25"/>
        <v>4.3003</v>
      </c>
      <c r="AN33" s="38">
        <f t="shared" si="26"/>
        <v>2.8668999999999998</v>
      </c>
      <c r="AO33" s="31"/>
      <c r="AP33" s="44">
        <f t="shared" si="27"/>
        <v>124.16</v>
      </c>
      <c r="AQ33" s="20">
        <f t="shared" si="28"/>
        <v>248.31</v>
      </c>
      <c r="AR33" s="45">
        <f t="shared" si="29"/>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row>
    <row r="34" spans="1:51"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8">
        <f>+ROUND((D34)*0.12,2)*$H$8</f>
        <v>0</v>
      </c>
      <c r="J34" s="101">
        <f>ROUND(index!$N$29/12,2)*$H$9</f>
        <v>0</v>
      </c>
      <c r="K34" s="106">
        <f>ROUND(index!$N$30/12,2)*$H$10</f>
        <v>0</v>
      </c>
      <c r="L34" s="149">
        <f>IF((SUM(D34:K34)-E34)&lt;index!$O$3,index!$O$3,SUM(D34:K34)-E34)</f>
        <v>2173.9699999999998</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45">
        <v>18</v>
      </c>
      <c r="Z34" s="312">
        <f t="shared" si="3"/>
        <v>2276.58</v>
      </c>
      <c r="AA34" s="8">
        <f>ROUND(Z34*index!$O$8,2)</f>
        <v>2368.5500000000002</v>
      </c>
      <c r="AB34" s="103">
        <f t="shared" si="16"/>
        <v>194.58000000000038</v>
      </c>
      <c r="AC34" s="103">
        <f t="shared" si="17"/>
        <v>35.57</v>
      </c>
      <c r="AD34" s="310">
        <f t="shared" si="18"/>
        <v>159.01000000000002</v>
      </c>
      <c r="AE34" s="311">
        <f t="shared" si="19"/>
        <v>194.58</v>
      </c>
      <c r="AF34" s="149">
        <f t="shared" si="5"/>
        <v>2368.5499999999997</v>
      </c>
      <c r="AG34" s="216">
        <f t="shared" si="20"/>
        <v>14.383900000000001</v>
      </c>
      <c r="AH34" s="31"/>
      <c r="AI34" s="37">
        <f t="shared" si="21"/>
        <v>3.7397999999999998</v>
      </c>
      <c r="AJ34" s="22">
        <f t="shared" si="22"/>
        <v>8.0549999999999997</v>
      </c>
      <c r="AK34" s="22">
        <f t="shared" si="23"/>
        <v>5.0343999999999998</v>
      </c>
      <c r="AL34" s="22">
        <f t="shared" si="24"/>
        <v>7.1920000000000002</v>
      </c>
      <c r="AM34" s="22">
        <f t="shared" si="25"/>
        <v>4.3151999999999999</v>
      </c>
      <c r="AN34" s="38">
        <f t="shared" si="26"/>
        <v>2.8767999999999998</v>
      </c>
      <c r="AO34" s="31"/>
      <c r="AP34" s="44">
        <f t="shared" si="27"/>
        <v>124.59</v>
      </c>
      <c r="AQ34" s="20">
        <f t="shared" si="28"/>
        <v>249.17</v>
      </c>
      <c r="AR34" s="45">
        <f t="shared" si="29"/>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row>
    <row r="35" spans="1:51"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8">
        <f t="shared" ref="I35:I51" si="31">+ROUND((D35)*0.12,2)*$H$8</f>
        <v>0</v>
      </c>
      <c r="J35" s="101">
        <f>ROUND(index!$N$29/12,2)*$H$9</f>
        <v>0</v>
      </c>
      <c r="K35" s="106">
        <f>ROUND(index!$N$30/12,2)*$H$10</f>
        <v>0</v>
      </c>
      <c r="L35" s="149">
        <f>IF((SUM(D35:K35)-E35)&lt;index!$O$3,index!$O$3,SUM(D35:K35)-E35)</f>
        <v>2184.1999999999998</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45">
        <v>19</v>
      </c>
      <c r="Z35" s="312">
        <f t="shared" si="3"/>
        <v>2283.87</v>
      </c>
      <c r="AA35" s="8">
        <f>ROUND(Z35*index!$O$8,2)</f>
        <v>2376.14</v>
      </c>
      <c r="AB35" s="103">
        <f t="shared" si="16"/>
        <v>191.94000000000005</v>
      </c>
      <c r="AC35" s="103">
        <f t="shared" si="17"/>
        <v>35.090000000000003</v>
      </c>
      <c r="AD35" s="310">
        <f t="shared" si="18"/>
        <v>156.85</v>
      </c>
      <c r="AE35" s="311">
        <f t="shared" si="19"/>
        <v>191.94</v>
      </c>
      <c r="AF35" s="149">
        <f t="shared" si="5"/>
        <v>2376.14</v>
      </c>
      <c r="AG35" s="216">
        <f t="shared" si="20"/>
        <v>14.43</v>
      </c>
      <c r="AH35" s="31"/>
      <c r="AI35" s="37">
        <f t="shared" si="21"/>
        <v>3.7517999999999998</v>
      </c>
      <c r="AJ35" s="22">
        <f t="shared" si="22"/>
        <v>8.0808</v>
      </c>
      <c r="AK35" s="22">
        <f t="shared" si="23"/>
        <v>5.0505000000000004</v>
      </c>
      <c r="AL35" s="22">
        <f t="shared" si="24"/>
        <v>7.2149999999999999</v>
      </c>
      <c r="AM35" s="22">
        <f t="shared" si="25"/>
        <v>4.3289999999999997</v>
      </c>
      <c r="AN35" s="38">
        <f t="shared" si="26"/>
        <v>2.8860000000000001</v>
      </c>
      <c r="AO35" s="31"/>
      <c r="AP35" s="44">
        <f t="shared" si="27"/>
        <v>124.98</v>
      </c>
      <c r="AQ35" s="20">
        <f t="shared" si="28"/>
        <v>249.97</v>
      </c>
      <c r="AR35" s="45">
        <f t="shared" si="29"/>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row>
    <row r="36" spans="1:51"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8">
        <f t="shared" si="31"/>
        <v>0</v>
      </c>
      <c r="J36" s="101">
        <f>ROUND(index!$N$29/12,2)*$H$9</f>
        <v>0</v>
      </c>
      <c r="K36" s="106">
        <f>ROUND(index!$N$30/12,2)*$H$10</f>
        <v>0</v>
      </c>
      <c r="L36" s="149">
        <f>IF((SUM(D36:K36)-E36)&lt;index!$O$3,index!$O$3,SUM(D36:K36)-E36)</f>
        <v>2194.4299999999998</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45">
        <v>20</v>
      </c>
      <c r="Z36" s="312">
        <f t="shared" si="3"/>
        <v>2290.64</v>
      </c>
      <c r="AA36" s="8">
        <f>ROUND(Z36*index!$O$8,2)</f>
        <v>2383.1799999999998</v>
      </c>
      <c r="AB36" s="103">
        <f t="shared" si="16"/>
        <v>188.75</v>
      </c>
      <c r="AC36" s="103">
        <f t="shared" si="17"/>
        <v>34.5</v>
      </c>
      <c r="AD36" s="310">
        <f t="shared" si="18"/>
        <v>154.25</v>
      </c>
      <c r="AE36" s="311">
        <f t="shared" si="19"/>
        <v>188.75</v>
      </c>
      <c r="AF36" s="149">
        <f t="shared" si="5"/>
        <v>2383.1799999999998</v>
      </c>
      <c r="AG36" s="216">
        <f t="shared" si="20"/>
        <v>14.472799999999999</v>
      </c>
      <c r="AH36" s="31"/>
      <c r="AI36" s="37">
        <f t="shared" si="21"/>
        <v>3.7629000000000001</v>
      </c>
      <c r="AJ36" s="22">
        <f t="shared" si="22"/>
        <v>8.1047999999999991</v>
      </c>
      <c r="AK36" s="22">
        <f t="shared" si="23"/>
        <v>5.0655000000000001</v>
      </c>
      <c r="AL36" s="22">
        <f t="shared" si="24"/>
        <v>7.2363999999999997</v>
      </c>
      <c r="AM36" s="22">
        <f t="shared" si="25"/>
        <v>4.3418000000000001</v>
      </c>
      <c r="AN36" s="38">
        <f t="shared" si="26"/>
        <v>2.8946000000000001</v>
      </c>
      <c r="AO36" s="31"/>
      <c r="AP36" s="44">
        <f t="shared" si="27"/>
        <v>125.36</v>
      </c>
      <c r="AQ36" s="20">
        <f t="shared" si="28"/>
        <v>250.71</v>
      </c>
      <c r="AR36" s="45">
        <f t="shared" si="29"/>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row>
    <row r="37" spans="1:51"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8">
        <f t="shared" si="31"/>
        <v>0</v>
      </c>
      <c r="J37" s="101">
        <f>ROUND(index!$N$29/12,2)*$H$9</f>
        <v>0</v>
      </c>
      <c r="K37" s="106">
        <f>ROUND(index!$N$30/12,2)*$H$10</f>
        <v>0</v>
      </c>
      <c r="L37" s="149">
        <f>IF((SUM(D37:K37)-E37)&lt;index!$O$3,index!$O$3,SUM(D37:K37)-E37)</f>
        <v>2204.66</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45">
        <v>21</v>
      </c>
      <c r="Z37" s="312">
        <f t="shared" si="3"/>
        <v>2296.91</v>
      </c>
      <c r="AA37" s="8">
        <f>ROUND(Z37*index!$O$8,2)</f>
        <v>2389.71</v>
      </c>
      <c r="AB37" s="103">
        <f t="shared" si="16"/>
        <v>185.05000000000018</v>
      </c>
      <c r="AC37" s="103">
        <f t="shared" si="17"/>
        <v>33.83</v>
      </c>
      <c r="AD37" s="310">
        <f t="shared" si="18"/>
        <v>151.22000000000003</v>
      </c>
      <c r="AE37" s="311">
        <f t="shared" si="19"/>
        <v>185.05</v>
      </c>
      <c r="AF37" s="149">
        <f t="shared" si="5"/>
        <v>2389.71</v>
      </c>
      <c r="AG37" s="216">
        <f t="shared" si="20"/>
        <v>14.5124</v>
      </c>
      <c r="AH37" s="31"/>
      <c r="AI37" s="37">
        <f t="shared" si="21"/>
        <v>3.7732000000000001</v>
      </c>
      <c r="AJ37" s="22">
        <f t="shared" si="22"/>
        <v>8.1268999999999991</v>
      </c>
      <c r="AK37" s="22">
        <f t="shared" si="23"/>
        <v>5.0792999999999999</v>
      </c>
      <c r="AL37" s="22">
        <f t="shared" si="24"/>
        <v>7.2561999999999998</v>
      </c>
      <c r="AM37" s="22">
        <f t="shared" si="25"/>
        <v>4.3536999999999999</v>
      </c>
      <c r="AN37" s="38">
        <f t="shared" si="26"/>
        <v>2.9024999999999999</v>
      </c>
      <c r="AO37" s="31"/>
      <c r="AP37" s="44">
        <f t="shared" si="27"/>
        <v>125.7</v>
      </c>
      <c r="AQ37" s="20">
        <f t="shared" si="28"/>
        <v>251.4</v>
      </c>
      <c r="AR37" s="45">
        <f t="shared" si="29"/>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row>
    <row r="38" spans="1:51"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8">
        <f t="shared" si="31"/>
        <v>0</v>
      </c>
      <c r="J38" s="101">
        <f>ROUND(index!$N$29/12,2)*$H$9</f>
        <v>0</v>
      </c>
      <c r="K38" s="106">
        <f>ROUND(index!$N$30/12,2)*$H$10</f>
        <v>0</v>
      </c>
      <c r="L38" s="149">
        <f>IF((SUM(D38:K38)-E38)&lt;index!$O$3,index!$O$3,SUM(D38:K38)-E38)</f>
        <v>2214.89</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45">
        <v>22</v>
      </c>
      <c r="Z38" s="312">
        <f t="shared" si="3"/>
        <v>2302.73</v>
      </c>
      <c r="AA38" s="8">
        <f>ROUND(Z38*index!$O$8,2)</f>
        <v>2395.7600000000002</v>
      </c>
      <c r="AB38" s="103">
        <f t="shared" si="16"/>
        <v>180.87000000000035</v>
      </c>
      <c r="AC38" s="103">
        <f t="shared" si="17"/>
        <v>33.06</v>
      </c>
      <c r="AD38" s="310">
        <f t="shared" si="18"/>
        <v>147.81</v>
      </c>
      <c r="AE38" s="311">
        <f t="shared" si="19"/>
        <v>180.87</v>
      </c>
      <c r="AF38" s="149">
        <f t="shared" si="5"/>
        <v>2395.7599999999998</v>
      </c>
      <c r="AG38" s="216">
        <f t="shared" si="20"/>
        <v>14.549099999999999</v>
      </c>
      <c r="AH38" s="31"/>
      <c r="AI38" s="37">
        <f t="shared" si="21"/>
        <v>3.7827999999999999</v>
      </c>
      <c r="AJ38" s="22">
        <f t="shared" si="22"/>
        <v>8.1475000000000009</v>
      </c>
      <c r="AK38" s="22">
        <f t="shared" si="23"/>
        <v>5.0922000000000001</v>
      </c>
      <c r="AL38" s="22">
        <f t="shared" si="24"/>
        <v>7.2746000000000004</v>
      </c>
      <c r="AM38" s="22">
        <f t="shared" si="25"/>
        <v>4.3647</v>
      </c>
      <c r="AN38" s="38">
        <f t="shared" si="26"/>
        <v>2.9098000000000002</v>
      </c>
      <c r="AO38" s="31"/>
      <c r="AP38" s="44">
        <f t="shared" si="27"/>
        <v>126.02</v>
      </c>
      <c r="AQ38" s="20">
        <f t="shared" si="28"/>
        <v>252.03</v>
      </c>
      <c r="AR38" s="45">
        <f t="shared" si="29"/>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row>
    <row r="39" spans="1:51"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8">
        <f t="shared" si="31"/>
        <v>0</v>
      </c>
      <c r="J39" s="101">
        <f>ROUND(index!$N$29/12,2)*$H$9</f>
        <v>0</v>
      </c>
      <c r="K39" s="106">
        <f>ROUND(index!$N$30/12,2)*$H$10</f>
        <v>0</v>
      </c>
      <c r="L39" s="149">
        <f>IF((SUM(D39:K39)-E39)&lt;index!$O$3,index!$O$3,SUM(D39:K39)-E39)</f>
        <v>2225.12</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45">
        <v>23</v>
      </c>
      <c r="Z39" s="312">
        <f t="shared" si="3"/>
        <v>2308.13</v>
      </c>
      <c r="AA39" s="8">
        <f>ROUND(Z39*index!$O$8,2)</f>
        <v>2401.38</v>
      </c>
      <c r="AB39" s="103">
        <f t="shared" si="16"/>
        <v>176.26000000000022</v>
      </c>
      <c r="AC39" s="103">
        <f t="shared" si="17"/>
        <v>32.22</v>
      </c>
      <c r="AD39" s="310">
        <f t="shared" si="18"/>
        <v>144.04</v>
      </c>
      <c r="AE39" s="311">
        <f t="shared" si="19"/>
        <v>176.26</v>
      </c>
      <c r="AF39" s="149">
        <f t="shared" si="5"/>
        <v>2401.38</v>
      </c>
      <c r="AG39" s="216">
        <f t="shared" si="20"/>
        <v>14.583299999999999</v>
      </c>
      <c r="AH39" s="31"/>
      <c r="AI39" s="37">
        <f t="shared" si="21"/>
        <v>3.7917000000000001</v>
      </c>
      <c r="AJ39" s="22">
        <f t="shared" si="22"/>
        <v>8.1666000000000007</v>
      </c>
      <c r="AK39" s="22">
        <f t="shared" si="23"/>
        <v>5.1041999999999996</v>
      </c>
      <c r="AL39" s="22">
        <f t="shared" si="24"/>
        <v>7.2916999999999996</v>
      </c>
      <c r="AM39" s="22">
        <f t="shared" si="25"/>
        <v>4.375</v>
      </c>
      <c r="AN39" s="38">
        <f t="shared" si="26"/>
        <v>2.9167000000000001</v>
      </c>
      <c r="AO39" s="31"/>
      <c r="AP39" s="44">
        <f t="shared" si="27"/>
        <v>126.31</v>
      </c>
      <c r="AQ39" s="20">
        <f t="shared" si="28"/>
        <v>252.63</v>
      </c>
      <c r="AR39" s="45">
        <f t="shared" si="29"/>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row>
    <row r="40" spans="1:51"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8">
        <f t="shared" si="31"/>
        <v>0</v>
      </c>
      <c r="J40" s="101">
        <f>ROUND(index!$N$29/12,2)*$H$9</f>
        <v>0</v>
      </c>
      <c r="K40" s="106">
        <f>ROUND(index!$N$30/12,2)*$H$10</f>
        <v>0</v>
      </c>
      <c r="L40" s="149">
        <f>IF((SUM(D40:K40)-E40)&lt;index!$O$3,index!$O$3,SUM(D40:K40)-E40)</f>
        <v>2235.35</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45">
        <v>24</v>
      </c>
      <c r="Z40" s="312">
        <f t="shared" si="3"/>
        <v>2313.14</v>
      </c>
      <c r="AA40" s="8">
        <f>ROUND(Z40*index!$O$8,2)</f>
        <v>2406.59</v>
      </c>
      <c r="AB40" s="103">
        <f t="shared" si="16"/>
        <v>171.24000000000024</v>
      </c>
      <c r="AC40" s="103">
        <f t="shared" si="17"/>
        <v>31.3</v>
      </c>
      <c r="AD40" s="310">
        <f t="shared" si="18"/>
        <v>139.94</v>
      </c>
      <c r="AE40" s="311">
        <f t="shared" si="19"/>
        <v>171.24</v>
      </c>
      <c r="AF40" s="149">
        <f t="shared" si="5"/>
        <v>2406.59</v>
      </c>
      <c r="AG40" s="216">
        <f t="shared" si="20"/>
        <v>14.6149</v>
      </c>
      <c r="AH40" s="31"/>
      <c r="AI40" s="37">
        <f t="shared" si="21"/>
        <v>3.7999000000000001</v>
      </c>
      <c r="AJ40" s="22">
        <f t="shared" si="22"/>
        <v>8.1843000000000004</v>
      </c>
      <c r="AK40" s="22">
        <f t="shared" si="23"/>
        <v>5.1151999999999997</v>
      </c>
      <c r="AL40" s="22">
        <f t="shared" si="24"/>
        <v>7.3075000000000001</v>
      </c>
      <c r="AM40" s="22">
        <f t="shared" si="25"/>
        <v>4.3845000000000001</v>
      </c>
      <c r="AN40" s="38">
        <f t="shared" si="26"/>
        <v>2.923</v>
      </c>
      <c r="AO40" s="31"/>
      <c r="AP40" s="44">
        <f t="shared" si="27"/>
        <v>126.59</v>
      </c>
      <c r="AQ40" s="20">
        <f t="shared" si="28"/>
        <v>253.17</v>
      </c>
      <c r="AR40" s="45">
        <f t="shared" si="29"/>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row>
    <row r="41" spans="1:51"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8">
        <f t="shared" si="31"/>
        <v>0</v>
      </c>
      <c r="J41" s="101">
        <f>ROUND(index!$N$29/12,2)*$H$9</f>
        <v>0</v>
      </c>
      <c r="K41" s="106">
        <f>ROUND(index!$N$30/12,2)*$H$10</f>
        <v>0</v>
      </c>
      <c r="L41" s="149">
        <f>IF((SUM(D41:K41)-E41)&lt;index!$O$3,index!$O$3,SUM(D41:K41)-E41)</f>
        <v>2245.58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45">
        <v>25</v>
      </c>
      <c r="Z41" s="312">
        <f t="shared" si="3"/>
        <v>2317.7800000000002</v>
      </c>
      <c r="AA41" s="8">
        <f>ROUND(Z41*index!$O$8,2)</f>
        <v>2411.42</v>
      </c>
      <c r="AB41" s="103">
        <f t="shared" si="16"/>
        <v>165.84000000000015</v>
      </c>
      <c r="AC41" s="103">
        <f t="shared" si="17"/>
        <v>30.32</v>
      </c>
      <c r="AD41" s="310">
        <f t="shared" si="18"/>
        <v>135.52000000000001</v>
      </c>
      <c r="AE41" s="311">
        <f t="shared" si="19"/>
        <v>165.84</v>
      </c>
      <c r="AF41" s="149">
        <f t="shared" si="5"/>
        <v>2411.42</v>
      </c>
      <c r="AG41" s="216">
        <f t="shared" si="20"/>
        <v>14.644299999999999</v>
      </c>
      <c r="AH41" s="31"/>
      <c r="AI41" s="37">
        <f t="shared" si="21"/>
        <v>3.8075000000000001</v>
      </c>
      <c r="AJ41" s="22">
        <f t="shared" si="22"/>
        <v>8.2007999999999992</v>
      </c>
      <c r="AK41" s="22">
        <f t="shared" si="23"/>
        <v>5.1254999999999997</v>
      </c>
      <c r="AL41" s="22">
        <f t="shared" si="24"/>
        <v>7.3221999999999996</v>
      </c>
      <c r="AM41" s="22">
        <f t="shared" si="25"/>
        <v>4.3933</v>
      </c>
      <c r="AN41" s="38">
        <f t="shared" si="26"/>
        <v>2.9289000000000001</v>
      </c>
      <c r="AO41" s="31"/>
      <c r="AP41" s="44">
        <f t="shared" si="27"/>
        <v>126.84</v>
      </c>
      <c r="AQ41" s="20">
        <f t="shared" si="28"/>
        <v>253.68</v>
      </c>
      <c r="AR41" s="45">
        <f t="shared" si="29"/>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row>
    <row r="42" spans="1:51"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8">
        <f t="shared" si="31"/>
        <v>0</v>
      </c>
      <c r="J42" s="101">
        <f>ROUND(index!$N$29/12,2)*$H$9</f>
        <v>0</v>
      </c>
      <c r="K42" s="106">
        <f>ROUND(index!$N$30/12,2)*$H$10</f>
        <v>0</v>
      </c>
      <c r="L42" s="149">
        <f>IF((SUM(D42:K42)-E42)&lt;index!$O$3,index!$O$3,SUM(D42:K42)-E42)</f>
        <v>2255.81</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45">
        <v>26</v>
      </c>
      <c r="Z42" s="312">
        <f t="shared" si="3"/>
        <v>2322.08</v>
      </c>
      <c r="AA42" s="8">
        <f>ROUND(Z42*index!$O$8,2)</f>
        <v>2415.89</v>
      </c>
      <c r="AB42" s="103">
        <f t="shared" si="16"/>
        <v>160.07999999999993</v>
      </c>
      <c r="AC42" s="103">
        <f t="shared" si="17"/>
        <v>29.26</v>
      </c>
      <c r="AD42" s="310">
        <f t="shared" si="18"/>
        <v>130.82000000000002</v>
      </c>
      <c r="AE42" s="311">
        <f t="shared" si="19"/>
        <v>160.08000000000001</v>
      </c>
      <c r="AF42" s="149">
        <f t="shared" si="5"/>
        <v>2415.89</v>
      </c>
      <c r="AG42" s="216">
        <f t="shared" si="20"/>
        <v>14.6714</v>
      </c>
      <c r="AH42" s="31"/>
      <c r="AI42" s="37">
        <f t="shared" si="21"/>
        <v>3.8146</v>
      </c>
      <c r="AJ42" s="22">
        <f t="shared" si="22"/>
        <v>8.2159999999999993</v>
      </c>
      <c r="AK42" s="22">
        <f t="shared" si="23"/>
        <v>5.1349999999999998</v>
      </c>
      <c r="AL42" s="22">
        <f t="shared" si="24"/>
        <v>7.3357000000000001</v>
      </c>
      <c r="AM42" s="22">
        <f t="shared" si="25"/>
        <v>4.4013999999999998</v>
      </c>
      <c r="AN42" s="38">
        <f t="shared" si="26"/>
        <v>2.9342999999999999</v>
      </c>
      <c r="AO42" s="31"/>
      <c r="AP42" s="44">
        <f t="shared" si="27"/>
        <v>127.08</v>
      </c>
      <c r="AQ42" s="20">
        <f t="shared" si="28"/>
        <v>254.15</v>
      </c>
      <c r="AR42" s="45">
        <f t="shared" si="29"/>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row>
    <row r="43" spans="1:51"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8">
        <f t="shared" si="31"/>
        <v>0</v>
      </c>
      <c r="J43" s="101">
        <f>ROUND(index!$N$29/12,2)*$H$9</f>
        <v>0</v>
      </c>
      <c r="K43" s="106">
        <f>ROUND(index!$N$30/12,2)*$H$10</f>
        <v>0</v>
      </c>
      <c r="L43" s="149">
        <f>IF((SUM(D43:K43)-E43)&lt;index!$O$3,index!$O$3,SUM(D43:K43)-E43)</f>
        <v>2266.0300000000002</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45">
        <v>27</v>
      </c>
      <c r="Z43" s="312">
        <f t="shared" si="3"/>
        <v>2326.06</v>
      </c>
      <c r="AA43" s="8">
        <f>ROUND(Z43*index!$O$8,2)</f>
        <v>2420.0300000000002</v>
      </c>
      <c r="AB43" s="103">
        <f t="shared" si="16"/>
        <v>154</v>
      </c>
      <c r="AC43" s="103">
        <f t="shared" si="17"/>
        <v>28.15</v>
      </c>
      <c r="AD43" s="310">
        <f t="shared" si="18"/>
        <v>125.85</v>
      </c>
      <c r="AE43" s="311">
        <f t="shared" si="19"/>
        <v>154</v>
      </c>
      <c r="AF43" s="149">
        <f t="shared" si="5"/>
        <v>2420.0300000000002</v>
      </c>
      <c r="AG43" s="216">
        <f t="shared" si="20"/>
        <v>14.6965</v>
      </c>
      <c r="AH43" s="31"/>
      <c r="AI43" s="37">
        <f t="shared" si="21"/>
        <v>3.8210999999999999</v>
      </c>
      <c r="AJ43" s="22">
        <f t="shared" si="22"/>
        <v>8.23</v>
      </c>
      <c r="AK43" s="22">
        <f t="shared" si="23"/>
        <v>5.1437999999999997</v>
      </c>
      <c r="AL43" s="22">
        <f t="shared" si="24"/>
        <v>7.3483000000000001</v>
      </c>
      <c r="AM43" s="22">
        <f t="shared" si="25"/>
        <v>4.4089999999999998</v>
      </c>
      <c r="AN43" s="38">
        <f t="shared" si="26"/>
        <v>2.9392999999999998</v>
      </c>
      <c r="AO43" s="31"/>
      <c r="AP43" s="44">
        <f t="shared" si="27"/>
        <v>127.29</v>
      </c>
      <c r="AQ43" s="20">
        <f t="shared" si="28"/>
        <v>254.59</v>
      </c>
      <c r="AR43" s="45">
        <f t="shared" si="29"/>
        <v>381.88</v>
      </c>
      <c r="AS43" s="105"/>
      <c r="AT43" s="145">
        <v>27</v>
      </c>
      <c r="AU43" s="20">
        <f>ROUND(index!$O$33+((D43+F43+G43)*12)*index!$O$34,2)</f>
        <v>1037.29</v>
      </c>
      <c r="AV43" s="45">
        <f>ROUND(index!$O$37+((D43+F43+G43)*12)*index!$O$38,2)</f>
        <v>818.61</v>
      </c>
      <c r="AW43" s="31"/>
      <c r="AX43" s="44">
        <f>ROUND(index!$O$33+(AF43*12)*index!$O$34,2)</f>
        <v>1083.49</v>
      </c>
      <c r="AY43" s="45">
        <f>ROUND(index!$O$37+(AF43*12)*index!$O$38,2)</f>
        <v>828.4</v>
      </c>
    </row>
    <row r="44" spans="1:51"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8">
        <f t="shared" si="31"/>
        <v>0</v>
      </c>
      <c r="J44" s="101">
        <f>ROUND(index!$N$29/12,2)*$H$9</f>
        <v>0</v>
      </c>
      <c r="K44" s="106">
        <f>ROUND(index!$N$30/12,2)*$H$10</f>
        <v>0</v>
      </c>
      <c r="L44" s="149">
        <f>IF((SUM(D44:K44)-E44)&lt;index!$O$3,index!$O$3,SUM(D44:K44)-E44)</f>
        <v>2266.0300000000002</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45">
        <v>28</v>
      </c>
      <c r="Z44" s="312">
        <f t="shared" si="3"/>
        <v>2329.7600000000002</v>
      </c>
      <c r="AA44" s="8">
        <f>ROUND(Z44*index!$O$8,2)</f>
        <v>2423.88</v>
      </c>
      <c r="AB44" s="103">
        <f t="shared" si="16"/>
        <v>157.84999999999991</v>
      </c>
      <c r="AC44" s="103">
        <f t="shared" si="17"/>
        <v>28.85</v>
      </c>
      <c r="AD44" s="310">
        <f t="shared" si="18"/>
        <v>129</v>
      </c>
      <c r="AE44" s="311">
        <f t="shared" si="19"/>
        <v>157.85</v>
      </c>
      <c r="AF44" s="149">
        <f t="shared" si="5"/>
        <v>2423.88</v>
      </c>
      <c r="AG44" s="216">
        <f t="shared" si="20"/>
        <v>14.719900000000001</v>
      </c>
      <c r="AH44" s="31"/>
      <c r="AI44" s="37">
        <f t="shared" si="21"/>
        <v>3.8271999999999999</v>
      </c>
      <c r="AJ44" s="22">
        <f t="shared" si="22"/>
        <v>8.2431000000000001</v>
      </c>
      <c r="AK44" s="22">
        <f t="shared" si="23"/>
        <v>5.1520000000000001</v>
      </c>
      <c r="AL44" s="22">
        <f t="shared" si="24"/>
        <v>7.36</v>
      </c>
      <c r="AM44" s="22">
        <f t="shared" si="25"/>
        <v>4.4160000000000004</v>
      </c>
      <c r="AN44" s="38">
        <f t="shared" si="26"/>
        <v>2.944</v>
      </c>
      <c r="AO44" s="31"/>
      <c r="AP44" s="44">
        <f t="shared" si="27"/>
        <v>127.5</v>
      </c>
      <c r="AQ44" s="20">
        <f t="shared" si="28"/>
        <v>254.99</v>
      </c>
      <c r="AR44" s="45">
        <f t="shared" si="29"/>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row>
    <row r="45" spans="1:51"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8">
        <f t="shared" si="31"/>
        <v>0</v>
      </c>
      <c r="J45" s="101">
        <f>ROUND(index!$N$29/12,2)*$H$9</f>
        <v>0</v>
      </c>
      <c r="K45" s="106">
        <f>ROUND(index!$N$30/12,2)*$H$10</f>
        <v>0</v>
      </c>
      <c r="L45" s="149">
        <f>IF((SUM(D45:K45)-E45)&lt;index!$O$3,index!$O$3,SUM(D45:K45)-E45)</f>
        <v>2266.0300000000002</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45">
        <v>29</v>
      </c>
      <c r="Z45" s="312">
        <f t="shared" si="3"/>
        <v>2333.1799999999998</v>
      </c>
      <c r="AA45" s="8">
        <f>ROUND(Z45*index!$O$8,2)</f>
        <v>2427.44</v>
      </c>
      <c r="AB45" s="103">
        <f t="shared" si="16"/>
        <v>161.40999999999985</v>
      </c>
      <c r="AC45" s="103">
        <f t="shared" si="17"/>
        <v>29.51</v>
      </c>
      <c r="AD45" s="310">
        <f t="shared" si="18"/>
        <v>131.9</v>
      </c>
      <c r="AE45" s="311">
        <f t="shared" si="19"/>
        <v>161.41</v>
      </c>
      <c r="AF45" s="149">
        <f t="shared" si="5"/>
        <v>2427.44</v>
      </c>
      <c r="AG45" s="216">
        <f t="shared" si="20"/>
        <v>14.7415</v>
      </c>
      <c r="AH45" s="31"/>
      <c r="AI45" s="37">
        <f t="shared" si="21"/>
        <v>3.8328000000000002</v>
      </c>
      <c r="AJ45" s="22">
        <f t="shared" si="22"/>
        <v>8.2552000000000003</v>
      </c>
      <c r="AK45" s="22">
        <f t="shared" si="23"/>
        <v>5.1595000000000004</v>
      </c>
      <c r="AL45" s="22">
        <f t="shared" si="24"/>
        <v>7.3708</v>
      </c>
      <c r="AM45" s="22">
        <f t="shared" si="25"/>
        <v>4.4225000000000003</v>
      </c>
      <c r="AN45" s="38">
        <f t="shared" si="26"/>
        <v>2.9483000000000001</v>
      </c>
      <c r="AO45" s="31"/>
      <c r="AP45" s="44">
        <f t="shared" si="27"/>
        <v>127.68</v>
      </c>
      <c r="AQ45" s="20">
        <f t="shared" si="28"/>
        <v>255.37</v>
      </c>
      <c r="AR45" s="45">
        <f t="shared" si="29"/>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row>
    <row r="46" spans="1:51"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8">
        <f t="shared" si="31"/>
        <v>0</v>
      </c>
      <c r="J46" s="101">
        <f>ROUND(index!$N$29/12,2)*$H$9</f>
        <v>0</v>
      </c>
      <c r="K46" s="106">
        <f>ROUND(index!$N$30/12,2)*$H$10</f>
        <v>0</v>
      </c>
      <c r="L46" s="149">
        <f>IF((SUM(D46:K46)-E46)&lt;index!$O$3,index!$O$3,SUM(D46:K46)-E46)</f>
        <v>2266.0300000000002</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45">
        <v>30</v>
      </c>
      <c r="Z46" s="312">
        <f t="shared" si="3"/>
        <v>2336.35</v>
      </c>
      <c r="AA46" s="8">
        <f>ROUND(Z46*index!$O$8,2)</f>
        <v>2430.7399999999998</v>
      </c>
      <c r="AB46" s="103">
        <f t="shared" si="16"/>
        <v>164.70999999999958</v>
      </c>
      <c r="AC46" s="103">
        <f t="shared" si="17"/>
        <v>30.11</v>
      </c>
      <c r="AD46" s="310">
        <f t="shared" si="18"/>
        <v>134.60000000000002</v>
      </c>
      <c r="AE46" s="311">
        <f t="shared" si="19"/>
        <v>164.71</v>
      </c>
      <c r="AF46" s="149">
        <f t="shared" si="5"/>
        <v>2430.7400000000002</v>
      </c>
      <c r="AG46" s="216">
        <f t="shared" si="20"/>
        <v>14.7616</v>
      </c>
      <c r="AH46" s="31"/>
      <c r="AI46" s="37">
        <f t="shared" si="21"/>
        <v>3.8380000000000001</v>
      </c>
      <c r="AJ46" s="22">
        <f t="shared" si="22"/>
        <v>8.2665000000000006</v>
      </c>
      <c r="AK46" s="22">
        <f t="shared" si="23"/>
        <v>5.1665999999999999</v>
      </c>
      <c r="AL46" s="22">
        <f t="shared" si="24"/>
        <v>7.3807999999999998</v>
      </c>
      <c r="AM46" s="22">
        <f t="shared" si="25"/>
        <v>4.4284999999999997</v>
      </c>
      <c r="AN46" s="38">
        <f t="shared" si="26"/>
        <v>2.9523000000000001</v>
      </c>
      <c r="AO46" s="31"/>
      <c r="AP46" s="44">
        <f t="shared" si="27"/>
        <v>127.86</v>
      </c>
      <c r="AQ46" s="20">
        <f t="shared" si="28"/>
        <v>255.71</v>
      </c>
      <c r="AR46" s="45">
        <f t="shared" si="29"/>
        <v>383.57</v>
      </c>
      <c r="AS46" s="105"/>
      <c r="AT46" s="145">
        <v>30</v>
      </c>
      <c r="AU46" s="20">
        <f>ROUND(index!$O$33+((D46+F46+G46)*12)*index!$O$34,2)</f>
        <v>1037.29</v>
      </c>
      <c r="AV46" s="45">
        <f>ROUND(index!$O$37+((D46+F46+G46)*12)*index!$O$38,2)</f>
        <v>818.61</v>
      </c>
      <c r="AW46" s="31"/>
      <c r="AX46" s="44">
        <f>ROUND(index!$O$33+(AF46*12)*index!$O$34,2)</f>
        <v>1086.7</v>
      </c>
      <c r="AY46" s="45">
        <f>ROUND(index!$O$37+(AF46*12)*index!$O$38,2)</f>
        <v>829.09</v>
      </c>
    </row>
    <row r="47" spans="1:51"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8">
        <f t="shared" si="31"/>
        <v>0</v>
      </c>
      <c r="J47" s="101">
        <f>ROUND(index!$N$29/12,2)*$H$9</f>
        <v>0</v>
      </c>
      <c r="K47" s="106">
        <f>ROUND(index!$N$30/12,2)*$H$10</f>
        <v>0</v>
      </c>
      <c r="L47" s="149">
        <f>IF((SUM(D47:K47)-E47)&lt;index!$O$3,index!$O$3,SUM(D47:K47)-E47)</f>
        <v>2266.0300000000002</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45">
        <v>31</v>
      </c>
      <c r="Z47" s="312">
        <f t="shared" si="3"/>
        <v>2339.2800000000002</v>
      </c>
      <c r="AA47" s="8">
        <f>ROUND(Z47*index!$O$8,2)</f>
        <v>2433.79</v>
      </c>
      <c r="AB47" s="103">
        <f t="shared" si="16"/>
        <v>167.75999999999976</v>
      </c>
      <c r="AC47" s="103">
        <f t="shared" si="17"/>
        <v>30.67</v>
      </c>
      <c r="AD47" s="310">
        <f t="shared" si="18"/>
        <v>137.08999999999997</v>
      </c>
      <c r="AE47" s="311">
        <f t="shared" si="19"/>
        <v>167.76</v>
      </c>
      <c r="AF47" s="149">
        <f t="shared" si="5"/>
        <v>2433.79</v>
      </c>
      <c r="AG47" s="216">
        <f t="shared" si="20"/>
        <v>14.780099999999999</v>
      </c>
      <c r="AH47" s="31"/>
      <c r="AI47" s="37">
        <f t="shared" si="21"/>
        <v>3.8428</v>
      </c>
      <c r="AJ47" s="22">
        <f t="shared" si="22"/>
        <v>8.2768999999999995</v>
      </c>
      <c r="AK47" s="22">
        <f t="shared" si="23"/>
        <v>5.173</v>
      </c>
      <c r="AL47" s="22">
        <f t="shared" si="24"/>
        <v>7.3901000000000003</v>
      </c>
      <c r="AM47" s="22">
        <f t="shared" si="25"/>
        <v>4.4340000000000002</v>
      </c>
      <c r="AN47" s="38">
        <f t="shared" si="26"/>
        <v>2.956</v>
      </c>
      <c r="AO47" s="31"/>
      <c r="AP47" s="44">
        <f t="shared" si="27"/>
        <v>128.02000000000001</v>
      </c>
      <c r="AQ47" s="20">
        <f t="shared" si="28"/>
        <v>256.02999999999997</v>
      </c>
      <c r="AR47" s="45">
        <f t="shared" si="29"/>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row>
    <row r="48" spans="1:51"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8">
        <f t="shared" si="31"/>
        <v>0</v>
      </c>
      <c r="J48" s="101">
        <f>ROUND(index!$N$29/12,2)*$H$9</f>
        <v>0</v>
      </c>
      <c r="K48" s="106">
        <f>ROUND(index!$N$30/12,2)*$H$10</f>
        <v>0</v>
      </c>
      <c r="L48" s="149">
        <f>IF((SUM(D48:K48)-E48)&lt;index!$O$3,index!$O$3,SUM(D48:K48)-E48)</f>
        <v>2266.0300000000002</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46">
        <v>32</v>
      </c>
      <c r="Z48" s="312">
        <f t="shared" si="3"/>
        <v>2342</v>
      </c>
      <c r="AA48" s="8">
        <f>ROUND(Z48*index!$O$8,2)</f>
        <v>2436.62</v>
      </c>
      <c r="AB48" s="103">
        <f t="shared" si="16"/>
        <v>170.58999999999969</v>
      </c>
      <c r="AC48" s="103">
        <f t="shared" si="17"/>
        <v>31.18</v>
      </c>
      <c r="AD48" s="310">
        <f t="shared" si="18"/>
        <v>139.41</v>
      </c>
      <c r="AE48" s="311">
        <f t="shared" si="19"/>
        <v>170.59</v>
      </c>
      <c r="AF48" s="149">
        <f t="shared" si="5"/>
        <v>2436.6200000000003</v>
      </c>
      <c r="AG48" s="216">
        <f t="shared" si="20"/>
        <v>14.7973</v>
      </c>
      <c r="AH48" s="31"/>
      <c r="AI48" s="37">
        <f t="shared" si="21"/>
        <v>3.8473000000000002</v>
      </c>
      <c r="AJ48" s="22">
        <f t="shared" si="22"/>
        <v>8.2865000000000002</v>
      </c>
      <c r="AK48" s="22">
        <f t="shared" si="23"/>
        <v>5.1791</v>
      </c>
      <c r="AL48" s="22">
        <f t="shared" si="24"/>
        <v>7.3986999999999998</v>
      </c>
      <c r="AM48" s="22">
        <f t="shared" si="25"/>
        <v>4.4391999999999996</v>
      </c>
      <c r="AN48" s="38">
        <f t="shared" si="26"/>
        <v>2.9594999999999998</v>
      </c>
      <c r="AO48" s="31"/>
      <c r="AP48" s="44">
        <f t="shared" si="27"/>
        <v>128.16999999999999</v>
      </c>
      <c r="AQ48" s="20">
        <f t="shared" si="28"/>
        <v>256.33</v>
      </c>
      <c r="AR48" s="45">
        <f t="shared" si="29"/>
        <v>384.5</v>
      </c>
      <c r="AS48" s="105"/>
      <c r="AT48" s="146">
        <v>32</v>
      </c>
      <c r="AU48" s="20">
        <f>ROUND(index!$O$33+((D48+F48+G48)*12)*index!$O$34,2)</f>
        <v>1037.29</v>
      </c>
      <c r="AV48" s="45">
        <f>ROUND(index!$O$37+((D48+F48+G48)*12)*index!$O$38,2)</f>
        <v>818.61</v>
      </c>
      <c r="AW48" s="31"/>
      <c r="AX48" s="44">
        <f>ROUND(index!$O$33+(AF48*12)*index!$O$34,2)</f>
        <v>1088.47</v>
      </c>
      <c r="AY48" s="45">
        <f>ROUND(index!$O$37+(AF48*12)*index!$O$38,2)</f>
        <v>829.46</v>
      </c>
    </row>
    <row r="49" spans="1:51"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8">
        <f t="shared" si="31"/>
        <v>0</v>
      </c>
      <c r="J49" s="101">
        <f>ROUND(index!$N$29/12,2)*$H$9</f>
        <v>0</v>
      </c>
      <c r="K49" s="106">
        <f>ROUND(index!$N$30/12,2)*$H$10</f>
        <v>0</v>
      </c>
      <c r="L49" s="149">
        <f>IF((SUM(D49:K49)-E49)&lt;index!$O$3,index!$O$3,SUM(D49:K49)-E49)</f>
        <v>2266.0300000000002</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46">
        <v>33</v>
      </c>
      <c r="Z49" s="312">
        <f t="shared" si="3"/>
        <v>2344.52</v>
      </c>
      <c r="AA49" s="8">
        <f>ROUND(Z49*index!$O$8,2)</f>
        <v>2439.2399999999998</v>
      </c>
      <c r="AB49" s="103">
        <f t="shared" si="16"/>
        <v>173.20999999999958</v>
      </c>
      <c r="AC49" s="103">
        <f t="shared" si="17"/>
        <v>31.66</v>
      </c>
      <c r="AD49" s="310">
        <f t="shared" si="18"/>
        <v>141.55000000000001</v>
      </c>
      <c r="AE49" s="311">
        <f t="shared" si="19"/>
        <v>173.21</v>
      </c>
      <c r="AF49" s="149">
        <f t="shared" si="5"/>
        <v>2439.2400000000002</v>
      </c>
      <c r="AG49" s="216">
        <f t="shared" si="20"/>
        <v>14.8132</v>
      </c>
      <c r="AH49" s="31"/>
      <c r="AI49" s="37">
        <f t="shared" si="21"/>
        <v>3.8513999999999999</v>
      </c>
      <c r="AJ49" s="22">
        <f t="shared" si="22"/>
        <v>8.2954000000000008</v>
      </c>
      <c r="AK49" s="22">
        <f t="shared" si="23"/>
        <v>5.1845999999999997</v>
      </c>
      <c r="AL49" s="22">
        <f t="shared" si="24"/>
        <v>7.4066000000000001</v>
      </c>
      <c r="AM49" s="22">
        <f t="shared" si="25"/>
        <v>4.444</v>
      </c>
      <c r="AN49" s="38">
        <f t="shared" si="26"/>
        <v>2.9626000000000001</v>
      </c>
      <c r="AO49" s="31"/>
      <c r="AP49" s="44">
        <f t="shared" si="27"/>
        <v>128.30000000000001</v>
      </c>
      <c r="AQ49" s="20">
        <f t="shared" si="28"/>
        <v>256.61</v>
      </c>
      <c r="AR49" s="45">
        <f t="shared" si="29"/>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row>
    <row r="50" spans="1:51"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8">
        <f t="shared" si="31"/>
        <v>0</v>
      </c>
      <c r="J50" s="101">
        <f>ROUND(index!$N$29/12,2)*$H$9</f>
        <v>0</v>
      </c>
      <c r="K50" s="106">
        <f>ROUND(index!$N$30/12,2)*$H$10</f>
        <v>0</v>
      </c>
      <c r="L50" s="149">
        <f>IF((SUM(D50:K50)-E50)&lt;index!$O$3,index!$O$3,SUM(D50:K50)-E50)</f>
        <v>2266.0300000000002</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46">
        <v>34</v>
      </c>
      <c r="Z50" s="312">
        <f t="shared" si="3"/>
        <v>2346.85</v>
      </c>
      <c r="AA50" s="8">
        <f>ROUND(Z50*index!$O$8,2)</f>
        <v>2441.66</v>
      </c>
      <c r="AB50" s="103">
        <f t="shared" si="16"/>
        <v>175.62999999999965</v>
      </c>
      <c r="AC50" s="103">
        <f t="shared" si="17"/>
        <v>32.11</v>
      </c>
      <c r="AD50" s="310">
        <f t="shared" si="18"/>
        <v>143.51999999999998</v>
      </c>
      <c r="AE50" s="311">
        <f t="shared" si="19"/>
        <v>175.63</v>
      </c>
      <c r="AF50" s="149">
        <f t="shared" si="5"/>
        <v>2441.6600000000003</v>
      </c>
      <c r="AG50" s="216">
        <f t="shared" si="20"/>
        <v>14.8279</v>
      </c>
      <c r="AH50" s="31"/>
      <c r="AI50" s="37">
        <f t="shared" si="21"/>
        <v>3.8553000000000002</v>
      </c>
      <c r="AJ50" s="22">
        <f t="shared" si="22"/>
        <v>8.3035999999999994</v>
      </c>
      <c r="AK50" s="22">
        <f t="shared" si="23"/>
        <v>5.1898</v>
      </c>
      <c r="AL50" s="22">
        <f t="shared" si="24"/>
        <v>7.4139999999999997</v>
      </c>
      <c r="AM50" s="22">
        <f t="shared" si="25"/>
        <v>4.4484000000000004</v>
      </c>
      <c r="AN50" s="38">
        <f t="shared" si="26"/>
        <v>2.9655999999999998</v>
      </c>
      <c r="AO50" s="31"/>
      <c r="AP50" s="44">
        <f t="shared" si="27"/>
        <v>128.43</v>
      </c>
      <c r="AQ50" s="20">
        <f t="shared" si="28"/>
        <v>256.86</v>
      </c>
      <c r="AR50" s="45">
        <f t="shared" si="29"/>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row>
    <row r="51" spans="1:51"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9">
        <f t="shared" si="31"/>
        <v>0</v>
      </c>
      <c r="J51" s="102">
        <f>ROUND(index!$N$29/12,2)*$H$9</f>
        <v>0</v>
      </c>
      <c r="K51" s="107">
        <f>ROUND(index!$N$30/12,2)*$H$10</f>
        <v>0</v>
      </c>
      <c r="L51" s="150">
        <f>IF((SUM(D51:K51)-E51)&lt;index!$O$3,index!$O$3,SUM(D51:K51)-E51)</f>
        <v>2266.0300000000002</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47">
        <v>35</v>
      </c>
      <c r="Z51" s="313">
        <f t="shared" si="3"/>
        <v>2349.0100000000002</v>
      </c>
      <c r="AA51" s="9">
        <f>ROUND(Z51*index!$O$8,2)</f>
        <v>2443.91</v>
      </c>
      <c r="AB51" s="131">
        <f t="shared" si="16"/>
        <v>177.87999999999965</v>
      </c>
      <c r="AC51" s="131">
        <f t="shared" si="17"/>
        <v>32.520000000000003</v>
      </c>
      <c r="AD51" s="314">
        <f t="shared" si="18"/>
        <v>145.35999999999999</v>
      </c>
      <c r="AE51" s="315">
        <f t="shared" si="19"/>
        <v>177.88</v>
      </c>
      <c r="AF51" s="150">
        <f t="shared" si="5"/>
        <v>2443.9100000000003</v>
      </c>
      <c r="AG51" s="217">
        <f t="shared" si="20"/>
        <v>14.8416</v>
      </c>
      <c r="AH51" s="31"/>
      <c r="AI51" s="37">
        <f t="shared" si="21"/>
        <v>3.8588</v>
      </c>
      <c r="AJ51" s="22">
        <f t="shared" si="22"/>
        <v>8.3112999999999992</v>
      </c>
      <c r="AK51" s="22">
        <f t="shared" si="23"/>
        <v>5.1946000000000003</v>
      </c>
      <c r="AL51" s="22">
        <f t="shared" si="24"/>
        <v>7.4207999999999998</v>
      </c>
      <c r="AM51" s="22">
        <f t="shared" si="25"/>
        <v>4.4524999999999997</v>
      </c>
      <c r="AN51" s="38">
        <f t="shared" si="26"/>
        <v>2.9683000000000002</v>
      </c>
      <c r="AO51" s="31"/>
      <c r="AP51" s="46">
        <f t="shared" si="27"/>
        <v>128.55000000000001</v>
      </c>
      <c r="AQ51" s="47">
        <f t="shared" si="28"/>
        <v>257.10000000000002</v>
      </c>
      <c r="AR51" s="48">
        <f t="shared" si="29"/>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row>
    <row r="52" spans="1:51" x14ac:dyDescent="0.25">
      <c r="G52" s="12"/>
      <c r="H52" s="12"/>
      <c r="I52" s="12"/>
      <c r="M52" s="15"/>
      <c r="Y52" s="15"/>
      <c r="AT52" s="15"/>
    </row>
  </sheetData>
  <sheetProtection algorithmName="SHA-512" hashValue="+hIxtYLIHXD2PU8x+DOlGQkSxr8WN4p8mXKgTPPoSbSHA8pXvM0xPndx4Q0P+nKw9NwTXg3c6lbyUFwsyD8eGQ==" saltValue="EUVqBFc3ysCg7oBqx+r4Aw==" spinCount="100000" sheet="1" objects="1" scenarios="1" autoFilter="0"/>
  <conditionalFormatting sqref="AB16:AB51">
    <cfRule type="cellIs" dxfId="3" priority="1" stopIfTrue="1" operator="greaterThan">
      <formula>0</formula>
    </cfRule>
    <cfRule type="cellIs" dxfId="2" priority="2" stopIfTrue="1" operator="lessThan">
      <formula>0</formula>
    </cfRule>
    <cfRule type="cellIs" dxfId="1" priority="3" stopIfTrue="1" operator="lessThan">
      <formula>-1086.96</formula>
    </cfRule>
    <cfRule type="cellIs" dxfId="0" priority="4" stopIfTrue="1" operator="lessThan">
      <formula>0</formula>
    </cfRule>
  </conditionalFormatting>
  <pageMargins left="1.2598425196850394" right="0.70866141732283472" top="1.3385826771653544" bottom="0.47244094488188981" header="0.35433070866141736" footer="0.43307086614173229"/>
  <pageSetup paperSize="9" scale="72" fitToWidth="0" pageOrder="overThenDown" orientation="landscape" r:id="rId1"/>
  <headerFooter>
    <oddHeader xml:space="preserve">&amp;L&amp;G&amp;Ccalculateur IFIC 100% d'application à partir du 1ier juillet 2021
&amp;RIndex mars 2020
Barèmes
Secteurs fédéraux de la santé </oddHeader>
    <oddFooter>&amp;C&amp;P/&amp;N</oddFooter>
  </headerFooter>
  <colBreaks count="1" manualBreakCount="1">
    <brk id="34"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index!$R$23:$R$24</xm:f>
          </x14:formula1>
          <xm:sqref>E5:E10</xm:sqref>
        </x14:dataValidation>
        <x14:dataValidation type="list" allowBlank="1" showInputMessage="1" showErrorMessage="1" xr:uid="{00000000-0002-0000-0700-000001000000}">
          <x14:formula1>
            <xm:f>basisjaarlonen!$A$51:$A$117</xm:f>
          </x14:formula1>
          <xm:sqref>E3</xm:sqref>
        </x14:dataValidation>
        <x14:dataValidation type="list" allowBlank="1" showInputMessage="1" showErrorMessage="1" xr:uid="{00000000-0002-0000-0700-000002000000}">
          <x14:formula1>
            <xm:f>ificbasisdoel!$A$56:$A$73</xm:f>
          </x14:formula1>
          <xm:sqref>I3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1"/>
  <sheetViews>
    <sheetView workbookViewId="0">
      <selection activeCell="H17" sqref="H17"/>
    </sheetView>
  </sheetViews>
  <sheetFormatPr defaultRowHeight="13.2" x14ac:dyDescent="0.25"/>
  <cols>
    <col min="1" max="1" width="24.44140625" customWidth="1"/>
    <col min="2" max="2" width="39.5546875" customWidth="1"/>
    <col min="3" max="3" width="17.5546875" style="208" customWidth="1"/>
  </cols>
  <sheetData>
    <row r="1" spans="1:3" ht="14.4" thickBot="1" x14ac:dyDescent="0.3">
      <c r="A1" s="384" t="s">
        <v>266</v>
      </c>
      <c r="B1" s="385"/>
      <c r="C1" s="386"/>
    </row>
    <row r="2" spans="1:3" ht="14.4" thickBot="1" x14ac:dyDescent="0.3">
      <c r="A2" s="196" t="s">
        <v>267</v>
      </c>
      <c r="B2" s="197" t="s">
        <v>268</v>
      </c>
      <c r="C2" s="197" t="s">
        <v>269</v>
      </c>
    </row>
    <row r="3" spans="1:3" ht="13.8" x14ac:dyDescent="0.25">
      <c r="A3" s="198" t="s">
        <v>270</v>
      </c>
      <c r="B3" s="387" t="s">
        <v>272</v>
      </c>
      <c r="C3" s="389" t="s">
        <v>0</v>
      </c>
    </row>
    <row r="4" spans="1:3" ht="14.4" thickBot="1" x14ac:dyDescent="0.3">
      <c r="A4" s="199" t="s">
        <v>271</v>
      </c>
      <c r="B4" s="388"/>
      <c r="C4" s="390"/>
    </row>
    <row r="5" spans="1:3" ht="14.4" thickBot="1" x14ac:dyDescent="0.3">
      <c r="A5" s="199" t="s">
        <v>273</v>
      </c>
      <c r="B5" s="201" t="s">
        <v>274</v>
      </c>
      <c r="C5" s="207" t="s">
        <v>0</v>
      </c>
    </row>
    <row r="6" spans="1:3" ht="14.4" thickBot="1" x14ac:dyDescent="0.3">
      <c r="A6" s="199" t="s">
        <v>275</v>
      </c>
      <c r="B6" s="201" t="s">
        <v>276</v>
      </c>
      <c r="C6" s="207" t="s">
        <v>1</v>
      </c>
    </row>
    <row r="7" spans="1:3" ht="28.2" thickBot="1" x14ac:dyDescent="0.3">
      <c r="A7" s="199" t="s">
        <v>277</v>
      </c>
      <c r="B7" s="201" t="s">
        <v>387</v>
      </c>
      <c r="C7" s="207" t="s">
        <v>2</v>
      </c>
    </row>
    <row r="8" spans="1:3" ht="14.4" thickBot="1" x14ac:dyDescent="0.3">
      <c r="A8" s="199" t="s">
        <v>278</v>
      </c>
      <c r="B8" s="201" t="s">
        <v>280</v>
      </c>
      <c r="C8" s="207" t="s">
        <v>4</v>
      </c>
    </row>
    <row r="9" spans="1:3" ht="14.4" thickBot="1" x14ac:dyDescent="0.3">
      <c r="A9" s="199" t="s">
        <v>279</v>
      </c>
      <c r="B9" s="201" t="s">
        <v>282</v>
      </c>
      <c r="C9" s="207" t="s">
        <v>5</v>
      </c>
    </row>
    <row r="10" spans="1:3" ht="28.2" thickBot="1" x14ac:dyDescent="0.3">
      <c r="A10" s="199" t="s">
        <v>281</v>
      </c>
      <c r="B10" s="201" t="s">
        <v>284</v>
      </c>
      <c r="C10" s="207" t="s">
        <v>9</v>
      </c>
    </row>
    <row r="11" spans="1:3" ht="42" thickBot="1" x14ac:dyDescent="0.3">
      <c r="A11" s="199" t="s">
        <v>283</v>
      </c>
      <c r="B11" s="201" t="s">
        <v>286</v>
      </c>
      <c r="C11" s="207" t="s">
        <v>14</v>
      </c>
    </row>
    <row r="12" spans="1:3" ht="14.4" thickBot="1" x14ac:dyDescent="0.3">
      <c r="A12" s="199" t="s">
        <v>285</v>
      </c>
      <c r="B12" s="201" t="s">
        <v>388</v>
      </c>
      <c r="C12" s="207" t="s">
        <v>15</v>
      </c>
    </row>
    <row r="14" spans="1:3" ht="14.4" thickBot="1" x14ac:dyDescent="0.3">
      <c r="A14" s="202"/>
    </row>
    <row r="15" spans="1:3" ht="14.4" thickBot="1" x14ac:dyDescent="0.3">
      <c r="A15" s="384" t="s">
        <v>287</v>
      </c>
      <c r="B15" s="385"/>
      <c r="C15" s="386"/>
    </row>
    <row r="16" spans="1:3" ht="14.4" thickBot="1" x14ac:dyDescent="0.3">
      <c r="A16" s="196" t="s">
        <v>267</v>
      </c>
      <c r="B16" s="197" t="s">
        <v>268</v>
      </c>
      <c r="C16" s="197" t="s">
        <v>269</v>
      </c>
    </row>
    <row r="17" spans="1:3" ht="14.4" thickBot="1" x14ac:dyDescent="0.3">
      <c r="A17" s="199" t="s">
        <v>288</v>
      </c>
      <c r="B17" s="387" t="s">
        <v>289</v>
      </c>
      <c r="C17" s="207" t="s">
        <v>0</v>
      </c>
    </row>
    <row r="18" spans="1:3" ht="14.4" thickBot="1" x14ac:dyDescent="0.3">
      <c r="A18" s="199" t="s">
        <v>290</v>
      </c>
      <c r="B18" s="388"/>
      <c r="C18" s="207" t="s">
        <v>0</v>
      </c>
    </row>
    <row r="19" spans="1:3" ht="42" thickBot="1" x14ac:dyDescent="0.3">
      <c r="A19" s="199" t="s">
        <v>291</v>
      </c>
      <c r="B19" s="200" t="s">
        <v>292</v>
      </c>
      <c r="C19" s="207" t="s">
        <v>2</v>
      </c>
    </row>
    <row r="20" spans="1:3" ht="14.4" thickBot="1" x14ac:dyDescent="0.3">
      <c r="A20" s="199" t="s">
        <v>299</v>
      </c>
      <c r="B20" s="200" t="s">
        <v>293</v>
      </c>
      <c r="C20" s="207" t="s">
        <v>2</v>
      </c>
    </row>
    <row r="21" spans="1:3" ht="14.4" thickBot="1" x14ac:dyDescent="0.3">
      <c r="A21" s="199" t="s">
        <v>300</v>
      </c>
      <c r="B21" s="200" t="s">
        <v>294</v>
      </c>
      <c r="C21" s="207" t="s">
        <v>4</v>
      </c>
    </row>
    <row r="22" spans="1:3" ht="14.4" thickBot="1" x14ac:dyDescent="0.3">
      <c r="A22" s="199" t="s">
        <v>301</v>
      </c>
      <c r="B22" s="200" t="s">
        <v>295</v>
      </c>
      <c r="C22" s="207" t="s">
        <v>4</v>
      </c>
    </row>
    <row r="23" spans="1:3" ht="14.4" thickBot="1" x14ac:dyDescent="0.3">
      <c r="A23" s="199" t="s">
        <v>302</v>
      </c>
      <c r="B23" s="200" t="s">
        <v>296</v>
      </c>
      <c r="C23" s="207" t="s">
        <v>9</v>
      </c>
    </row>
    <row r="24" spans="1:3" ht="28.2" thickBot="1" x14ac:dyDescent="0.3">
      <c r="A24" s="199" t="s">
        <v>303</v>
      </c>
      <c r="B24" s="200" t="s">
        <v>297</v>
      </c>
      <c r="C24" s="207" t="s">
        <v>9</v>
      </c>
    </row>
    <row r="25" spans="1:3" ht="14.4" thickBot="1" x14ac:dyDescent="0.3">
      <c r="A25" s="199" t="s">
        <v>304</v>
      </c>
      <c r="B25" s="200" t="s">
        <v>298</v>
      </c>
      <c r="C25" s="207" t="s">
        <v>3</v>
      </c>
    </row>
    <row r="26" spans="1:3" ht="28.2" thickBot="1" x14ac:dyDescent="0.3">
      <c r="A26" s="199" t="s">
        <v>305</v>
      </c>
      <c r="B26" s="203"/>
      <c r="C26" s="207" t="s">
        <v>5</v>
      </c>
    </row>
    <row r="27" spans="1:3" ht="14.4" thickBot="1" x14ac:dyDescent="0.3">
      <c r="A27" s="199" t="s">
        <v>306</v>
      </c>
      <c r="B27" s="204"/>
      <c r="C27" s="207" t="s">
        <v>10</v>
      </c>
    </row>
    <row r="28" spans="1:3" ht="42" thickBot="1" x14ac:dyDescent="0.3">
      <c r="A28" s="199" t="s">
        <v>307</v>
      </c>
      <c r="B28" s="200" t="s">
        <v>292</v>
      </c>
      <c r="C28" s="207" t="s">
        <v>12</v>
      </c>
    </row>
    <row r="29" spans="1:3" ht="14.4" thickBot="1" x14ac:dyDescent="0.3">
      <c r="A29" s="199" t="s">
        <v>314</v>
      </c>
      <c r="B29" s="200" t="s">
        <v>308</v>
      </c>
      <c r="C29" s="207" t="s">
        <v>6</v>
      </c>
    </row>
    <row r="30" spans="1:3" ht="14.4" thickBot="1" x14ac:dyDescent="0.3">
      <c r="A30" s="199" t="s">
        <v>315</v>
      </c>
      <c r="B30" s="200" t="s">
        <v>309</v>
      </c>
      <c r="C30" s="207" t="s">
        <v>8</v>
      </c>
    </row>
    <row r="31" spans="1:3" ht="14.4" thickBot="1" x14ac:dyDescent="0.3">
      <c r="A31" s="199" t="s">
        <v>316</v>
      </c>
      <c r="B31" s="200" t="s">
        <v>310</v>
      </c>
      <c r="C31" s="207" t="s">
        <v>13</v>
      </c>
    </row>
    <row r="32" spans="1:3" ht="14.4" thickBot="1" x14ac:dyDescent="0.3">
      <c r="A32" s="199" t="s">
        <v>317</v>
      </c>
      <c r="B32" s="200" t="s">
        <v>311</v>
      </c>
      <c r="C32" s="207" t="s">
        <v>11</v>
      </c>
    </row>
    <row r="33" spans="1:3" ht="28.2" thickBot="1" x14ac:dyDescent="0.3">
      <c r="A33" s="199" t="s">
        <v>318</v>
      </c>
      <c r="B33" s="200" t="s">
        <v>312</v>
      </c>
      <c r="C33" s="207" t="s">
        <v>17</v>
      </c>
    </row>
    <row r="34" spans="1:3" ht="14.4" thickBot="1" x14ac:dyDescent="0.3">
      <c r="A34" s="199" t="s">
        <v>319</v>
      </c>
      <c r="B34" s="201" t="s">
        <v>313</v>
      </c>
      <c r="C34" s="207" t="s">
        <v>16</v>
      </c>
    </row>
    <row r="35" spans="1:3" ht="14.4" thickBot="1" x14ac:dyDescent="0.3">
      <c r="A35" s="199" t="s">
        <v>320</v>
      </c>
      <c r="B35" s="201" t="s">
        <v>321</v>
      </c>
      <c r="C35" s="207" t="s">
        <v>128</v>
      </c>
    </row>
    <row r="36" spans="1:3" ht="28.2" thickBot="1" x14ac:dyDescent="0.3">
      <c r="A36" s="199" t="s">
        <v>322</v>
      </c>
      <c r="B36" s="201" t="s">
        <v>323</v>
      </c>
      <c r="C36" s="207" t="s">
        <v>204</v>
      </c>
    </row>
    <row r="37" spans="1:3" ht="69.599999999999994" thickBot="1" x14ac:dyDescent="0.3">
      <c r="A37" s="199" t="s">
        <v>324</v>
      </c>
      <c r="B37" s="201" t="s">
        <v>325</v>
      </c>
      <c r="C37" s="207" t="s">
        <v>19</v>
      </c>
    </row>
    <row r="39" spans="1:3" ht="14.4" thickBot="1" x14ac:dyDescent="0.3">
      <c r="A39" s="202"/>
    </row>
    <row r="40" spans="1:3" ht="14.4" thickBot="1" x14ac:dyDescent="0.3">
      <c r="A40" s="384" t="s">
        <v>326</v>
      </c>
      <c r="B40" s="385"/>
      <c r="C40" s="386"/>
    </row>
    <row r="41" spans="1:3" ht="14.4" thickBot="1" x14ac:dyDescent="0.3">
      <c r="A41" s="196" t="s">
        <v>267</v>
      </c>
      <c r="B41" s="197" t="s">
        <v>268</v>
      </c>
      <c r="C41" s="197" t="s">
        <v>269</v>
      </c>
    </row>
    <row r="42" spans="1:3" ht="14.4" thickBot="1" x14ac:dyDescent="0.3">
      <c r="A42" s="199" t="s">
        <v>327</v>
      </c>
      <c r="B42" s="387" t="s">
        <v>328</v>
      </c>
      <c r="C42" s="207" t="s">
        <v>0</v>
      </c>
    </row>
    <row r="43" spans="1:3" ht="14.4" thickBot="1" x14ac:dyDescent="0.3">
      <c r="A43" s="199" t="s">
        <v>290</v>
      </c>
      <c r="B43" s="391"/>
      <c r="C43" s="207" t="s">
        <v>0</v>
      </c>
    </row>
    <row r="44" spans="1:3" ht="14.4" thickBot="1" x14ac:dyDescent="0.3">
      <c r="A44" s="199" t="s">
        <v>291</v>
      </c>
      <c r="B44" s="391"/>
      <c r="C44" s="207" t="s">
        <v>2</v>
      </c>
    </row>
    <row r="45" spans="1:3" ht="14.4" thickBot="1" x14ac:dyDescent="0.3">
      <c r="A45" s="199" t="s">
        <v>300</v>
      </c>
      <c r="B45" s="391"/>
      <c r="C45" s="207" t="s">
        <v>4</v>
      </c>
    </row>
    <row r="46" spans="1:3" ht="14.4" thickBot="1" x14ac:dyDescent="0.3">
      <c r="A46" s="199" t="s">
        <v>329</v>
      </c>
      <c r="B46" s="391"/>
      <c r="C46" s="207" t="s">
        <v>9</v>
      </c>
    </row>
    <row r="47" spans="1:3" ht="14.4" thickBot="1" x14ac:dyDescent="0.3">
      <c r="A47" s="199" t="s">
        <v>307</v>
      </c>
      <c r="B47" s="388"/>
      <c r="C47" s="207" t="s">
        <v>12</v>
      </c>
    </row>
    <row r="48" spans="1:3" ht="14.4" thickBot="1" x14ac:dyDescent="0.3">
      <c r="A48" s="199" t="s">
        <v>330</v>
      </c>
      <c r="B48" s="201" t="s">
        <v>331</v>
      </c>
      <c r="C48" s="207" t="s">
        <v>127</v>
      </c>
    </row>
    <row r="49" spans="1:3" ht="13.8" x14ac:dyDescent="0.25">
      <c r="A49" s="198" t="s">
        <v>332</v>
      </c>
      <c r="B49" s="387" t="s">
        <v>337</v>
      </c>
      <c r="C49" s="389" t="s">
        <v>128</v>
      </c>
    </row>
    <row r="50" spans="1:3" ht="13.8" x14ac:dyDescent="0.25">
      <c r="A50" s="198" t="s">
        <v>333</v>
      </c>
      <c r="B50" s="391"/>
      <c r="C50" s="392"/>
    </row>
    <row r="51" spans="1:3" ht="13.8" x14ac:dyDescent="0.25">
      <c r="A51" s="198" t="s">
        <v>334</v>
      </c>
      <c r="B51" s="391"/>
      <c r="C51" s="392"/>
    </row>
    <row r="52" spans="1:3" ht="13.8" x14ac:dyDescent="0.25">
      <c r="A52" s="198" t="s">
        <v>335</v>
      </c>
      <c r="B52" s="391"/>
      <c r="C52" s="392"/>
    </row>
    <row r="53" spans="1:3" ht="14.4" thickBot="1" x14ac:dyDescent="0.3">
      <c r="A53" s="199" t="s">
        <v>336</v>
      </c>
      <c r="B53" s="388"/>
      <c r="C53" s="390"/>
    </row>
    <row r="54" spans="1:3" ht="13.8" x14ac:dyDescent="0.25">
      <c r="A54" s="198" t="s">
        <v>338</v>
      </c>
      <c r="B54" s="387" t="s">
        <v>340</v>
      </c>
      <c r="C54" s="389" t="s">
        <v>204</v>
      </c>
    </row>
    <row r="55" spans="1:3" ht="14.4" thickBot="1" x14ac:dyDescent="0.3">
      <c r="A55" s="199" t="s">
        <v>339</v>
      </c>
      <c r="B55" s="388"/>
      <c r="C55" s="390"/>
    </row>
    <row r="56" spans="1:3" ht="14.4" thickBot="1" x14ac:dyDescent="0.3">
      <c r="A56" s="199" t="s">
        <v>341</v>
      </c>
      <c r="B56" s="201" t="s">
        <v>342</v>
      </c>
      <c r="C56" s="207" t="s">
        <v>18</v>
      </c>
    </row>
    <row r="57" spans="1:3" ht="14.4" thickBot="1" x14ac:dyDescent="0.3">
      <c r="A57" s="199" t="s">
        <v>343</v>
      </c>
      <c r="B57" s="201" t="s">
        <v>344</v>
      </c>
      <c r="C57" s="207" t="s">
        <v>20</v>
      </c>
    </row>
    <row r="58" spans="1:3" ht="14.4" thickBot="1" x14ac:dyDescent="0.3">
      <c r="A58" s="199" t="s">
        <v>345</v>
      </c>
      <c r="B58" s="201" t="s">
        <v>346</v>
      </c>
      <c r="C58" s="207" t="s">
        <v>19</v>
      </c>
    </row>
    <row r="59" spans="1:3" ht="14.4" thickBot="1" x14ac:dyDescent="0.3">
      <c r="A59" s="205"/>
    </row>
    <row r="60" spans="1:3" ht="14.4" thickBot="1" x14ac:dyDescent="0.3">
      <c r="A60" s="384" t="s">
        <v>347</v>
      </c>
      <c r="B60" s="385"/>
      <c r="C60" s="386"/>
    </row>
    <row r="61" spans="1:3" ht="14.4" thickBot="1" x14ac:dyDescent="0.3">
      <c r="A61" s="196" t="s">
        <v>267</v>
      </c>
      <c r="B61" s="197" t="s">
        <v>268</v>
      </c>
      <c r="C61" s="197" t="s">
        <v>269</v>
      </c>
    </row>
    <row r="62" spans="1:3" ht="42" thickBot="1" x14ac:dyDescent="0.3">
      <c r="A62" s="199" t="s">
        <v>348</v>
      </c>
      <c r="B62" s="201" t="s">
        <v>349</v>
      </c>
      <c r="C62" s="207" t="s">
        <v>2</v>
      </c>
    </row>
    <row r="63" spans="1:3" ht="13.8" x14ac:dyDescent="0.25">
      <c r="A63" s="198" t="s">
        <v>350</v>
      </c>
      <c r="B63" s="387" t="s">
        <v>352</v>
      </c>
      <c r="C63" s="389" t="s">
        <v>4</v>
      </c>
    </row>
    <row r="64" spans="1:3" ht="14.4" thickBot="1" x14ac:dyDescent="0.3">
      <c r="A64" s="199" t="s">
        <v>351</v>
      </c>
      <c r="B64" s="388"/>
      <c r="C64" s="390"/>
    </row>
    <row r="65" spans="1:3" ht="13.8" x14ac:dyDescent="0.25">
      <c r="A65" s="198" t="s">
        <v>350</v>
      </c>
      <c r="B65" s="387" t="s">
        <v>353</v>
      </c>
      <c r="C65" s="389" t="s">
        <v>2</v>
      </c>
    </row>
    <row r="66" spans="1:3" ht="14.4" thickBot="1" x14ac:dyDescent="0.3">
      <c r="A66" s="199" t="s">
        <v>351</v>
      </c>
      <c r="B66" s="388"/>
      <c r="C66" s="390"/>
    </row>
    <row r="67" spans="1:3" ht="13.8" x14ac:dyDescent="0.25">
      <c r="A67" s="198" t="s">
        <v>354</v>
      </c>
      <c r="B67" s="200" t="s">
        <v>359</v>
      </c>
      <c r="C67" s="389" t="s">
        <v>7</v>
      </c>
    </row>
    <row r="68" spans="1:3" ht="13.8" x14ac:dyDescent="0.25">
      <c r="A68" s="198" t="s">
        <v>355</v>
      </c>
      <c r="B68" s="200" t="s">
        <v>359</v>
      </c>
      <c r="C68" s="392"/>
    </row>
    <row r="69" spans="1:3" ht="13.8" x14ac:dyDescent="0.25">
      <c r="A69" s="198" t="s">
        <v>356</v>
      </c>
      <c r="B69" s="200" t="s">
        <v>360</v>
      </c>
      <c r="C69" s="392"/>
    </row>
    <row r="70" spans="1:3" ht="13.8" x14ac:dyDescent="0.25">
      <c r="A70" s="198" t="s">
        <v>357</v>
      </c>
      <c r="B70" s="200" t="s">
        <v>360</v>
      </c>
      <c r="C70" s="392"/>
    </row>
    <row r="71" spans="1:3" ht="14.4" thickBot="1" x14ac:dyDescent="0.3">
      <c r="A71" s="199" t="s">
        <v>358</v>
      </c>
      <c r="B71" s="201" t="s">
        <v>361</v>
      </c>
      <c r="C71" s="390"/>
    </row>
    <row r="72" spans="1:3" ht="14.4" thickBot="1" x14ac:dyDescent="0.3">
      <c r="A72" s="199" t="s">
        <v>362</v>
      </c>
      <c r="B72" s="201" t="s">
        <v>363</v>
      </c>
      <c r="C72" s="207" t="s">
        <v>7</v>
      </c>
    </row>
    <row r="73" spans="1:3" x14ac:dyDescent="0.25">
      <c r="A73" s="387" t="s">
        <v>364</v>
      </c>
      <c r="B73" s="387" t="s">
        <v>365</v>
      </c>
      <c r="C73" s="389" t="s">
        <v>126</v>
      </c>
    </row>
    <row r="74" spans="1:3" ht="13.8" thickBot="1" x14ac:dyDescent="0.3">
      <c r="A74" s="388"/>
      <c r="B74" s="388"/>
      <c r="C74" s="390"/>
    </row>
    <row r="75" spans="1:3" ht="27.6" x14ac:dyDescent="0.25">
      <c r="A75" s="387" t="s">
        <v>366</v>
      </c>
      <c r="B75" s="200" t="s">
        <v>367</v>
      </c>
      <c r="C75" s="389" t="s">
        <v>127</v>
      </c>
    </row>
    <row r="76" spans="1:3" ht="42" thickBot="1" x14ac:dyDescent="0.3">
      <c r="A76" s="388"/>
      <c r="B76" s="201" t="s">
        <v>368</v>
      </c>
      <c r="C76" s="390"/>
    </row>
    <row r="77" spans="1:3" ht="13.8" x14ac:dyDescent="0.25">
      <c r="A77" s="198" t="s">
        <v>369</v>
      </c>
      <c r="B77" s="200" t="s">
        <v>371</v>
      </c>
      <c r="C77" s="389" t="s">
        <v>128</v>
      </c>
    </row>
    <row r="78" spans="1:3" ht="41.4" x14ac:dyDescent="0.25">
      <c r="A78" s="198" t="s">
        <v>370</v>
      </c>
      <c r="B78" s="200" t="s">
        <v>372</v>
      </c>
      <c r="C78" s="392"/>
    </row>
    <row r="79" spans="1:3" ht="14.4" thickBot="1" x14ac:dyDescent="0.3">
      <c r="A79" s="206"/>
      <c r="B79" s="201" t="s">
        <v>373</v>
      </c>
      <c r="C79" s="390"/>
    </row>
    <row r="80" spans="1:3" ht="13.8" x14ac:dyDescent="0.25">
      <c r="A80" s="198" t="s">
        <v>369</v>
      </c>
      <c r="B80" s="387" t="s">
        <v>375</v>
      </c>
      <c r="C80" s="389" t="s">
        <v>389</v>
      </c>
    </row>
    <row r="81" spans="1:3" ht="13.8" x14ac:dyDescent="0.25">
      <c r="A81" s="198" t="s">
        <v>370</v>
      </c>
      <c r="B81" s="391"/>
      <c r="C81" s="392"/>
    </row>
    <row r="82" spans="1:3" ht="13.8" x14ac:dyDescent="0.25">
      <c r="A82" s="198" t="s">
        <v>374</v>
      </c>
      <c r="B82" s="391"/>
      <c r="C82" s="392"/>
    </row>
    <row r="83" spans="1:3" ht="13.8" thickBot="1" x14ac:dyDescent="0.3">
      <c r="A83" s="206"/>
      <c r="B83" s="388"/>
      <c r="C83" s="390"/>
    </row>
    <row r="84" spans="1:3" ht="13.8" x14ac:dyDescent="0.25">
      <c r="A84" s="198" t="s">
        <v>376</v>
      </c>
      <c r="B84" s="387" t="s">
        <v>378</v>
      </c>
      <c r="C84" s="389" t="s">
        <v>130</v>
      </c>
    </row>
    <row r="85" spans="1:3" ht="14.4" thickBot="1" x14ac:dyDescent="0.3">
      <c r="A85" s="199" t="s">
        <v>377</v>
      </c>
      <c r="B85" s="388"/>
      <c r="C85" s="390"/>
    </row>
    <row r="86" spans="1:3" ht="13.8" x14ac:dyDescent="0.25">
      <c r="A86" s="198" t="s">
        <v>379</v>
      </c>
      <c r="B86" s="387" t="s">
        <v>381</v>
      </c>
      <c r="C86" s="389" t="s">
        <v>382</v>
      </c>
    </row>
    <row r="87" spans="1:3" ht="14.4" thickBot="1" x14ac:dyDescent="0.3">
      <c r="A87" s="199" t="s">
        <v>380</v>
      </c>
      <c r="B87" s="388"/>
      <c r="C87" s="390"/>
    </row>
    <row r="88" spans="1:3" ht="13.8" x14ac:dyDescent="0.25">
      <c r="A88" s="393" t="s">
        <v>383</v>
      </c>
      <c r="B88" s="393"/>
      <c r="C88" s="393"/>
    </row>
    <row r="89" spans="1:3" ht="13.8" x14ac:dyDescent="0.25">
      <c r="A89" s="394" t="s">
        <v>384</v>
      </c>
      <c r="B89" s="394"/>
      <c r="C89" s="394"/>
    </row>
    <row r="90" spans="1:3" ht="13.8" x14ac:dyDescent="0.25">
      <c r="A90" s="394" t="s">
        <v>385</v>
      </c>
      <c r="B90" s="394"/>
      <c r="C90" s="394"/>
    </row>
    <row r="91" spans="1:3" ht="13.8" x14ac:dyDescent="0.25">
      <c r="A91" s="394" t="s">
        <v>386</v>
      </c>
      <c r="B91" s="394"/>
      <c r="C91" s="394"/>
    </row>
  </sheetData>
  <sheetProtection algorithmName="SHA-512" hashValue="mD6oQhEtKLNvz6CpYLaZJ1fT176htrQH8PlLWTNd3RVzcwdPc9vqTY3ykGUUTGY6ws1WxlWpD5B8Y5zQGdwIZA==" saltValue="S+iFTcNqWsoutQgvCMK7IQ==" spinCount="100000" sheet="1" objects="1" scenarios="1"/>
  <mergeCells count="33">
    <mergeCell ref="A88:C88"/>
    <mergeCell ref="A89:C89"/>
    <mergeCell ref="A90:C90"/>
    <mergeCell ref="A91:C91"/>
    <mergeCell ref="A75:A76"/>
    <mergeCell ref="B80:B83"/>
    <mergeCell ref="B84:B85"/>
    <mergeCell ref="B86:B87"/>
    <mergeCell ref="C86:C87"/>
    <mergeCell ref="C75:C76"/>
    <mergeCell ref="C77:C79"/>
    <mergeCell ref="C80:C83"/>
    <mergeCell ref="C84:C85"/>
    <mergeCell ref="A73:A74"/>
    <mergeCell ref="B73:B74"/>
    <mergeCell ref="C73:C74"/>
    <mergeCell ref="B42:B47"/>
    <mergeCell ref="B49:B53"/>
    <mergeCell ref="C49:C53"/>
    <mergeCell ref="B54:B55"/>
    <mergeCell ref="C54:C55"/>
    <mergeCell ref="A60:C60"/>
    <mergeCell ref="B63:B64"/>
    <mergeCell ref="C63:C64"/>
    <mergeCell ref="B65:B66"/>
    <mergeCell ref="C65:C66"/>
    <mergeCell ref="C67:C71"/>
    <mergeCell ref="A40:C40"/>
    <mergeCell ref="A1:C1"/>
    <mergeCell ref="B3:B4"/>
    <mergeCell ref="C3:C4"/>
    <mergeCell ref="A15:C15"/>
    <mergeCell ref="B17:B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3"/>
  <sheetViews>
    <sheetView topLeftCell="A3" workbookViewId="0">
      <selection activeCell="H17" sqref="H17"/>
    </sheetView>
  </sheetViews>
  <sheetFormatPr defaultColWidth="9.109375" defaultRowHeight="13.2" x14ac:dyDescent="0.25"/>
  <sheetData>
    <row r="1" spans="1:14" x14ac:dyDescent="0.25">
      <c r="A1" s="3" t="s">
        <v>101</v>
      </c>
      <c r="B1" s="3"/>
      <c r="C1" s="3"/>
      <c r="D1" s="3"/>
      <c r="E1" s="3"/>
      <c r="F1" s="3"/>
      <c r="G1" s="3"/>
      <c r="H1" s="3"/>
      <c r="I1" s="3" t="s">
        <v>102</v>
      </c>
      <c r="J1" s="3"/>
      <c r="K1" s="3"/>
      <c r="L1" s="3"/>
      <c r="M1" s="3" t="s">
        <v>28</v>
      </c>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t="s">
        <v>103</v>
      </c>
      <c r="H4" s="3"/>
      <c r="I4" s="3"/>
      <c r="J4" s="3"/>
      <c r="K4" s="3"/>
      <c r="L4" s="3"/>
      <c r="M4" s="3"/>
      <c r="N4" s="3"/>
    </row>
    <row r="5" spans="1:14" x14ac:dyDescent="0.25">
      <c r="A5" s="3" t="s">
        <v>104</v>
      </c>
      <c r="B5" s="3"/>
      <c r="C5" s="3"/>
      <c r="D5" s="3"/>
      <c r="E5" s="3"/>
      <c r="F5" s="3"/>
      <c r="G5" s="3" t="s">
        <v>105</v>
      </c>
      <c r="H5" s="3"/>
      <c r="I5" s="3"/>
      <c r="J5" s="3"/>
      <c r="K5" s="3" t="s">
        <v>106</v>
      </c>
      <c r="L5" s="3"/>
      <c r="M5" s="3"/>
      <c r="N5" s="3"/>
    </row>
    <row r="6" spans="1:14" x14ac:dyDescent="0.25">
      <c r="A6" s="3"/>
      <c r="B6" s="3"/>
      <c r="C6" s="3"/>
      <c r="D6" s="3"/>
      <c r="E6" s="3"/>
      <c r="F6" s="3"/>
      <c r="G6" s="3"/>
      <c r="H6" s="3"/>
      <c r="I6" s="3"/>
      <c r="J6" s="3"/>
      <c r="K6" s="3"/>
      <c r="L6" s="3"/>
      <c r="M6" s="3"/>
      <c r="N6" s="3"/>
    </row>
    <row r="7" spans="1:14" x14ac:dyDescent="0.25">
      <c r="A7" s="3">
        <v>1</v>
      </c>
      <c r="B7" s="3" t="s">
        <v>107</v>
      </c>
      <c r="C7" s="3"/>
      <c r="D7" s="3"/>
      <c r="E7" s="3"/>
      <c r="F7" s="3"/>
      <c r="G7" s="64" t="s">
        <v>26</v>
      </c>
      <c r="H7" s="3"/>
      <c r="I7" s="3"/>
      <c r="J7" s="3"/>
      <c r="K7" s="64" t="s">
        <v>24</v>
      </c>
      <c r="L7" s="3"/>
      <c r="M7" s="3"/>
      <c r="N7" s="3"/>
    </row>
    <row r="8" spans="1:14" x14ac:dyDescent="0.25">
      <c r="A8" s="3">
        <v>2</v>
      </c>
      <c r="B8" s="3" t="s">
        <v>108</v>
      </c>
      <c r="C8" s="3"/>
      <c r="D8" s="3"/>
      <c r="E8" s="3"/>
      <c r="F8" s="3"/>
      <c r="G8" s="64" t="s">
        <v>25</v>
      </c>
      <c r="H8" s="3"/>
      <c r="I8" s="3"/>
      <c r="J8" s="3"/>
      <c r="K8" s="64" t="s">
        <v>23</v>
      </c>
      <c r="L8" s="3"/>
      <c r="M8" s="3"/>
      <c r="N8" s="3"/>
    </row>
    <row r="9" spans="1:14" x14ac:dyDescent="0.25">
      <c r="A9" s="3">
        <v>3</v>
      </c>
      <c r="B9" s="3" t="s">
        <v>109</v>
      </c>
      <c r="C9" s="3"/>
      <c r="D9" s="3"/>
      <c r="E9" s="3"/>
      <c r="F9" s="3"/>
      <c r="G9" s="64" t="s">
        <v>24</v>
      </c>
      <c r="H9" s="3"/>
      <c r="I9" s="3"/>
      <c r="J9" s="3"/>
      <c r="K9" s="64" t="s">
        <v>22</v>
      </c>
      <c r="L9" s="3"/>
      <c r="M9" s="3"/>
      <c r="N9" s="3"/>
    </row>
    <row r="10" spans="1:14" x14ac:dyDescent="0.25">
      <c r="A10" s="3">
        <v>4</v>
      </c>
      <c r="B10" s="3" t="s">
        <v>110</v>
      </c>
      <c r="C10" s="3"/>
      <c r="D10" s="3"/>
      <c r="E10" s="3"/>
      <c r="F10" s="3"/>
      <c r="G10" s="64" t="s">
        <v>23</v>
      </c>
      <c r="H10" s="3"/>
      <c r="I10" s="3"/>
      <c r="J10" s="3"/>
      <c r="K10" s="64" t="s">
        <v>20</v>
      </c>
      <c r="L10" s="3"/>
      <c r="M10" s="3"/>
      <c r="N10" s="3"/>
    </row>
    <row r="11" spans="1:14" x14ac:dyDescent="0.25">
      <c r="A11" s="3">
        <v>5</v>
      </c>
      <c r="B11" s="3" t="s">
        <v>111</v>
      </c>
      <c r="C11" s="3"/>
      <c r="D11" s="3"/>
      <c r="E11" s="3"/>
      <c r="F11" s="3"/>
      <c r="G11" s="64" t="s">
        <v>21</v>
      </c>
      <c r="H11" s="3"/>
      <c r="I11" s="3"/>
      <c r="J11" s="3"/>
      <c r="K11" s="64" t="s">
        <v>100</v>
      </c>
      <c r="L11" s="3"/>
      <c r="M11" s="3"/>
      <c r="N11" s="3"/>
    </row>
    <row r="12" spans="1:14" x14ac:dyDescent="0.25">
      <c r="A12" s="3"/>
      <c r="B12" s="3"/>
      <c r="C12" s="3"/>
      <c r="D12" s="3"/>
      <c r="E12" s="3"/>
      <c r="F12" s="3"/>
      <c r="G12" s="3"/>
      <c r="H12" s="3"/>
      <c r="I12" s="3"/>
      <c r="J12" s="3"/>
      <c r="K12" s="3"/>
      <c r="L12" s="3"/>
      <c r="M12" s="3"/>
      <c r="N12" s="3"/>
    </row>
    <row r="13" spans="1:14" x14ac:dyDescent="0.25">
      <c r="A13" s="3"/>
      <c r="B13" s="3"/>
      <c r="C13" s="3"/>
      <c r="D13" s="3"/>
      <c r="E13" s="3"/>
      <c r="F13" s="3"/>
      <c r="G13" s="3"/>
      <c r="H13" s="3"/>
      <c r="I13" s="3"/>
      <c r="J13" s="3"/>
      <c r="K13" s="3"/>
      <c r="L13" s="3"/>
      <c r="M13" s="3"/>
      <c r="N13" s="3"/>
    </row>
    <row r="14" spans="1:14" x14ac:dyDescent="0.25">
      <c r="A14" s="3"/>
      <c r="B14" s="3"/>
      <c r="C14" s="3"/>
      <c r="D14" s="3"/>
      <c r="E14" s="3"/>
      <c r="F14" s="3"/>
      <c r="G14" s="3"/>
      <c r="H14" s="3"/>
      <c r="I14" s="3"/>
      <c r="J14" s="3"/>
      <c r="K14" s="3"/>
      <c r="L14" s="3"/>
      <c r="M14" s="3"/>
      <c r="N14" s="3"/>
    </row>
    <row r="15" spans="1:14" x14ac:dyDescent="0.25">
      <c r="A15" s="3" t="s">
        <v>112</v>
      </c>
      <c r="B15" s="3"/>
      <c r="C15" s="3"/>
      <c r="D15" s="3"/>
      <c r="E15" s="3"/>
      <c r="F15" s="3"/>
      <c r="G15" s="3"/>
      <c r="H15" s="3"/>
      <c r="I15" s="3"/>
      <c r="J15" s="3"/>
      <c r="K15" s="3"/>
      <c r="L15" s="3"/>
      <c r="M15" s="3"/>
      <c r="N15" s="3"/>
    </row>
    <row r="16" spans="1:14" x14ac:dyDescent="0.25">
      <c r="A16" s="3"/>
      <c r="B16" s="3"/>
      <c r="C16" s="3"/>
      <c r="D16" s="3"/>
      <c r="E16" s="3"/>
      <c r="F16" s="3"/>
      <c r="G16" s="3"/>
      <c r="H16" s="3"/>
      <c r="I16" s="3"/>
      <c r="J16" s="3"/>
      <c r="K16" s="3"/>
      <c r="L16" s="3"/>
      <c r="M16" s="3"/>
      <c r="N16" s="3"/>
    </row>
    <row r="17" spans="1:14" x14ac:dyDescent="0.25">
      <c r="A17" s="3">
        <v>1</v>
      </c>
      <c r="B17" s="3" t="s">
        <v>107</v>
      </c>
      <c r="C17" s="3"/>
      <c r="D17" s="3"/>
      <c r="E17" s="3"/>
      <c r="F17" s="3"/>
      <c r="G17" s="64" t="s">
        <v>25</v>
      </c>
      <c r="H17" s="3"/>
      <c r="I17" s="3"/>
      <c r="J17" s="3"/>
      <c r="K17" s="64" t="s">
        <v>23</v>
      </c>
      <c r="L17" s="3"/>
      <c r="M17" s="3"/>
      <c r="N17" s="3"/>
    </row>
    <row r="18" spans="1:14" x14ac:dyDescent="0.25">
      <c r="A18" s="3">
        <v>2</v>
      </c>
      <c r="B18" s="3" t="s">
        <v>108</v>
      </c>
      <c r="C18" s="3"/>
      <c r="D18" s="3"/>
      <c r="E18" s="3"/>
      <c r="F18" s="3"/>
      <c r="G18" s="64" t="s">
        <v>24</v>
      </c>
      <c r="H18" s="3"/>
      <c r="I18" s="3"/>
      <c r="J18" s="3"/>
      <c r="K18" s="64" t="s">
        <v>22</v>
      </c>
      <c r="L18" s="3"/>
      <c r="M18" s="3"/>
      <c r="N18" s="3"/>
    </row>
    <row r="19" spans="1:14" x14ac:dyDescent="0.25">
      <c r="A19" s="3">
        <v>3</v>
      </c>
      <c r="B19" s="3" t="s">
        <v>109</v>
      </c>
      <c r="C19" s="3"/>
      <c r="D19" s="3"/>
      <c r="E19" s="3"/>
      <c r="F19" s="3"/>
      <c r="G19" s="64" t="s">
        <v>23</v>
      </c>
      <c r="H19" s="3"/>
      <c r="I19" s="3"/>
      <c r="J19" s="3"/>
      <c r="K19" s="64" t="s">
        <v>20</v>
      </c>
      <c r="L19" s="3"/>
      <c r="M19" s="3"/>
      <c r="N19" s="3"/>
    </row>
    <row r="20" spans="1:14" x14ac:dyDescent="0.25">
      <c r="A20" s="3">
        <v>4</v>
      </c>
      <c r="B20" s="3" t="s">
        <v>113</v>
      </c>
      <c r="C20" s="3"/>
      <c r="D20" s="3"/>
      <c r="E20" s="3"/>
      <c r="F20" s="3"/>
      <c r="G20" s="64" t="s">
        <v>21</v>
      </c>
      <c r="H20" s="3"/>
      <c r="I20" s="3"/>
      <c r="J20" s="3"/>
      <c r="K20" s="64" t="s">
        <v>100</v>
      </c>
      <c r="L20" s="3"/>
      <c r="M20" s="3"/>
      <c r="N20" s="3"/>
    </row>
    <row r="21" spans="1:14" x14ac:dyDescent="0.25">
      <c r="A21" s="3"/>
      <c r="B21" s="3"/>
      <c r="C21" s="3"/>
      <c r="D21" s="3"/>
      <c r="E21" s="3"/>
      <c r="F21" s="3"/>
      <c r="G21" s="3"/>
      <c r="H21" s="3"/>
      <c r="I21" s="3"/>
      <c r="J21" s="3"/>
      <c r="K21" s="3"/>
      <c r="L21" s="3"/>
      <c r="M21" s="3"/>
      <c r="N21" s="3"/>
    </row>
    <row r="22" spans="1:14" x14ac:dyDescent="0.25">
      <c r="A22" s="3"/>
      <c r="B22" s="3"/>
      <c r="C22" s="3"/>
      <c r="D22" s="3"/>
      <c r="E22" s="3"/>
      <c r="F22" s="3"/>
      <c r="G22" s="3"/>
      <c r="H22" s="3"/>
      <c r="I22" s="3"/>
      <c r="J22" s="3"/>
      <c r="K22" s="3"/>
      <c r="L22" s="3"/>
      <c r="M22" s="3"/>
      <c r="N22" s="3"/>
    </row>
    <row r="23" spans="1:14" x14ac:dyDescent="0.25">
      <c r="A23" s="3" t="s">
        <v>114</v>
      </c>
      <c r="B23" s="3"/>
      <c r="C23" s="3"/>
      <c r="D23" s="3"/>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row r="25" spans="1:14" x14ac:dyDescent="0.25">
      <c r="A25" s="3" t="s">
        <v>115</v>
      </c>
      <c r="B25" s="3"/>
      <c r="C25" s="3"/>
      <c r="D25" s="3"/>
      <c r="E25" s="3"/>
      <c r="F25" s="3"/>
      <c r="G25" s="3" t="s">
        <v>116</v>
      </c>
      <c r="H25" s="3"/>
      <c r="I25" s="3"/>
      <c r="J25" s="64" t="s">
        <v>117</v>
      </c>
      <c r="K25" s="3"/>
      <c r="L25" s="3"/>
      <c r="M25" s="3"/>
      <c r="N25" s="3"/>
    </row>
    <row r="26" spans="1:14" x14ac:dyDescent="0.25">
      <c r="A26" s="3"/>
      <c r="B26" s="3"/>
      <c r="C26" s="3"/>
      <c r="D26" s="3"/>
      <c r="E26" s="3"/>
      <c r="F26" s="3"/>
      <c r="G26" s="3" t="s">
        <v>118</v>
      </c>
      <c r="H26" s="3"/>
      <c r="I26" s="3"/>
      <c r="J26" s="64" t="s">
        <v>119</v>
      </c>
      <c r="K26" s="3"/>
      <c r="L26" s="3"/>
      <c r="M26" s="3"/>
      <c r="N26" s="3"/>
    </row>
    <row r="27" spans="1:14" x14ac:dyDescent="0.25">
      <c r="A27" s="3"/>
      <c r="B27" s="3"/>
      <c r="C27" s="3"/>
      <c r="D27" s="3"/>
      <c r="E27" s="3"/>
      <c r="F27" s="3"/>
      <c r="G27" s="3" t="s">
        <v>120</v>
      </c>
      <c r="H27" s="3"/>
      <c r="I27" s="3"/>
      <c r="J27" s="64" t="s">
        <v>121</v>
      </c>
      <c r="K27" s="3"/>
      <c r="L27" s="3"/>
      <c r="M27" s="3"/>
      <c r="N27" s="3"/>
    </row>
    <row r="28" spans="1:14" x14ac:dyDescent="0.25">
      <c r="A28" s="3"/>
      <c r="B28" s="3"/>
      <c r="C28" s="3"/>
      <c r="D28" s="3"/>
      <c r="E28" s="3"/>
      <c r="F28" s="3"/>
      <c r="G28" s="3" t="s">
        <v>122</v>
      </c>
      <c r="H28" s="3"/>
      <c r="I28" s="3"/>
      <c r="J28" s="64" t="s">
        <v>123</v>
      </c>
      <c r="K28" s="3"/>
      <c r="L28" s="3"/>
      <c r="M28" s="3"/>
      <c r="N28" s="3"/>
    </row>
    <row r="29" spans="1:14" x14ac:dyDescent="0.25">
      <c r="A29" s="3"/>
      <c r="B29" s="3"/>
      <c r="C29" s="3"/>
      <c r="D29" s="3"/>
      <c r="E29" s="3"/>
      <c r="F29" s="3"/>
      <c r="G29" s="3"/>
      <c r="H29" s="3"/>
      <c r="I29" s="3"/>
      <c r="J29" s="3"/>
      <c r="K29" s="3"/>
      <c r="L29" s="3"/>
      <c r="M29" s="3"/>
      <c r="N29" s="3"/>
    </row>
    <row r="30" spans="1:14" x14ac:dyDescent="0.25">
      <c r="A30" s="3" t="s">
        <v>124</v>
      </c>
      <c r="B30" s="3"/>
      <c r="C30" s="3"/>
      <c r="D30" s="3"/>
      <c r="E30" s="3"/>
      <c r="F30" s="3"/>
      <c r="G30" s="3"/>
      <c r="H30" s="3"/>
      <c r="I30" s="3"/>
      <c r="J30" s="3"/>
      <c r="K30" s="3"/>
      <c r="L30" s="3"/>
      <c r="M30" s="3"/>
      <c r="N30" s="3"/>
    </row>
    <row r="31" spans="1:14" x14ac:dyDescent="0.25">
      <c r="A31" s="3"/>
      <c r="B31" s="3"/>
      <c r="C31" s="3"/>
      <c r="D31" s="3"/>
      <c r="E31" s="3"/>
      <c r="F31" s="3"/>
      <c r="G31" s="3"/>
      <c r="H31" s="3"/>
      <c r="I31" s="3"/>
      <c r="J31" s="3"/>
      <c r="K31" s="3"/>
      <c r="L31" s="3"/>
      <c r="M31" s="3"/>
      <c r="N31" s="3"/>
    </row>
    <row r="32" spans="1:14" x14ac:dyDescent="0.25">
      <c r="A32" s="3"/>
      <c r="B32" s="3" t="s">
        <v>125</v>
      </c>
      <c r="C32" s="3"/>
      <c r="D32" s="3"/>
      <c r="E32" s="3"/>
      <c r="F32" s="3"/>
      <c r="G32" s="64" t="s">
        <v>99</v>
      </c>
      <c r="H32" s="3"/>
      <c r="I32" s="3"/>
      <c r="J32" s="3"/>
      <c r="K32" s="3"/>
      <c r="L32" s="3"/>
      <c r="M32" s="3"/>
      <c r="N32" s="3"/>
    </row>
    <row r="33" spans="1:14" x14ac:dyDescent="0.25">
      <c r="A33" s="3"/>
      <c r="B33" s="3"/>
      <c r="C33" s="3"/>
      <c r="D33" s="3"/>
      <c r="E33" s="3"/>
      <c r="F33" s="3"/>
      <c r="G33" s="3"/>
      <c r="H33" s="3"/>
      <c r="I33" s="3"/>
      <c r="J33" s="3"/>
      <c r="K33" s="3"/>
      <c r="L33" s="3"/>
      <c r="M33" s="3"/>
      <c r="N33" s="3"/>
    </row>
  </sheetData>
  <sheetProtection algorithmName="SHA-512" hashValue="OphNF2dzxZ7UyJ9dhxRuFcIHrdX9A9Uvise3DU7vPINDqywWQdWtWQogPkVRD5smFv9zXc8U7bo9bpXhN+PKEQ==" saltValue="tlZhFAYGA9wKvR0udZZW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7"/>
  <sheetViews>
    <sheetView topLeftCell="F4" workbookViewId="0">
      <selection activeCell="R11" sqref="R11"/>
    </sheetView>
  </sheetViews>
  <sheetFormatPr defaultColWidth="9.109375" defaultRowHeight="13.2" x14ac:dyDescent="0.25"/>
  <cols>
    <col min="1" max="17" width="9.109375" style="3"/>
    <col min="18" max="18" width="10.33203125" style="3" customWidth="1"/>
    <col min="19" max="19" width="9.33203125" style="3" bestFit="1" customWidth="1"/>
    <col min="20" max="20" width="9.5546875" style="3" bestFit="1" customWidth="1"/>
    <col min="21" max="21" width="10.5546875" style="3" bestFit="1" customWidth="1"/>
    <col min="22" max="16384" width="9.109375" style="3"/>
  </cols>
  <sheetData>
    <row r="1" spans="1:23" ht="21" x14ac:dyDescent="0.4">
      <c r="A1" s="382" t="s">
        <v>52</v>
      </c>
      <c r="B1" s="72" t="s">
        <v>53</v>
      </c>
      <c r="C1" s="73"/>
      <c r="D1" s="73"/>
      <c r="E1" s="73"/>
      <c r="F1" s="73"/>
      <c r="G1" s="73"/>
      <c r="H1" s="73"/>
      <c r="I1" s="73"/>
      <c r="J1" s="73"/>
      <c r="K1" s="73"/>
      <c r="L1" s="73"/>
    </row>
    <row r="2" spans="1:23" ht="21.6" thickBot="1" x14ac:dyDescent="0.45">
      <c r="A2" s="383"/>
      <c r="B2" s="74" t="s">
        <v>54</v>
      </c>
      <c r="C2" s="75"/>
      <c r="D2" s="75"/>
      <c r="E2" s="75"/>
      <c r="F2" s="75"/>
      <c r="G2" s="75"/>
      <c r="H2" s="75"/>
      <c r="I2" s="75"/>
      <c r="J2" s="75"/>
      <c r="K2" s="76"/>
      <c r="L2" s="75"/>
    </row>
    <row r="3" spans="1:23" ht="13.8" x14ac:dyDescent="0.3">
      <c r="A3" s="77"/>
      <c r="B3" s="134" t="s">
        <v>217</v>
      </c>
      <c r="C3" s="78"/>
      <c r="D3" s="78"/>
      <c r="E3" s="78"/>
      <c r="F3" s="78"/>
      <c r="G3" s="78"/>
      <c r="H3" s="78"/>
      <c r="I3" s="78"/>
      <c r="J3" s="78"/>
      <c r="K3" s="79"/>
      <c r="L3" s="79"/>
    </row>
    <row r="4" spans="1:23" ht="14.4" x14ac:dyDescent="0.3">
      <c r="A4" s="77"/>
      <c r="B4" s="80" t="s">
        <v>55</v>
      </c>
      <c r="C4" s="80"/>
      <c r="D4" s="80" t="s">
        <v>31</v>
      </c>
      <c r="E4" s="80"/>
      <c r="F4" s="80" t="s">
        <v>56</v>
      </c>
      <c r="G4" s="81"/>
      <c r="H4" s="80" t="s">
        <v>57</v>
      </c>
      <c r="I4" s="81"/>
      <c r="J4" s="80" t="s">
        <v>58</v>
      </c>
      <c r="K4" s="79"/>
      <c r="L4" s="79"/>
      <c r="P4" s="266"/>
      <c r="Q4" s="266" t="s">
        <v>214</v>
      </c>
      <c r="R4" s="266"/>
      <c r="S4" s="266"/>
      <c r="T4" s="266"/>
      <c r="U4" s="266"/>
      <c r="V4" s="266"/>
      <c r="W4" s="266"/>
    </row>
    <row r="5" spans="1:23" ht="79.8" x14ac:dyDescent="0.3">
      <c r="A5" s="77"/>
      <c r="B5" s="80" t="s">
        <v>59</v>
      </c>
      <c r="C5" s="80"/>
      <c r="D5" s="80" t="s">
        <v>60</v>
      </c>
      <c r="E5" s="80"/>
      <c r="F5" s="80" t="s">
        <v>61</v>
      </c>
      <c r="G5" s="81"/>
      <c r="H5" s="80" t="s">
        <v>62</v>
      </c>
      <c r="I5" s="81"/>
      <c r="J5" s="80" t="s">
        <v>63</v>
      </c>
      <c r="K5" s="79"/>
      <c r="L5" s="79"/>
      <c r="P5" s="266"/>
      <c r="Q5" s="267" t="s">
        <v>213</v>
      </c>
      <c r="R5" s="268" t="s">
        <v>216</v>
      </c>
      <c r="S5" s="266" t="s">
        <v>439</v>
      </c>
      <c r="T5" s="267" t="s">
        <v>435</v>
      </c>
      <c r="U5" s="269" t="s">
        <v>436</v>
      </c>
      <c r="V5" s="269" t="s">
        <v>441</v>
      </c>
      <c r="W5" s="269" t="s">
        <v>442</v>
      </c>
    </row>
    <row r="6" spans="1:23" ht="13.8" x14ac:dyDescent="0.3">
      <c r="A6" s="82"/>
      <c r="B6" s="83"/>
      <c r="C6" s="83"/>
      <c r="D6" s="83"/>
      <c r="E6" s="84"/>
      <c r="F6" s="85"/>
      <c r="G6" s="84"/>
      <c r="H6" s="84"/>
      <c r="I6" s="84"/>
      <c r="J6" s="86"/>
      <c r="K6" s="87"/>
      <c r="L6" s="87"/>
      <c r="P6" s="270">
        <v>42278</v>
      </c>
      <c r="Q6" s="266">
        <v>100.66</v>
      </c>
      <c r="R6" s="266"/>
      <c r="S6" s="266"/>
      <c r="T6" s="266"/>
      <c r="U6" s="266"/>
      <c r="V6" s="266"/>
      <c r="W6" s="266"/>
    </row>
    <row r="7" spans="1:23" ht="13.8" x14ac:dyDescent="0.3">
      <c r="A7" s="82" t="s">
        <v>64</v>
      </c>
      <c r="B7" s="88" t="s">
        <v>94</v>
      </c>
      <c r="C7" s="83"/>
      <c r="D7" s="83"/>
      <c r="E7" s="84"/>
      <c r="F7" s="85"/>
      <c r="G7" s="84"/>
      <c r="H7" s="84"/>
      <c r="I7" s="84"/>
      <c r="J7" s="84"/>
      <c r="K7" s="87"/>
      <c r="L7" s="87"/>
      <c r="P7" s="270">
        <v>42644</v>
      </c>
      <c r="Q7" s="266">
        <v>101.78</v>
      </c>
      <c r="R7" s="266">
        <f>ROUND(Q7/Q6,4)</f>
        <v>1.0111000000000001</v>
      </c>
      <c r="S7" s="271">
        <f>index!O32</f>
        <v>337.32</v>
      </c>
      <c r="T7" s="272">
        <f>index!O36</f>
        <v>636.46</v>
      </c>
      <c r="U7" s="273"/>
      <c r="V7" s="266"/>
      <c r="W7" s="266"/>
    </row>
    <row r="8" spans="1:23" ht="13.8" x14ac:dyDescent="0.3">
      <c r="A8" s="82" t="s">
        <v>65</v>
      </c>
      <c r="B8" s="88" t="s">
        <v>95</v>
      </c>
      <c r="C8" s="83"/>
      <c r="D8" s="83"/>
      <c r="E8" s="84"/>
      <c r="F8" s="85"/>
      <c r="G8" s="84"/>
      <c r="H8" s="84"/>
      <c r="I8" s="84"/>
      <c r="J8" s="84"/>
      <c r="K8" s="87"/>
      <c r="L8" s="87"/>
      <c r="P8" s="270">
        <v>43009</v>
      </c>
      <c r="Q8" s="266">
        <v>103.55</v>
      </c>
      <c r="R8" s="266">
        <f>ROUND(Q8/Q7,4)</f>
        <v>1.0174000000000001</v>
      </c>
      <c r="S8" s="274">
        <f>ROUND(S7*R8,2)</f>
        <v>343.19</v>
      </c>
      <c r="T8" s="274">
        <f>ROUND(T7*R8,2)</f>
        <v>647.53</v>
      </c>
      <c r="U8" s="271">
        <v>990.72</v>
      </c>
      <c r="V8" s="274"/>
      <c r="W8" s="274"/>
    </row>
    <row r="9" spans="1:23" ht="13.8" x14ac:dyDescent="0.3">
      <c r="A9" s="82"/>
      <c r="B9" s="89">
        <v>109.45</v>
      </c>
      <c r="C9" s="83"/>
      <c r="D9" s="83">
        <v>109.45</v>
      </c>
      <c r="E9" s="84"/>
      <c r="F9" s="85" t="s">
        <v>66</v>
      </c>
      <c r="G9" s="84"/>
      <c r="H9" s="85" t="s">
        <v>67</v>
      </c>
      <c r="I9" s="84"/>
      <c r="J9" s="86">
        <v>0.02</v>
      </c>
      <c r="K9" s="87"/>
      <c r="L9" s="87"/>
      <c r="P9" s="270">
        <v>43374</v>
      </c>
      <c r="Q9" s="275">
        <v>105.54</v>
      </c>
      <c r="R9" s="266">
        <f t="shared" ref="R9:R11" si="0">ROUND(Q9/Q8,4)</f>
        <v>1.0192000000000001</v>
      </c>
      <c r="S9" s="274">
        <f>ROUND(S8*R9,2)</f>
        <v>349.78</v>
      </c>
      <c r="T9" s="274">
        <f>ROUND(T8*R9,2)</f>
        <v>659.96</v>
      </c>
      <c r="U9" s="274">
        <f>ROUND(U8*R9,2)</f>
        <v>1009.74</v>
      </c>
      <c r="V9" s="271">
        <f>$S$9+368.79</f>
        <v>718.56999999999994</v>
      </c>
      <c r="W9" s="276">
        <v>368.79</v>
      </c>
    </row>
    <row r="10" spans="1:23" ht="13.8" x14ac:dyDescent="0.3">
      <c r="A10" s="82"/>
      <c r="B10" s="89">
        <v>111.64</v>
      </c>
      <c r="C10" s="83"/>
      <c r="D10" s="83">
        <v>111.67</v>
      </c>
      <c r="E10" s="84"/>
      <c r="F10" s="85" t="s">
        <v>68</v>
      </c>
      <c r="G10" s="84"/>
      <c r="H10" s="85" t="s">
        <v>69</v>
      </c>
      <c r="I10" s="84"/>
      <c r="J10" s="86">
        <v>0.02</v>
      </c>
      <c r="K10" s="87"/>
      <c r="L10" s="87"/>
      <c r="P10" s="270">
        <v>43739</v>
      </c>
      <c r="Q10" s="275">
        <v>106.75</v>
      </c>
      <c r="R10" s="266">
        <f t="shared" si="0"/>
        <v>1.0115000000000001</v>
      </c>
      <c r="S10" s="274">
        <f>ROUND(S9*R10,2)</f>
        <v>353.8</v>
      </c>
      <c r="T10" s="274">
        <f>ROUND(T9*R10,2)</f>
        <v>667.55</v>
      </c>
      <c r="U10" s="274">
        <f>ROUND(U9*R10,2)</f>
        <v>1021.35</v>
      </c>
      <c r="V10" s="274">
        <f>ROUND(V9*R10,2)</f>
        <v>726.83</v>
      </c>
      <c r="W10" s="274">
        <f>ROUND(W9*R10,2)</f>
        <v>373.03</v>
      </c>
    </row>
    <row r="11" spans="1:23" ht="13.8" x14ac:dyDescent="0.3">
      <c r="A11" s="82"/>
      <c r="B11" s="89">
        <v>113.87</v>
      </c>
      <c r="C11" s="83"/>
      <c r="D11" s="83">
        <v>113.94</v>
      </c>
      <c r="E11" s="84"/>
      <c r="F11" s="85" t="s">
        <v>70</v>
      </c>
      <c r="G11" s="84"/>
      <c r="H11" s="85" t="s">
        <v>71</v>
      </c>
      <c r="I11" s="84"/>
      <c r="J11" s="86">
        <v>0.02</v>
      </c>
      <c r="K11" s="87"/>
      <c r="L11" s="87"/>
      <c r="P11" s="270">
        <v>44105</v>
      </c>
      <c r="Q11" s="242">
        <v>107.86</v>
      </c>
      <c r="R11" s="266">
        <f t="shared" si="0"/>
        <v>1.0104</v>
      </c>
      <c r="S11" s="274">
        <f>ROUND(S10*R11,2)</f>
        <v>357.48</v>
      </c>
      <c r="T11" s="274">
        <f>ROUND(T10*R11,2)</f>
        <v>674.49</v>
      </c>
      <c r="U11" s="274">
        <f>ROUND(U10*R11,2)</f>
        <v>1031.97</v>
      </c>
      <c r="V11" s="274">
        <f>ROUND(V10*R11,2)</f>
        <v>734.39</v>
      </c>
      <c r="W11" s="274">
        <f>ROUND(W10*R11,2)</f>
        <v>376.91</v>
      </c>
    </row>
    <row r="12" spans="1:23" ht="13.8" x14ac:dyDescent="0.3">
      <c r="A12" s="82"/>
      <c r="B12" s="90">
        <f>113.87*1.02</f>
        <v>116.1474</v>
      </c>
      <c r="C12" s="83"/>
      <c r="D12" s="83">
        <v>116.25</v>
      </c>
      <c r="E12" s="84"/>
      <c r="F12" s="85" t="s">
        <v>72</v>
      </c>
      <c r="G12" s="84"/>
      <c r="H12" s="85" t="s">
        <v>73</v>
      </c>
      <c r="I12" s="84"/>
      <c r="J12" s="86"/>
      <c r="K12" s="87"/>
      <c r="L12" s="87" t="s">
        <v>184</v>
      </c>
      <c r="N12" s="69" t="s">
        <v>218</v>
      </c>
    </row>
    <row r="13" spans="1:23" ht="13.8" x14ac:dyDescent="0.3">
      <c r="A13" s="82"/>
      <c r="B13" s="89">
        <v>104.14</v>
      </c>
      <c r="C13" s="83"/>
      <c r="D13" s="83">
        <v>104.23</v>
      </c>
      <c r="E13" s="84"/>
      <c r="F13" s="85" t="s">
        <v>74</v>
      </c>
      <c r="G13" s="84"/>
      <c r="H13" s="85" t="s">
        <v>75</v>
      </c>
      <c r="I13" s="84"/>
      <c r="J13" s="86">
        <v>0.02</v>
      </c>
      <c r="K13" s="87"/>
      <c r="L13" s="87" t="s">
        <v>135</v>
      </c>
      <c r="M13" s="3">
        <v>1</v>
      </c>
      <c r="O13" s="3">
        <v>1.02</v>
      </c>
    </row>
    <row r="14" spans="1:23" ht="13.8" x14ac:dyDescent="0.3">
      <c r="A14" s="82"/>
      <c r="B14" s="83">
        <f t="shared" ref="B14:B34" si="1">ROUND(B13*1.02,2)</f>
        <v>106.22</v>
      </c>
      <c r="C14" s="83"/>
      <c r="D14" s="83">
        <v>106.57</v>
      </c>
      <c r="E14" s="84"/>
      <c r="F14" s="85" t="s">
        <v>76</v>
      </c>
      <c r="G14" s="84"/>
      <c r="H14" s="85" t="s">
        <v>77</v>
      </c>
      <c r="I14" s="84"/>
      <c r="J14" s="86">
        <v>0.02</v>
      </c>
      <c r="K14" s="87"/>
      <c r="L14" s="87">
        <v>1</v>
      </c>
      <c r="M14" s="91">
        <f xml:space="preserve"> ROUND(POWER($O$13,L14),4)</f>
        <v>1.02</v>
      </c>
      <c r="R14" s="3" t="s">
        <v>144</v>
      </c>
      <c r="S14" s="3" t="s">
        <v>143</v>
      </c>
    </row>
    <row r="15" spans="1:23" ht="13.8" x14ac:dyDescent="0.3">
      <c r="A15" s="82"/>
      <c r="B15" s="83">
        <f t="shared" si="1"/>
        <v>108.34</v>
      </c>
      <c r="C15" s="83"/>
      <c r="D15" s="83">
        <v>108.84</v>
      </c>
      <c r="E15" s="84"/>
      <c r="F15" s="85" t="s">
        <v>78</v>
      </c>
      <c r="G15" s="84"/>
      <c r="H15" s="85" t="s">
        <v>79</v>
      </c>
      <c r="I15" s="84"/>
      <c r="J15" s="86">
        <v>0.02</v>
      </c>
      <c r="K15" s="87"/>
      <c r="L15" s="87">
        <f>+L14+1</f>
        <v>2</v>
      </c>
      <c r="M15" s="91">
        <f t="shared" ref="M15:M22" si="2" xml:space="preserve"> ROUND(POWER($O$13,L15),4)</f>
        <v>1.0404</v>
      </c>
      <c r="R15" s="62">
        <v>1113.8</v>
      </c>
      <c r="S15" s="62">
        <v>3341.5</v>
      </c>
    </row>
    <row r="16" spans="1:23" ht="13.8" x14ac:dyDescent="0.3">
      <c r="A16" s="82"/>
      <c r="B16" s="83">
        <f t="shared" si="1"/>
        <v>110.51</v>
      </c>
      <c r="C16" s="83"/>
      <c r="D16" s="83">
        <v>110.73</v>
      </c>
      <c r="E16" s="84"/>
      <c r="F16" s="85" t="s">
        <v>80</v>
      </c>
      <c r="G16" s="84"/>
      <c r="H16" s="85" t="s">
        <v>81</v>
      </c>
      <c r="I16" s="84"/>
      <c r="J16" s="86">
        <v>0.02</v>
      </c>
      <c r="K16" s="87"/>
      <c r="L16" s="87">
        <f t="shared" ref="L16:L22" si="3">+L15+1</f>
        <v>3</v>
      </c>
      <c r="M16" s="91">
        <f t="shared" si="2"/>
        <v>1.0611999999999999</v>
      </c>
    </row>
    <row r="17" spans="1:19" ht="13.8" x14ac:dyDescent="0.3">
      <c r="A17" s="82"/>
      <c r="B17" s="83">
        <f t="shared" si="1"/>
        <v>112.72</v>
      </c>
      <c r="C17" s="83"/>
      <c r="D17" s="83">
        <v>112.82</v>
      </c>
      <c r="E17" s="84"/>
      <c r="F17" s="85" t="s">
        <v>82</v>
      </c>
      <c r="G17" s="84"/>
      <c r="H17" s="85" t="s">
        <v>83</v>
      </c>
      <c r="I17" s="84"/>
      <c r="J17" s="86">
        <v>0.02</v>
      </c>
      <c r="K17" s="87"/>
      <c r="L17" s="87">
        <f t="shared" si="3"/>
        <v>4</v>
      </c>
      <c r="M17" s="91">
        <f t="shared" si="2"/>
        <v>1.0824</v>
      </c>
      <c r="N17" s="3">
        <v>1</v>
      </c>
      <c r="O17" s="91">
        <f xml:space="preserve"> ROUND(POWER($O$13,N17),4)</f>
        <v>1.02</v>
      </c>
      <c r="R17" s="62">
        <f t="shared" ref="R17:R24" si="4">ROUND($R$15*O17,2)</f>
        <v>1136.08</v>
      </c>
      <c r="S17" s="62">
        <f t="shared" ref="S17:S24" si="5">ROUND($S$15*O17,2)</f>
        <v>3408.33</v>
      </c>
    </row>
    <row r="18" spans="1:19" ht="13.8" x14ac:dyDescent="0.3">
      <c r="A18" s="82"/>
      <c r="B18" s="83">
        <f t="shared" si="1"/>
        <v>114.97</v>
      </c>
      <c r="C18" s="83"/>
      <c r="D18" s="83">
        <v>115.1</v>
      </c>
      <c r="E18" s="84"/>
      <c r="F18" s="85" t="s">
        <v>84</v>
      </c>
      <c r="G18" s="84"/>
      <c r="H18" s="85" t="s">
        <v>85</v>
      </c>
      <c r="I18" s="84"/>
      <c r="J18" s="86">
        <v>0.02</v>
      </c>
      <c r="K18" s="87"/>
      <c r="L18" s="87">
        <f t="shared" si="3"/>
        <v>5</v>
      </c>
      <c r="M18" s="91">
        <f t="shared" si="2"/>
        <v>1.1041000000000001</v>
      </c>
      <c r="N18" s="3">
        <v>2</v>
      </c>
      <c r="O18" s="91">
        <f t="shared" ref="O18:O24" si="6" xml:space="preserve"> ROUND(POWER($O$13,N18),4)</f>
        <v>1.0404</v>
      </c>
      <c r="R18" s="62">
        <f t="shared" si="4"/>
        <v>1158.8</v>
      </c>
      <c r="S18" s="62">
        <f t="shared" si="5"/>
        <v>3476.5</v>
      </c>
    </row>
    <row r="19" spans="1:19" ht="13.8" x14ac:dyDescent="0.3">
      <c r="A19" s="82"/>
      <c r="B19" s="83">
        <f t="shared" si="1"/>
        <v>117.27</v>
      </c>
      <c r="C19" s="83"/>
      <c r="D19" s="83">
        <v>117.53</v>
      </c>
      <c r="E19" s="84"/>
      <c r="F19" s="85" t="s">
        <v>86</v>
      </c>
      <c r="G19" s="84"/>
      <c r="H19" s="85" t="s">
        <v>87</v>
      </c>
      <c r="I19" s="84"/>
      <c r="J19" s="86">
        <v>0.02</v>
      </c>
      <c r="K19" s="87"/>
      <c r="L19" s="87">
        <f t="shared" si="3"/>
        <v>6</v>
      </c>
      <c r="M19" s="91">
        <f t="shared" si="2"/>
        <v>1.1262000000000001</v>
      </c>
      <c r="N19" s="3">
        <v>3</v>
      </c>
      <c r="O19" s="91">
        <f t="shared" si="6"/>
        <v>1.0611999999999999</v>
      </c>
      <c r="R19" s="62">
        <f t="shared" si="4"/>
        <v>1181.96</v>
      </c>
      <c r="S19" s="62">
        <f t="shared" si="5"/>
        <v>3546</v>
      </c>
    </row>
    <row r="20" spans="1:19" ht="13.8" x14ac:dyDescent="0.3">
      <c r="A20" s="82"/>
      <c r="B20" s="83">
        <f t="shared" si="1"/>
        <v>119.62</v>
      </c>
      <c r="C20" s="83"/>
      <c r="D20" s="83">
        <v>119.7</v>
      </c>
      <c r="E20" s="84"/>
      <c r="F20" s="85" t="s">
        <v>88</v>
      </c>
      <c r="G20" s="84"/>
      <c r="H20" s="85" t="s">
        <v>89</v>
      </c>
      <c r="I20" s="84"/>
      <c r="J20" s="86">
        <v>0.02</v>
      </c>
      <c r="K20" s="87"/>
      <c r="L20" s="87">
        <f t="shared" si="3"/>
        <v>7</v>
      </c>
      <c r="M20" s="91">
        <f t="shared" si="2"/>
        <v>1.1487000000000001</v>
      </c>
      <c r="N20" s="3">
        <v>4</v>
      </c>
      <c r="O20" s="91">
        <f t="shared" si="6"/>
        <v>1.0824</v>
      </c>
      <c r="R20" s="62">
        <f t="shared" si="4"/>
        <v>1205.58</v>
      </c>
      <c r="S20" s="62">
        <f t="shared" si="5"/>
        <v>3616.84</v>
      </c>
    </row>
    <row r="21" spans="1:19" ht="13.8" x14ac:dyDescent="0.3">
      <c r="A21" s="82"/>
      <c r="B21" s="83">
        <v>101.02</v>
      </c>
      <c r="C21" s="83"/>
      <c r="D21" s="83">
        <v>101.26</v>
      </c>
      <c r="E21" s="84"/>
      <c r="F21" s="85" t="s">
        <v>90</v>
      </c>
      <c r="G21" s="84"/>
      <c r="H21" s="85" t="s">
        <v>91</v>
      </c>
      <c r="I21" s="84"/>
      <c r="J21" s="86">
        <v>0.02</v>
      </c>
      <c r="K21" s="87"/>
      <c r="L21" s="87">
        <f t="shared" si="3"/>
        <v>8</v>
      </c>
      <c r="M21" s="91">
        <f t="shared" si="2"/>
        <v>1.1717</v>
      </c>
      <c r="N21" s="3">
        <v>5</v>
      </c>
      <c r="O21" s="91">
        <f t="shared" si="6"/>
        <v>1.1041000000000001</v>
      </c>
      <c r="R21" s="62">
        <f t="shared" si="4"/>
        <v>1229.75</v>
      </c>
      <c r="S21" s="62">
        <f t="shared" si="5"/>
        <v>3689.35</v>
      </c>
    </row>
    <row r="22" spans="1:19" s="143" customFormat="1" ht="13.8" x14ac:dyDescent="0.3">
      <c r="A22" s="136"/>
      <c r="B22" s="137">
        <f t="shared" si="1"/>
        <v>103.04</v>
      </c>
      <c r="C22" s="137"/>
      <c r="D22" s="137">
        <v>103.21</v>
      </c>
      <c r="E22" s="138"/>
      <c r="F22" s="139" t="s">
        <v>92</v>
      </c>
      <c r="G22" s="138"/>
      <c r="H22" s="139" t="s">
        <v>93</v>
      </c>
      <c r="I22" s="138"/>
      <c r="J22" s="140">
        <v>0.02</v>
      </c>
      <c r="K22" s="141"/>
      <c r="L22" s="141">
        <f t="shared" si="3"/>
        <v>9</v>
      </c>
      <c r="M22" s="142">
        <f t="shared" si="2"/>
        <v>1.1951000000000001</v>
      </c>
      <c r="N22" s="143">
        <v>6</v>
      </c>
      <c r="O22" s="142">
        <f t="shared" si="6"/>
        <v>1.1262000000000001</v>
      </c>
      <c r="R22" s="144">
        <f t="shared" si="4"/>
        <v>1254.3599999999999</v>
      </c>
      <c r="S22" s="144">
        <f t="shared" si="5"/>
        <v>3763.2</v>
      </c>
    </row>
    <row r="23" spans="1:19" ht="13.8" x14ac:dyDescent="0.3">
      <c r="A23" s="82"/>
      <c r="B23" s="83">
        <f t="shared" si="1"/>
        <v>105.1</v>
      </c>
      <c r="C23" s="83"/>
      <c r="D23" s="83">
        <v>105.1</v>
      </c>
      <c r="E23" s="84"/>
      <c r="F23" s="85" t="s">
        <v>432</v>
      </c>
      <c r="G23" s="84"/>
      <c r="H23" s="85" t="s">
        <v>431</v>
      </c>
      <c r="I23" s="84"/>
      <c r="J23" s="86">
        <v>0.02</v>
      </c>
      <c r="K23" s="87"/>
      <c r="L23" s="87"/>
      <c r="N23" s="3">
        <v>7</v>
      </c>
      <c r="O23" s="91">
        <f t="shared" si="6"/>
        <v>1.1487000000000001</v>
      </c>
      <c r="R23" s="62">
        <f t="shared" si="4"/>
        <v>1279.42</v>
      </c>
      <c r="S23" s="62">
        <f t="shared" si="5"/>
        <v>3838.38</v>
      </c>
    </row>
    <row r="24" spans="1:19" ht="13.8" x14ac:dyDescent="0.3">
      <c r="A24" s="82"/>
      <c r="B24" s="83">
        <f t="shared" si="1"/>
        <v>107.2</v>
      </c>
      <c r="C24" s="83"/>
      <c r="D24" s="83"/>
      <c r="E24" s="84"/>
      <c r="F24" s="85"/>
      <c r="G24" s="84"/>
      <c r="H24" s="85"/>
      <c r="I24" s="84"/>
      <c r="J24" s="86">
        <v>0.02</v>
      </c>
      <c r="K24" s="87"/>
      <c r="L24" s="87"/>
      <c r="N24" s="3">
        <v>8</v>
      </c>
      <c r="O24" s="91">
        <f t="shared" si="6"/>
        <v>1.1717</v>
      </c>
      <c r="R24" s="62">
        <f t="shared" si="4"/>
        <v>1305.04</v>
      </c>
      <c r="S24" s="62">
        <f t="shared" si="5"/>
        <v>3915.24</v>
      </c>
    </row>
    <row r="25" spans="1:19" ht="13.8" x14ac:dyDescent="0.3">
      <c r="A25" s="82"/>
      <c r="B25" s="83">
        <f t="shared" si="1"/>
        <v>109.34</v>
      </c>
      <c r="C25" s="83"/>
      <c r="D25" s="83"/>
      <c r="E25" s="84"/>
      <c r="F25" s="85"/>
      <c r="G25" s="84"/>
      <c r="H25" s="85"/>
      <c r="I25" s="84"/>
      <c r="J25" s="86">
        <v>0.02</v>
      </c>
      <c r="K25" s="87"/>
      <c r="L25" s="87"/>
    </row>
    <row r="26" spans="1:19" ht="13.8" x14ac:dyDescent="0.3">
      <c r="A26" s="82"/>
      <c r="B26" s="83">
        <f t="shared" si="1"/>
        <v>111.53</v>
      </c>
      <c r="C26" s="83"/>
      <c r="D26" s="83"/>
      <c r="E26" s="84"/>
      <c r="F26" s="85"/>
      <c r="G26" s="84"/>
      <c r="H26" s="85"/>
      <c r="I26" s="84"/>
      <c r="J26" s="86">
        <v>0.02</v>
      </c>
      <c r="K26" s="87"/>
      <c r="L26" s="87"/>
    </row>
    <row r="27" spans="1:19" ht="13.8" x14ac:dyDescent="0.3">
      <c r="A27" s="82"/>
      <c r="B27" s="83">
        <f t="shared" si="1"/>
        <v>113.76</v>
      </c>
      <c r="C27" s="83"/>
      <c r="D27" s="83"/>
      <c r="E27" s="84"/>
      <c r="F27" s="85"/>
      <c r="G27" s="84"/>
      <c r="H27" s="85"/>
      <c r="I27" s="84"/>
      <c r="J27" s="86">
        <v>0.02</v>
      </c>
      <c r="K27" s="87"/>
      <c r="L27" s="87"/>
    </row>
    <row r="28" spans="1:19" ht="13.8" x14ac:dyDescent="0.3">
      <c r="A28" s="82"/>
      <c r="B28" s="83">
        <f t="shared" si="1"/>
        <v>116.04</v>
      </c>
      <c r="C28" s="83"/>
      <c r="D28" s="83"/>
      <c r="E28" s="84"/>
      <c r="F28" s="85"/>
      <c r="G28" s="84"/>
      <c r="H28" s="85"/>
      <c r="I28" s="84"/>
      <c r="J28" s="86">
        <v>0.02</v>
      </c>
      <c r="K28" s="87"/>
      <c r="L28" s="87"/>
    </row>
    <row r="29" spans="1:19" ht="13.8" x14ac:dyDescent="0.3">
      <c r="A29" s="82"/>
      <c r="B29" s="83">
        <f t="shared" si="1"/>
        <v>118.36</v>
      </c>
      <c r="C29" s="83"/>
      <c r="D29" s="83"/>
      <c r="E29" s="84"/>
      <c r="F29" s="85"/>
      <c r="G29" s="84"/>
      <c r="H29" s="85"/>
      <c r="I29" s="84"/>
      <c r="J29" s="86">
        <v>0.02</v>
      </c>
      <c r="K29" s="87"/>
      <c r="L29" s="87"/>
    </row>
    <row r="30" spans="1:19" ht="13.8" x14ac:dyDescent="0.3">
      <c r="A30" s="82"/>
      <c r="B30" s="83">
        <f t="shared" si="1"/>
        <v>120.73</v>
      </c>
      <c r="C30" s="83"/>
      <c r="D30" s="83"/>
      <c r="E30" s="84"/>
      <c r="F30" s="85"/>
      <c r="G30" s="84"/>
      <c r="H30" s="85"/>
      <c r="I30" s="84"/>
      <c r="J30" s="86">
        <v>0.02</v>
      </c>
      <c r="K30" s="87"/>
      <c r="L30" s="87"/>
    </row>
    <row r="31" spans="1:19" ht="13.8" x14ac:dyDescent="0.3">
      <c r="A31" s="82"/>
      <c r="B31" s="83">
        <f t="shared" si="1"/>
        <v>123.14</v>
      </c>
      <c r="C31" s="83"/>
      <c r="D31" s="83"/>
      <c r="E31" s="84"/>
      <c r="F31" s="85"/>
      <c r="G31" s="84"/>
      <c r="H31" s="85"/>
      <c r="I31" s="84"/>
      <c r="J31" s="86">
        <v>0.02</v>
      </c>
      <c r="K31" s="87"/>
      <c r="L31" s="87"/>
    </row>
    <row r="32" spans="1:19" ht="13.8" x14ac:dyDescent="0.3">
      <c r="A32" s="82"/>
      <c r="B32" s="83">
        <f t="shared" si="1"/>
        <v>125.6</v>
      </c>
      <c r="C32" s="83"/>
      <c r="D32" s="83"/>
      <c r="E32" s="84"/>
      <c r="F32" s="85"/>
      <c r="G32" s="84"/>
      <c r="H32" s="85"/>
      <c r="I32" s="84"/>
      <c r="J32" s="86">
        <v>0.02</v>
      </c>
      <c r="K32" s="87"/>
      <c r="L32" s="87"/>
    </row>
    <row r="33" spans="1:12" ht="13.8" x14ac:dyDescent="0.3">
      <c r="A33" s="82"/>
      <c r="B33" s="83">
        <f t="shared" si="1"/>
        <v>128.11000000000001</v>
      </c>
      <c r="C33" s="83"/>
      <c r="D33" s="83"/>
      <c r="E33" s="84"/>
      <c r="F33" s="85"/>
      <c r="G33" s="84"/>
      <c r="H33" s="85"/>
      <c r="I33" s="84"/>
      <c r="J33" s="86">
        <v>0.02</v>
      </c>
      <c r="K33" s="87"/>
      <c r="L33" s="87"/>
    </row>
    <row r="34" spans="1:12" ht="13.8" x14ac:dyDescent="0.3">
      <c r="A34" s="82"/>
      <c r="B34" s="83">
        <f t="shared" si="1"/>
        <v>130.66999999999999</v>
      </c>
      <c r="C34" s="83"/>
      <c r="D34" s="83"/>
      <c r="E34" s="84"/>
      <c r="F34" s="85"/>
      <c r="G34" s="84"/>
      <c r="H34" s="85"/>
      <c r="I34" s="84"/>
      <c r="J34" s="86">
        <v>0.02</v>
      </c>
      <c r="K34" s="87"/>
      <c r="L34" s="87"/>
    </row>
    <row r="35" spans="1:12" ht="13.8" x14ac:dyDescent="0.3">
      <c r="A35" s="82"/>
      <c r="B35" s="83"/>
      <c r="C35" s="83"/>
      <c r="D35" s="83"/>
      <c r="E35" s="84"/>
      <c r="F35" s="85"/>
      <c r="G35" s="84"/>
      <c r="H35" s="85"/>
      <c r="I35" s="84"/>
      <c r="J35" s="84"/>
      <c r="K35" s="87"/>
      <c r="L35" s="87"/>
    </row>
    <row r="36" spans="1:12" ht="14.4" thickBot="1" x14ac:dyDescent="0.35">
      <c r="A36" s="92"/>
      <c r="B36" s="93"/>
      <c r="C36" s="93"/>
      <c r="D36" s="93"/>
      <c r="E36" s="93"/>
      <c r="F36" s="93"/>
      <c r="G36" s="93"/>
      <c r="H36" s="93"/>
      <c r="I36" s="93"/>
      <c r="J36" s="93"/>
      <c r="K36" s="94"/>
      <c r="L36" s="94"/>
    </row>
    <row r="37" spans="1:12" ht="15.6" x14ac:dyDescent="0.3">
      <c r="A37" s="95"/>
      <c r="B37" s="95"/>
      <c r="C37" s="95"/>
      <c r="D37" s="95"/>
      <c r="E37" s="95"/>
      <c r="F37" s="95"/>
      <c r="G37" s="95"/>
      <c r="H37" s="95"/>
      <c r="I37" s="95"/>
      <c r="J37" s="95"/>
      <c r="K37" s="95"/>
      <c r="L37" s="95"/>
    </row>
  </sheetData>
  <sheetProtection algorithmName="SHA-512" hashValue="gVZtufLHOaITFJG0W9y+1M7voC1f1I4UrCA6UMzygtZ2dNBDuqwR2w6hvJr3ejcQpLD/qCP+eG335BNElegpjQ==" saltValue="FudCM4G1kKGXy45cQjx5Yw==" spinCount="100000" sheet="1" objects="1" scenarios="1"/>
  <mergeCells count="1">
    <mergeCell ref="A1:A2"/>
  </mergeCells>
  <hyperlinks>
    <hyperlink ref="B3"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49"/>
  <sheetViews>
    <sheetView workbookViewId="0">
      <selection activeCell="H11" sqref="H11"/>
    </sheetView>
  </sheetViews>
  <sheetFormatPr defaultColWidth="9.109375" defaultRowHeight="13.2" x14ac:dyDescent="0.25"/>
  <cols>
    <col min="1" max="1" width="6.6640625" style="3" customWidth="1"/>
    <col min="2" max="22" width="9.109375" style="3" customWidth="1"/>
    <col min="23" max="24" width="9.33203125" style="3" customWidth="1"/>
    <col min="25" max="53" width="9.109375" style="3" customWidth="1"/>
    <col min="54" max="16384" width="9.109375" style="3"/>
  </cols>
  <sheetData>
    <row r="1" spans="1:68" s="6" customFormat="1" ht="19.5" customHeight="1" x14ac:dyDescent="0.25">
      <c r="A1" s="238" t="s">
        <v>27</v>
      </c>
      <c r="B1" s="238" t="s">
        <v>0</v>
      </c>
      <c r="C1" s="238" t="s">
        <v>1</v>
      </c>
      <c r="D1" s="239" t="s">
        <v>390</v>
      </c>
      <c r="E1" s="239" t="s">
        <v>391</v>
      </c>
      <c r="F1" s="239" t="s">
        <v>392</v>
      </c>
      <c r="G1" s="238" t="s">
        <v>2</v>
      </c>
      <c r="H1" s="239" t="s">
        <v>393</v>
      </c>
      <c r="I1" s="238" t="s">
        <v>3</v>
      </c>
      <c r="J1" s="238" t="s">
        <v>4</v>
      </c>
      <c r="K1" s="238" t="s">
        <v>5</v>
      </c>
      <c r="L1" s="238" t="s">
        <v>6</v>
      </c>
      <c r="M1" s="239" t="s">
        <v>394</v>
      </c>
      <c r="N1" s="238" t="s">
        <v>7</v>
      </c>
      <c r="O1" s="239" t="s">
        <v>395</v>
      </c>
      <c r="P1" s="239" t="s">
        <v>396</v>
      </c>
      <c r="Q1" s="238" t="s">
        <v>8</v>
      </c>
      <c r="R1" s="238" t="s">
        <v>9</v>
      </c>
      <c r="S1" s="238" t="s">
        <v>126</v>
      </c>
      <c r="T1" s="239" t="s">
        <v>397</v>
      </c>
      <c r="U1" s="239" t="s">
        <v>398</v>
      </c>
      <c r="V1" s="238" t="s">
        <v>127</v>
      </c>
      <c r="W1" s="238" t="s">
        <v>10</v>
      </c>
      <c r="X1" s="239" t="s">
        <v>399</v>
      </c>
      <c r="Y1" s="238" t="s">
        <v>11</v>
      </c>
      <c r="Z1" s="239" t="s">
        <v>400</v>
      </c>
      <c r="AA1" s="238" t="s">
        <v>12</v>
      </c>
      <c r="AB1" s="238" t="s">
        <v>13</v>
      </c>
      <c r="AC1" s="238" t="s">
        <v>14</v>
      </c>
      <c r="AD1" s="239" t="s">
        <v>401</v>
      </c>
      <c r="AE1" s="238" t="s">
        <v>128</v>
      </c>
      <c r="AF1" s="238" t="s">
        <v>129</v>
      </c>
      <c r="AG1" s="238" t="s">
        <v>429</v>
      </c>
      <c r="AH1" s="239" t="s">
        <v>402</v>
      </c>
      <c r="AI1" s="239" t="s">
        <v>403</v>
      </c>
      <c r="AJ1" s="239" t="s">
        <v>404</v>
      </c>
      <c r="AK1" s="238" t="s">
        <v>430</v>
      </c>
      <c r="AL1" s="239" t="s">
        <v>405</v>
      </c>
      <c r="AM1" s="238" t="s">
        <v>16</v>
      </c>
      <c r="AN1" s="238" t="s">
        <v>17</v>
      </c>
      <c r="AO1" s="238" t="s">
        <v>18</v>
      </c>
      <c r="AP1" s="239" t="s">
        <v>406</v>
      </c>
      <c r="AQ1" s="239" t="s">
        <v>407</v>
      </c>
      <c r="AR1" s="239" t="s">
        <v>408</v>
      </c>
      <c r="AS1" s="238" t="s">
        <v>204</v>
      </c>
      <c r="AT1" s="238" t="s">
        <v>131</v>
      </c>
      <c r="AU1" s="239" t="s">
        <v>425</v>
      </c>
      <c r="AV1" s="238" t="s">
        <v>19</v>
      </c>
      <c r="AW1" s="238" t="s">
        <v>20</v>
      </c>
      <c r="AX1" s="239" t="s">
        <v>409</v>
      </c>
      <c r="AY1" s="239" t="s">
        <v>410</v>
      </c>
      <c r="AZ1" s="239" t="s">
        <v>411</v>
      </c>
      <c r="BA1" s="239" t="s">
        <v>426</v>
      </c>
      <c r="BB1" s="239" t="s">
        <v>412</v>
      </c>
      <c r="BC1" s="239" t="s">
        <v>413</v>
      </c>
      <c r="BD1" s="239" t="s">
        <v>414</v>
      </c>
      <c r="BE1" s="239" t="s">
        <v>424</v>
      </c>
      <c r="BF1" s="239" t="s">
        <v>427</v>
      </c>
      <c r="BG1" s="239" t="s">
        <v>422</v>
      </c>
      <c r="BH1" s="239" t="s">
        <v>423</v>
      </c>
      <c r="BI1" s="239" t="s">
        <v>428</v>
      </c>
      <c r="BJ1" s="239" t="s">
        <v>415</v>
      </c>
      <c r="BK1" s="239" t="s">
        <v>421</v>
      </c>
      <c r="BL1" s="239" t="s">
        <v>420</v>
      </c>
      <c r="BM1" s="239" t="s">
        <v>419</v>
      </c>
      <c r="BN1" s="239" t="s">
        <v>418</v>
      </c>
      <c r="BO1" s="239" t="s">
        <v>417</v>
      </c>
      <c r="BP1" s="239" t="s">
        <v>416</v>
      </c>
    </row>
    <row r="2" spans="1:68" x14ac:dyDescent="0.25">
      <c r="A2" s="240">
        <v>0</v>
      </c>
      <c r="B2" s="241">
        <f>ROUND(basisjaarlonen!B2*index!$O$7,2)</f>
        <v>21561.95</v>
      </c>
      <c r="C2" s="241">
        <f>ROUND(basisjaarlonen!C2*index!$O$7,2)</f>
        <v>21917.74</v>
      </c>
      <c r="D2" s="241">
        <f>ROUND(basisjaarlonen!D2*index!$O$7,2)</f>
        <v>22457.58</v>
      </c>
      <c r="E2" s="241">
        <f>ROUND(basisjaarlonen!E2*index!$O$7,2)</f>
        <v>22727.57</v>
      </c>
      <c r="F2" s="241">
        <f>ROUND(basisjaarlonen!F2*index!$O$7,2)</f>
        <v>23414.66</v>
      </c>
      <c r="G2" s="241">
        <f>ROUND(basisjaarlonen!G2*index!$O$7,2)</f>
        <v>23156.92</v>
      </c>
      <c r="H2" s="241">
        <f>ROUND(basisjaarlonen!H2*index!$O$7,2)</f>
        <v>23156.92</v>
      </c>
      <c r="I2" s="241">
        <f>ROUND(basisjaarlonen!I2*index!$O$7,2)</f>
        <v>23353.23</v>
      </c>
      <c r="J2" s="241">
        <f>ROUND(basisjaarlonen!J2*index!$O$7,2)</f>
        <v>23623.14</v>
      </c>
      <c r="K2" s="241">
        <f>ROUND(basisjaarlonen!K2*index!$O$7,2)</f>
        <v>24334.74</v>
      </c>
      <c r="L2" s="241">
        <f>ROUND(basisjaarlonen!L2*index!$O$7,2)</f>
        <v>24872.19</v>
      </c>
      <c r="M2" s="241">
        <f>ROUND(basisjaarlonen!M2*index!$O$7,2)</f>
        <v>24788.78</v>
      </c>
      <c r="N2" s="241">
        <f>ROUND(basisjaarlonen!N2*index!$O$7,2)</f>
        <v>25144.48</v>
      </c>
      <c r="O2" s="241">
        <f>ROUND(basisjaarlonen!O2*index!$O$7,2)</f>
        <v>25307.14</v>
      </c>
      <c r="P2" s="241">
        <f>ROUND(basisjaarlonen!P2*index!$O$7,2)</f>
        <v>25541.18</v>
      </c>
      <c r="Q2" s="241">
        <f>ROUND(basisjaarlonen!Q2*index!$O$7,2)</f>
        <v>25775.279999999999</v>
      </c>
      <c r="R2" s="241">
        <f>ROUND(basisjaarlonen!R2*index!$O$7,2)</f>
        <v>25775.24</v>
      </c>
      <c r="S2" s="241">
        <f>ROUND(basisjaarlonen!S2*index!$O$7,2)</f>
        <v>25775.24</v>
      </c>
      <c r="T2" s="241">
        <f>ROUND(basisjaarlonen!T2*index!$O$7,2)</f>
        <v>26087.439999999999</v>
      </c>
      <c r="U2" s="241">
        <f>ROUND(basisjaarlonen!U2*index!$O$7,2)</f>
        <v>26711.64</v>
      </c>
      <c r="V2" s="241">
        <f>ROUND(basisjaarlonen!V2*index!$O$7,2)</f>
        <v>26711.64</v>
      </c>
      <c r="W2" s="241">
        <f>ROUND(basisjaarlonen!W2*index!$O$7,2)</f>
        <v>26867.65</v>
      </c>
      <c r="X2" s="241">
        <f>ROUND(basisjaarlonen!X2*index!$O$7,2)</f>
        <v>27451.25</v>
      </c>
      <c r="Y2" s="241">
        <f>ROUND(basisjaarlonen!Y2*index!$O$7,2)</f>
        <v>27491.94</v>
      </c>
      <c r="Z2" s="241">
        <f>ROUND(basisjaarlonen!Z2*index!$O$7,2)</f>
        <v>27960.13</v>
      </c>
      <c r="AA2" s="241">
        <f>ROUND(basisjaarlonen!AA2*index!$O$7,2)</f>
        <v>24091.94</v>
      </c>
      <c r="AB2" s="241">
        <f>ROUND(basisjaarlonen!AB2*index!$O$7,2)</f>
        <v>28272.29</v>
      </c>
      <c r="AC2" s="241">
        <f>ROUND(basisjaarlonen!AC2*index!$O$7,2)</f>
        <v>28454.28</v>
      </c>
      <c r="AD2" s="241">
        <f>ROUND(basisjaarlonen!AD2*index!$O$7,2)</f>
        <v>28948.32</v>
      </c>
      <c r="AE2" s="241">
        <f>ROUND(basisjaarlonen!AE2*index!$O$7,2)</f>
        <v>28948.32</v>
      </c>
      <c r="AF2" s="241">
        <f>ROUND(basisjaarlonen!AF2*index!$O$7,2)</f>
        <v>31055.47</v>
      </c>
      <c r="AG2" s="241">
        <f>ROUND(basisjaarlonen!AG2*index!$O$7,2)</f>
        <v>29052.54</v>
      </c>
      <c r="AH2" s="241">
        <f>ROUND(basisjaarlonen!AH2*index!$O$7,2)</f>
        <v>30223.08</v>
      </c>
      <c r="AI2" s="241">
        <f>ROUND(basisjaarlonen!AI2*index!$O$7,2)</f>
        <v>30145.01</v>
      </c>
      <c r="AJ2" s="241">
        <f>ROUND(basisjaarlonen!AJ2*index!$O$7,2)</f>
        <v>31237.56</v>
      </c>
      <c r="AK2" s="241">
        <f>ROUND(basisjaarlonen!AK2*index!$O$7,2)</f>
        <v>32537.74</v>
      </c>
      <c r="AL2" s="241">
        <f>ROUND(basisjaarlonen!AL2*index!$O$7,2)</f>
        <v>32537.74</v>
      </c>
      <c r="AM2" s="241">
        <f>ROUND(basisjaarlonen!AM2*index!$O$7,2)</f>
        <v>32564.080000000002</v>
      </c>
      <c r="AN2" s="241">
        <f>ROUND(basisjaarlonen!AN2*index!$O$7,2)</f>
        <v>32564.080000000002</v>
      </c>
      <c r="AO2" s="241">
        <f>ROUND(basisjaarlonen!AO2*index!$O$7,2)</f>
        <v>34157.480000000003</v>
      </c>
      <c r="AP2" s="241">
        <f>ROUND(basisjaarlonen!AP2*index!$O$7,2)</f>
        <v>33812.9</v>
      </c>
      <c r="AQ2" s="241">
        <f>ROUND(basisjaarlonen!AQ2*index!$O$7,2)</f>
        <v>33656.49</v>
      </c>
      <c r="AR2" s="241">
        <f>ROUND(basisjaarlonen!AR2*index!$O$7,2)</f>
        <v>35801.980000000003</v>
      </c>
      <c r="AS2" s="241">
        <f>ROUND(basisjaarlonen!AS2*index!$O$7,2)</f>
        <v>37075.19</v>
      </c>
      <c r="AT2" s="241">
        <f>ROUND(basisjaarlonen!AT2*index!$O$7,2)</f>
        <v>37325.589999999997</v>
      </c>
      <c r="AU2" s="241">
        <f>ROUND(basisjaarlonen!AU2*index!$O$7,2)</f>
        <v>37632.269999999997</v>
      </c>
      <c r="AV2" s="241">
        <f>ROUND(basisjaarlonen!AV2*index!$O$7,2)</f>
        <v>38985.199999999997</v>
      </c>
      <c r="AW2" s="241">
        <f>ROUND(basisjaarlonen!AW2*index!$O$7,2)</f>
        <v>38826.04</v>
      </c>
      <c r="AX2" s="241">
        <f>ROUND(basisjaarlonen!AX2*index!$O$7,2)</f>
        <v>38189.620000000003</v>
      </c>
      <c r="AY2" s="241">
        <f>ROUND(basisjaarlonen!AY2*index!$O$7,2)</f>
        <v>39521.14</v>
      </c>
      <c r="AZ2" s="241">
        <f>ROUND(basisjaarlonen!AZ2*index!$O$7,2)</f>
        <v>39781.17</v>
      </c>
      <c r="BA2" s="241">
        <f>ROUND(basisjaarlonen!BA2*index!$O$7,2)</f>
        <v>42168.38</v>
      </c>
      <c r="BB2" s="241">
        <f>ROUND(basisjaarlonen!BB2*index!$O$7,2)</f>
        <v>45749.32</v>
      </c>
      <c r="BC2" s="241">
        <f>ROUND(basisjaarlonen!BC2*index!$O$7,2)</f>
        <v>46386.02</v>
      </c>
      <c r="BD2" s="241">
        <f>ROUND(basisjaarlonen!BD2*index!$O$7,2)</f>
        <v>47738.74</v>
      </c>
      <c r="BE2" s="241">
        <f>ROUND(basisjaarlonen!BE2*index!$O$7,2)</f>
        <v>47738.74</v>
      </c>
      <c r="BF2" s="241">
        <f>ROUND(basisjaarlonen!BF2*index!$O$7,2)</f>
        <v>51187.12</v>
      </c>
      <c r="BG2" s="241">
        <f>ROUND(basisjaarlonen!BG2*index!$O$7,2)</f>
        <v>51717.68</v>
      </c>
      <c r="BH2" s="241">
        <f>ROUND(basisjaarlonen!BH2*index!$O$7,2)</f>
        <v>53309.21</v>
      </c>
      <c r="BI2" s="241">
        <f>ROUND(basisjaarlonen!BI2*index!$O$7,2)</f>
        <v>55855.72</v>
      </c>
      <c r="BJ2" s="241">
        <f>ROUND(basisjaarlonen!BJ2*index!$O$7,2)</f>
        <v>58640.9</v>
      </c>
      <c r="BK2" s="241">
        <f>ROUND(basisjaarlonen!BK2*index!$O$7,2)</f>
        <v>59038.82</v>
      </c>
      <c r="BL2" s="241">
        <f>ROUND(basisjaarlonen!BL2*index!$O$7,2)</f>
        <v>63017.71</v>
      </c>
      <c r="BM2" s="241">
        <f>ROUND(basisjaarlonen!BM2*index!$O$7,2)</f>
        <v>66200.81</v>
      </c>
      <c r="BN2" s="241">
        <f>ROUND(basisjaarlonen!BN2*index!$O$7,2)</f>
        <v>38826.04</v>
      </c>
      <c r="BO2" s="241">
        <f>ROUND(basisjaarlonen!BO2*index!$O$7,2)</f>
        <v>40099.199999999997</v>
      </c>
      <c r="BP2" s="241">
        <f>ROUND(basisjaarlonen!BP2*index!$O$7,2)</f>
        <v>60346.59</v>
      </c>
    </row>
    <row r="3" spans="1:68" x14ac:dyDescent="0.25">
      <c r="A3" s="240">
        <v>1</v>
      </c>
      <c r="B3" s="241">
        <f>ROUND(basisjaarlonen!B3*index!$O$7,2)</f>
        <v>23367.96</v>
      </c>
      <c r="C3" s="241">
        <f>ROUND(basisjaarlonen!C3*index!$O$7,2)</f>
        <v>23785.07</v>
      </c>
      <c r="D3" s="241">
        <f>ROUND(basisjaarlonen!D3*index!$O$7,2)</f>
        <v>24324.94</v>
      </c>
      <c r="E3" s="241">
        <f>ROUND(basisjaarlonen!E3*index!$O$7,2)</f>
        <v>24533.53</v>
      </c>
      <c r="F3" s="241">
        <f>ROUND(basisjaarlonen!F3*index!$O$7,2)</f>
        <v>25220.560000000001</v>
      </c>
      <c r="G3" s="241">
        <f>ROUND(basisjaarlonen!G3*index!$O$7,2)</f>
        <v>25024.28</v>
      </c>
      <c r="H3" s="241">
        <f>ROUND(basisjaarlonen!H3*index!$O$7,2)</f>
        <v>25024.28</v>
      </c>
      <c r="I3" s="241">
        <f>ROUND(basisjaarlonen!I3*index!$O$7,2)</f>
        <v>25220.61</v>
      </c>
      <c r="J3" s="241">
        <f>ROUND(basisjaarlonen!J3*index!$O$7,2)</f>
        <v>25490.52</v>
      </c>
      <c r="K3" s="241">
        <f>ROUND(basisjaarlonen!K3*index!$O$7,2)</f>
        <v>26202.15</v>
      </c>
      <c r="L3" s="241">
        <f>ROUND(basisjaarlonen!L3*index!$O$7,2)</f>
        <v>26901.03</v>
      </c>
      <c r="M3" s="241">
        <f>ROUND(basisjaarlonen!M3*index!$O$7,2)</f>
        <v>26656.19</v>
      </c>
      <c r="N3" s="241">
        <f>ROUND(basisjaarlonen!N3*index!$O$7,2)</f>
        <v>27011.89</v>
      </c>
      <c r="O3" s="241">
        <f>ROUND(basisjaarlonen!O3*index!$O$7,2)</f>
        <v>27335.93</v>
      </c>
      <c r="P3" s="241">
        <f>ROUND(basisjaarlonen!P3*index!$O$7,2)</f>
        <v>27569.97</v>
      </c>
      <c r="Q3" s="241">
        <f>ROUND(basisjaarlonen!Q3*index!$O$7,2)</f>
        <v>27804.07</v>
      </c>
      <c r="R3" s="241">
        <f>ROUND(basisjaarlonen!R3*index!$O$7,2)</f>
        <v>27726.03</v>
      </c>
      <c r="S3" s="241">
        <f>ROUND(basisjaarlonen!S3*index!$O$7,2)</f>
        <v>27726.03</v>
      </c>
      <c r="T3" s="241">
        <f>ROUND(basisjaarlonen!T3*index!$O$7,2)</f>
        <v>28116.26</v>
      </c>
      <c r="U3" s="241">
        <f>ROUND(basisjaarlonen!U3*index!$O$7,2)</f>
        <v>28740.46</v>
      </c>
      <c r="V3" s="241">
        <f>ROUND(basisjaarlonen!V3*index!$O$7,2)</f>
        <v>28740.46</v>
      </c>
      <c r="W3" s="241">
        <f>ROUND(basisjaarlonen!W3*index!$O$7,2)</f>
        <v>28818.49</v>
      </c>
      <c r="X3" s="241">
        <f>ROUND(basisjaarlonen!X3*index!$O$7,2)</f>
        <v>29257.21</v>
      </c>
      <c r="Y3" s="241">
        <f>ROUND(basisjaarlonen!Y3*index!$O$7,2)</f>
        <v>29520.76</v>
      </c>
      <c r="Z3" s="241">
        <f>ROUND(basisjaarlonen!Z3*index!$O$7,2)</f>
        <v>29910.880000000001</v>
      </c>
      <c r="AA3" s="241">
        <f>ROUND(basisjaarlonen!AA3*index!$O$7,2)</f>
        <v>26120.76</v>
      </c>
      <c r="AB3" s="241">
        <f>ROUND(basisjaarlonen!AB3*index!$O$7,2)</f>
        <v>30301.11</v>
      </c>
      <c r="AC3" s="241">
        <f>ROUND(basisjaarlonen!AC3*index!$O$7,2)</f>
        <v>30405.17</v>
      </c>
      <c r="AD3" s="241">
        <f>ROUND(basisjaarlonen!AD3*index!$O$7,2)</f>
        <v>31055.47</v>
      </c>
      <c r="AE3" s="241">
        <f>ROUND(basisjaarlonen!AE3*index!$O$7,2)</f>
        <v>31055.47</v>
      </c>
      <c r="AF3" s="241">
        <f>ROUND(basisjaarlonen!AF3*index!$O$7,2)</f>
        <v>31991.83</v>
      </c>
      <c r="AG3" s="241">
        <f>ROUND(basisjaarlonen!AG3*index!$O$7,2)</f>
        <v>31003.38</v>
      </c>
      <c r="AH3" s="241">
        <f>ROUND(basisjaarlonen!AH3*index!$O$7,2)</f>
        <v>32251.87</v>
      </c>
      <c r="AI3" s="241">
        <f>ROUND(basisjaarlonen!AI3*index!$O$7,2)</f>
        <v>32095.86</v>
      </c>
      <c r="AJ3" s="241">
        <f>ROUND(basisjaarlonen!AJ3*index!$O$7,2)</f>
        <v>33266.300000000003</v>
      </c>
      <c r="AK3" s="241">
        <f>ROUND(basisjaarlonen!AK3*index!$O$7,2)</f>
        <v>34661.599999999999</v>
      </c>
      <c r="AL3" s="241">
        <f>ROUND(basisjaarlonen!AL3*index!$O$7,2)</f>
        <v>34661.599999999999</v>
      </c>
      <c r="AM3" s="241">
        <f>ROUND(basisjaarlonen!AM3*index!$O$7,2)</f>
        <v>34131.1</v>
      </c>
      <c r="AN3" s="241">
        <f>ROUND(basisjaarlonen!AN3*index!$O$7,2)</f>
        <v>34608.519999999997</v>
      </c>
      <c r="AO3" s="241">
        <f>ROUND(basisjaarlonen!AO3*index!$O$7,2)</f>
        <v>35908.720000000001</v>
      </c>
      <c r="AP3" s="241">
        <f>ROUND(basisjaarlonen!AP3*index!$O$7,2)</f>
        <v>35881.82</v>
      </c>
      <c r="AQ3" s="241">
        <f>ROUND(basisjaarlonen!AQ3*index!$O$7,2)</f>
        <v>35643.08</v>
      </c>
      <c r="AR3" s="241">
        <f>ROUND(basisjaarlonen!AR3*index!$O$7,2)</f>
        <v>37950.82</v>
      </c>
      <c r="AS3" s="241">
        <f>ROUND(basisjaarlonen!AS3*index!$O$7,2)</f>
        <v>38427.910000000003</v>
      </c>
      <c r="AT3" s="241">
        <f>ROUND(basisjaarlonen!AT3*index!$O$7,2)</f>
        <v>38803.51</v>
      </c>
      <c r="AU3" s="241">
        <f>ROUND(basisjaarlonen!AU3*index!$O$7,2)</f>
        <v>38985.03</v>
      </c>
      <c r="AV3" s="241">
        <f>ROUND(basisjaarlonen!AV3*index!$O$7,2)</f>
        <v>40895.31</v>
      </c>
      <c r="AW3" s="241">
        <f>ROUND(basisjaarlonen!AW3*index!$O$7,2)</f>
        <v>40577.230000000003</v>
      </c>
      <c r="AX3" s="241">
        <f>ROUND(basisjaarlonen!AX3*index!$O$7,2)</f>
        <v>39462.92</v>
      </c>
      <c r="AY3" s="241">
        <f>ROUND(basisjaarlonen!AY3*index!$O$7,2)</f>
        <v>41393.82</v>
      </c>
      <c r="AZ3" s="241">
        <f>ROUND(basisjaarlonen!AZ3*index!$O$7,2)</f>
        <v>41054.43</v>
      </c>
      <c r="BA3" s="241">
        <f>ROUND(basisjaarlonen!BA3*index!$O$7,2)</f>
        <v>43282.51</v>
      </c>
      <c r="BB3" s="241">
        <f>ROUND(basisjaarlonen!BB3*index!$O$7,2)</f>
        <v>45749.32</v>
      </c>
      <c r="BC3" s="241">
        <f>ROUND(basisjaarlonen!BC3*index!$O$7,2)</f>
        <v>47500.160000000003</v>
      </c>
      <c r="BD3" s="241">
        <f>ROUND(basisjaarlonen!BD3*index!$O$7,2)</f>
        <v>48852.83</v>
      </c>
      <c r="BE3" s="241">
        <f>ROUND(basisjaarlonen!BE3*index!$O$7,2)</f>
        <v>48852.83</v>
      </c>
      <c r="BF3" s="241">
        <f>ROUND(basisjaarlonen!BF3*index!$O$7,2)</f>
        <v>52301.26</v>
      </c>
      <c r="BG3" s="241">
        <f>ROUND(basisjaarlonen!BG3*index!$O$7,2)</f>
        <v>51717.68</v>
      </c>
      <c r="BH3" s="241">
        <f>ROUND(basisjaarlonen!BH3*index!$O$7,2)</f>
        <v>54423.35</v>
      </c>
      <c r="BI3" s="241">
        <f>ROUND(basisjaarlonen!BI3*index!$O$7,2)</f>
        <v>55855.72</v>
      </c>
      <c r="BJ3" s="241">
        <f>ROUND(basisjaarlonen!BJ3*index!$O$7,2)</f>
        <v>59834.62</v>
      </c>
      <c r="BK3" s="241">
        <f>ROUND(basisjaarlonen!BK3*index!$O$7,2)</f>
        <v>59038.82</v>
      </c>
      <c r="BL3" s="241">
        <f>ROUND(basisjaarlonen!BL3*index!$O$7,2)</f>
        <v>63017.71</v>
      </c>
      <c r="BM3" s="241">
        <f>ROUND(basisjaarlonen!BM3*index!$O$7,2)</f>
        <v>66200.81</v>
      </c>
      <c r="BN3" s="241">
        <f>ROUND(basisjaarlonen!BN3*index!$O$7,2)</f>
        <v>40576.67</v>
      </c>
      <c r="BO3" s="241">
        <f>ROUND(basisjaarlonen!BO3*index!$O$7,2)</f>
        <v>41849.879999999997</v>
      </c>
      <c r="BP3" s="241">
        <f>ROUND(basisjaarlonen!BP3*index!$O$7,2)</f>
        <v>60346.59</v>
      </c>
    </row>
    <row r="4" spans="1:68" x14ac:dyDescent="0.25">
      <c r="A4" s="240">
        <v>2</v>
      </c>
      <c r="B4" s="241">
        <f>ROUND(basisjaarlonen!B4*index!$O$7,2)</f>
        <v>23490.74</v>
      </c>
      <c r="C4" s="241">
        <f>ROUND(basisjaarlonen!C4*index!$O$7,2)</f>
        <v>24012.13</v>
      </c>
      <c r="D4" s="241">
        <f>ROUND(basisjaarlonen!D4*index!$O$7,2)</f>
        <v>24557.95</v>
      </c>
      <c r="E4" s="241">
        <f>ROUND(basisjaarlonen!E4*index!$O$7,2)</f>
        <v>24656.27</v>
      </c>
      <c r="F4" s="241">
        <f>ROUND(basisjaarlonen!F4*index!$O$7,2)</f>
        <v>25355.47</v>
      </c>
      <c r="G4" s="241">
        <f>ROUND(basisjaarlonen!G4*index!$O$7,2)</f>
        <v>25257.33</v>
      </c>
      <c r="H4" s="241">
        <f>ROUND(basisjaarlonen!H4*index!$O$7,2)</f>
        <v>25257.33</v>
      </c>
      <c r="I4" s="241">
        <f>ROUND(basisjaarlonen!I4*index!$O$7,2)</f>
        <v>25466.09</v>
      </c>
      <c r="J4" s="241">
        <f>ROUND(basisjaarlonen!J4*index!$O$7,2)</f>
        <v>25736</v>
      </c>
      <c r="K4" s="241">
        <f>ROUND(basisjaarlonen!K4*index!$O$7,2)</f>
        <v>26447.599999999999</v>
      </c>
      <c r="L4" s="241">
        <f>ROUND(basisjaarlonen!L4*index!$O$7,2)</f>
        <v>27126.99</v>
      </c>
      <c r="M4" s="241">
        <f>ROUND(basisjaarlonen!M4*index!$O$7,2)</f>
        <v>26901.58</v>
      </c>
      <c r="N4" s="241">
        <f>ROUND(basisjaarlonen!N4*index!$O$7,2)</f>
        <v>27257.37</v>
      </c>
      <c r="O4" s="241">
        <f>ROUND(basisjaarlonen!O4*index!$O$7,2)</f>
        <v>27335.93</v>
      </c>
      <c r="P4" s="241">
        <f>ROUND(basisjaarlonen!P4*index!$O$7,2)</f>
        <v>27569.97</v>
      </c>
      <c r="Q4" s="241">
        <f>ROUND(basisjaarlonen!Q4*index!$O$7,2)</f>
        <v>27804.07</v>
      </c>
      <c r="R4" s="241">
        <f>ROUND(basisjaarlonen!R4*index!$O$7,2)</f>
        <v>27726.03</v>
      </c>
      <c r="S4" s="241">
        <f>ROUND(basisjaarlonen!S4*index!$O$7,2)</f>
        <v>27726.03</v>
      </c>
      <c r="T4" s="241">
        <f>ROUND(basisjaarlonen!T4*index!$O$7,2)</f>
        <v>28116.26</v>
      </c>
      <c r="U4" s="241">
        <f>ROUND(basisjaarlonen!U4*index!$O$7,2)</f>
        <v>28740.46</v>
      </c>
      <c r="V4" s="241">
        <f>ROUND(basisjaarlonen!V4*index!$O$7,2)</f>
        <v>28740.46</v>
      </c>
      <c r="W4" s="241">
        <f>ROUND(basisjaarlonen!W4*index!$O$7,2)</f>
        <v>28818.49</v>
      </c>
      <c r="X4" s="241">
        <f>ROUND(basisjaarlonen!X4*index!$O$7,2)</f>
        <v>29392.12</v>
      </c>
      <c r="Y4" s="241">
        <f>ROUND(basisjaarlonen!Y4*index!$O$7,2)</f>
        <v>29520.76</v>
      </c>
      <c r="Z4" s="241">
        <f>ROUND(basisjaarlonen!Z4*index!$O$7,2)</f>
        <v>29910.880000000001</v>
      </c>
      <c r="AA4" s="241">
        <f>ROUND(basisjaarlonen!AA4*index!$O$7,2)</f>
        <v>26346.74</v>
      </c>
      <c r="AB4" s="241">
        <f>ROUND(basisjaarlonen!AB4*index!$O$7,2)</f>
        <v>30301.11</v>
      </c>
      <c r="AC4" s="241">
        <f>ROUND(basisjaarlonen!AC4*index!$O$7,2)</f>
        <v>30405.17</v>
      </c>
      <c r="AD4" s="241">
        <f>ROUND(basisjaarlonen!AD4*index!$O$7,2)</f>
        <v>31055.47</v>
      </c>
      <c r="AE4" s="241">
        <f>ROUND(basisjaarlonen!AE4*index!$O$7,2)</f>
        <v>31055.47</v>
      </c>
      <c r="AF4" s="241">
        <f>ROUND(basisjaarlonen!AF4*index!$O$7,2)</f>
        <v>31991.83</v>
      </c>
      <c r="AG4" s="241">
        <f>ROUND(basisjaarlonen!AG4*index!$O$7,2)</f>
        <v>31003.38</v>
      </c>
      <c r="AH4" s="241">
        <f>ROUND(basisjaarlonen!AH4*index!$O$7,2)</f>
        <v>32251.87</v>
      </c>
      <c r="AI4" s="241">
        <f>ROUND(basisjaarlonen!AI4*index!$O$7,2)</f>
        <v>32095.86</v>
      </c>
      <c r="AJ4" s="241">
        <f>ROUND(basisjaarlonen!AJ4*index!$O$7,2)</f>
        <v>33266.300000000003</v>
      </c>
      <c r="AK4" s="241">
        <f>ROUND(basisjaarlonen!AK4*index!$O$7,2)</f>
        <v>34661.599999999999</v>
      </c>
      <c r="AL4" s="241">
        <f>ROUND(basisjaarlonen!AL4*index!$O$7,2)</f>
        <v>34661.599999999999</v>
      </c>
      <c r="AM4" s="241">
        <f>ROUND(basisjaarlonen!AM4*index!$O$7,2)</f>
        <v>34131.1</v>
      </c>
      <c r="AN4" s="241">
        <f>ROUND(basisjaarlonen!AN4*index!$O$7,2)</f>
        <v>34608.519999999997</v>
      </c>
      <c r="AO4" s="241">
        <f>ROUND(basisjaarlonen!AO4*index!$O$7,2)</f>
        <v>35908.720000000001</v>
      </c>
      <c r="AP4" s="241">
        <f>ROUND(basisjaarlonen!AP4*index!$O$7,2)</f>
        <v>35881.82</v>
      </c>
      <c r="AQ4" s="241">
        <f>ROUND(basisjaarlonen!AQ4*index!$O$7,2)</f>
        <v>35643.08</v>
      </c>
      <c r="AR4" s="241">
        <f>ROUND(basisjaarlonen!AR4*index!$O$7,2)</f>
        <v>37950.82</v>
      </c>
      <c r="AS4" s="241">
        <f>ROUND(basisjaarlonen!AS4*index!$O$7,2)</f>
        <v>38427.910000000003</v>
      </c>
      <c r="AT4" s="241">
        <f>ROUND(basisjaarlonen!AT4*index!$O$7,2)</f>
        <v>38803.51</v>
      </c>
      <c r="AU4" s="241">
        <f>ROUND(basisjaarlonen!AU4*index!$O$7,2)</f>
        <v>38985.03</v>
      </c>
      <c r="AV4" s="241">
        <f>ROUND(basisjaarlonen!AV4*index!$O$7,2)</f>
        <v>40895.31</v>
      </c>
      <c r="AW4" s="241">
        <f>ROUND(basisjaarlonen!AW4*index!$O$7,2)</f>
        <v>40577.230000000003</v>
      </c>
      <c r="AX4" s="241">
        <f>ROUND(basisjaarlonen!AX4*index!$O$7,2)</f>
        <v>39462.92</v>
      </c>
      <c r="AY4" s="241">
        <f>ROUND(basisjaarlonen!AY4*index!$O$7,2)</f>
        <v>41393.82</v>
      </c>
      <c r="AZ4" s="241">
        <f>ROUND(basisjaarlonen!AZ4*index!$O$7,2)</f>
        <v>41054.43</v>
      </c>
      <c r="BA4" s="241">
        <f>ROUND(basisjaarlonen!BA4*index!$O$7,2)</f>
        <v>43282.51</v>
      </c>
      <c r="BB4" s="241">
        <f>ROUND(basisjaarlonen!BB4*index!$O$7,2)</f>
        <v>48136.73</v>
      </c>
      <c r="BC4" s="241">
        <f>ROUND(basisjaarlonen!BC4*index!$O$7,2)</f>
        <v>47500.160000000003</v>
      </c>
      <c r="BD4" s="241">
        <f>ROUND(basisjaarlonen!BD4*index!$O$7,2)</f>
        <v>48852.83</v>
      </c>
      <c r="BE4" s="241">
        <f>ROUND(basisjaarlonen!BE4*index!$O$7,2)</f>
        <v>48852.83</v>
      </c>
      <c r="BF4" s="241">
        <f>ROUND(basisjaarlonen!BF4*index!$O$7,2)</f>
        <v>52301.26</v>
      </c>
      <c r="BG4" s="241">
        <f>ROUND(basisjaarlonen!BG4*index!$O$7,2)</f>
        <v>54105.06</v>
      </c>
      <c r="BH4" s="241">
        <f>ROUND(basisjaarlonen!BH4*index!$O$7,2)</f>
        <v>54423.35</v>
      </c>
      <c r="BI4" s="241">
        <f>ROUND(basisjaarlonen!BI4*index!$O$7,2)</f>
        <v>58243.07</v>
      </c>
      <c r="BJ4" s="241">
        <f>ROUND(basisjaarlonen!BJ4*index!$O$7,2)</f>
        <v>59834.62</v>
      </c>
      <c r="BK4" s="241">
        <f>ROUND(basisjaarlonen!BK4*index!$O$7,2)</f>
        <v>61426.12</v>
      </c>
      <c r="BL4" s="241">
        <f>ROUND(basisjaarlonen!BL4*index!$O$7,2)</f>
        <v>65405.09</v>
      </c>
      <c r="BM4" s="241">
        <f>ROUND(basisjaarlonen!BM4*index!$O$7,2)</f>
        <v>68588.19</v>
      </c>
      <c r="BN4" s="241">
        <f>ROUND(basisjaarlonen!BN4*index!$O$7,2)</f>
        <v>40576.67</v>
      </c>
      <c r="BO4" s="241">
        <f>ROUND(basisjaarlonen!BO4*index!$O$7,2)</f>
        <v>41849.879999999997</v>
      </c>
      <c r="BP4" s="241">
        <f>ROUND(basisjaarlonen!BP4*index!$O$7,2)</f>
        <v>62722.33</v>
      </c>
    </row>
    <row r="5" spans="1:68" x14ac:dyDescent="0.25">
      <c r="A5" s="240">
        <v>3</v>
      </c>
      <c r="B5" s="241">
        <f>ROUND(basisjaarlonen!B5*index!$O$7,2)</f>
        <v>23613.48</v>
      </c>
      <c r="C5" s="241">
        <f>ROUND(basisjaarlonen!C5*index!$O$7,2)</f>
        <v>24239.19</v>
      </c>
      <c r="D5" s="241">
        <f>ROUND(basisjaarlonen!D5*index!$O$7,2)</f>
        <v>24791.09</v>
      </c>
      <c r="E5" s="241">
        <f>ROUND(basisjaarlonen!E5*index!$O$7,2)</f>
        <v>24779.01</v>
      </c>
      <c r="F5" s="241">
        <f>ROUND(basisjaarlonen!F5*index!$O$7,2)</f>
        <v>25490.49</v>
      </c>
      <c r="G5" s="241">
        <f>ROUND(basisjaarlonen!G5*index!$O$7,2)</f>
        <v>25490.43</v>
      </c>
      <c r="H5" s="241">
        <f>ROUND(basisjaarlonen!H5*index!$O$7,2)</f>
        <v>25490.43</v>
      </c>
      <c r="I5" s="241">
        <f>ROUND(basisjaarlonen!I5*index!$O$7,2)</f>
        <v>25711.54</v>
      </c>
      <c r="J5" s="241">
        <f>ROUND(basisjaarlonen!J5*index!$O$7,2)</f>
        <v>25981.45</v>
      </c>
      <c r="K5" s="241">
        <f>ROUND(basisjaarlonen!K5*index!$O$7,2)</f>
        <v>26693.05</v>
      </c>
      <c r="L5" s="241">
        <f>ROUND(basisjaarlonen!L5*index!$O$7,2)</f>
        <v>27352.94</v>
      </c>
      <c r="M5" s="241">
        <f>ROUND(basisjaarlonen!M5*index!$O$7,2)</f>
        <v>27147.03</v>
      </c>
      <c r="N5" s="241">
        <f>ROUND(basisjaarlonen!N5*index!$O$7,2)</f>
        <v>27502.77</v>
      </c>
      <c r="O5" s="241">
        <f>ROUND(basisjaarlonen!O5*index!$O$7,2)</f>
        <v>27804.15</v>
      </c>
      <c r="P5" s="241">
        <f>ROUND(basisjaarlonen!P5*index!$O$7,2)</f>
        <v>28038.25</v>
      </c>
      <c r="Q5" s="241">
        <f>ROUND(basisjaarlonen!Q5*index!$O$7,2)</f>
        <v>28272.29</v>
      </c>
      <c r="R5" s="241">
        <f>ROUND(basisjaarlonen!R5*index!$O$7,2)</f>
        <v>28194.29</v>
      </c>
      <c r="S5" s="241">
        <f>ROUND(basisjaarlonen!S5*index!$O$7,2)</f>
        <v>28194.29</v>
      </c>
      <c r="T5" s="241">
        <f>ROUND(basisjaarlonen!T5*index!$O$7,2)</f>
        <v>28584.49</v>
      </c>
      <c r="U5" s="241">
        <f>ROUND(basisjaarlonen!U5*index!$O$7,2)</f>
        <v>29208.69</v>
      </c>
      <c r="V5" s="241">
        <f>ROUND(basisjaarlonen!V5*index!$O$7,2)</f>
        <v>29208.69</v>
      </c>
      <c r="W5" s="241">
        <f>ROUND(basisjaarlonen!W5*index!$O$7,2)</f>
        <v>29286.720000000001</v>
      </c>
      <c r="X5" s="241">
        <f>ROUND(basisjaarlonen!X5*index!$O$7,2)</f>
        <v>29527.119999999999</v>
      </c>
      <c r="Y5" s="241">
        <f>ROUND(basisjaarlonen!Y5*index!$O$7,2)</f>
        <v>29988.95</v>
      </c>
      <c r="Z5" s="241">
        <f>ROUND(basisjaarlonen!Z5*index!$O$7,2)</f>
        <v>30379.18</v>
      </c>
      <c r="AA5" s="241">
        <f>ROUND(basisjaarlonen!AA5*index!$O$7,2)</f>
        <v>26572.67</v>
      </c>
      <c r="AB5" s="241">
        <f>ROUND(basisjaarlonen!AB5*index!$O$7,2)</f>
        <v>30769.34</v>
      </c>
      <c r="AC5" s="241">
        <f>ROUND(basisjaarlonen!AC5*index!$O$7,2)</f>
        <v>30873.34</v>
      </c>
      <c r="AD5" s="241">
        <f>ROUND(basisjaarlonen!AD5*index!$O$7,2)</f>
        <v>31991.83</v>
      </c>
      <c r="AE5" s="241">
        <f>ROUND(basisjaarlonen!AE5*index!$O$7,2)</f>
        <v>31991.83</v>
      </c>
      <c r="AF5" s="241">
        <f>ROUND(basisjaarlonen!AF5*index!$O$7,2)</f>
        <v>32928.19</v>
      </c>
      <c r="AG5" s="241">
        <f>ROUND(basisjaarlonen!AG5*index!$O$7,2)</f>
        <v>31471.66</v>
      </c>
      <c r="AH5" s="241">
        <f>ROUND(basisjaarlonen!AH5*index!$O$7,2)</f>
        <v>32720.13</v>
      </c>
      <c r="AI5" s="241">
        <f>ROUND(basisjaarlonen!AI5*index!$O$7,2)</f>
        <v>32564.080000000002</v>
      </c>
      <c r="AJ5" s="241">
        <f>ROUND(basisjaarlonen!AJ5*index!$O$7,2)</f>
        <v>33734.61</v>
      </c>
      <c r="AK5" s="241">
        <f>ROUND(basisjaarlonen!AK5*index!$O$7,2)</f>
        <v>35616.49</v>
      </c>
      <c r="AL5" s="241">
        <f>ROUND(basisjaarlonen!AL5*index!$O$7,2)</f>
        <v>35616.49</v>
      </c>
      <c r="AM5" s="241">
        <f>ROUND(basisjaarlonen!AM5*index!$O$7,2)</f>
        <v>34767.699999999997</v>
      </c>
      <c r="AN5" s="241">
        <f>ROUND(basisjaarlonen!AN5*index!$O$7,2)</f>
        <v>35086.080000000002</v>
      </c>
      <c r="AO5" s="241">
        <f>ROUND(basisjaarlonen!AO5*index!$O$7,2)</f>
        <v>37181.96</v>
      </c>
      <c r="AP5" s="241">
        <f>ROUND(basisjaarlonen!AP5*index!$O$7,2)</f>
        <v>36359.370000000003</v>
      </c>
      <c r="AQ5" s="241">
        <f>ROUND(basisjaarlonen!AQ5*index!$O$7,2)</f>
        <v>36120.61</v>
      </c>
      <c r="AR5" s="241">
        <f>ROUND(basisjaarlonen!AR5*index!$O$7,2)</f>
        <v>38905.71</v>
      </c>
      <c r="AS5" s="241">
        <f>ROUND(basisjaarlonen!AS5*index!$O$7,2)</f>
        <v>39382.81</v>
      </c>
      <c r="AT5" s="241">
        <f>ROUND(basisjaarlonen!AT5*index!$O$7,2)</f>
        <v>39883.629999999997</v>
      </c>
      <c r="AU5" s="241">
        <f>ROUND(basisjaarlonen!AU5*index!$O$7,2)</f>
        <v>40258.29</v>
      </c>
      <c r="AV5" s="241">
        <f>ROUND(basisjaarlonen!AV5*index!$O$7,2)</f>
        <v>42606.27</v>
      </c>
      <c r="AW5" s="241">
        <f>ROUND(basisjaarlonen!AW5*index!$O$7,2)</f>
        <v>41850.49</v>
      </c>
      <c r="AX5" s="241">
        <f>ROUND(basisjaarlonen!AX5*index!$O$7,2)</f>
        <v>39940.39</v>
      </c>
      <c r="AY5" s="241">
        <f>ROUND(basisjaarlonen!AY5*index!$O$7,2)</f>
        <v>43071.21</v>
      </c>
      <c r="AZ5" s="241">
        <f>ROUND(basisjaarlonen!AZ5*index!$O$7,2)</f>
        <v>41531.97</v>
      </c>
      <c r="BA5" s="241">
        <f>ROUND(basisjaarlonen!BA5*index!$O$7,2)</f>
        <v>44993.48</v>
      </c>
      <c r="BB5" s="241">
        <f>ROUND(basisjaarlonen!BB5*index!$O$7,2)</f>
        <v>48136.73</v>
      </c>
      <c r="BC5" s="241">
        <f>ROUND(basisjaarlonen!BC5*index!$O$7,2)</f>
        <v>49211.07</v>
      </c>
      <c r="BD5" s="241">
        <f>ROUND(basisjaarlonen!BD5*index!$O$7,2)</f>
        <v>50563.79</v>
      </c>
      <c r="BE5" s="241">
        <f>ROUND(basisjaarlonen!BE5*index!$O$7,2)</f>
        <v>50802.5</v>
      </c>
      <c r="BF5" s="241">
        <f>ROUND(basisjaarlonen!BF5*index!$O$7,2)</f>
        <v>54012.23</v>
      </c>
      <c r="BG5" s="241">
        <f>ROUND(basisjaarlonen!BG5*index!$O$7,2)</f>
        <v>54105.06</v>
      </c>
      <c r="BH5" s="241">
        <f>ROUND(basisjaarlonen!BH5*index!$O$7,2)</f>
        <v>56372.97</v>
      </c>
      <c r="BI5" s="241">
        <f>ROUND(basisjaarlonen!BI5*index!$O$7,2)</f>
        <v>58243.07</v>
      </c>
      <c r="BJ5" s="241">
        <f>ROUND(basisjaarlonen!BJ5*index!$O$7,2)</f>
        <v>62221.96</v>
      </c>
      <c r="BK5" s="241">
        <f>ROUND(basisjaarlonen!BK5*index!$O$7,2)</f>
        <v>61426.12</v>
      </c>
      <c r="BL5" s="241">
        <f>ROUND(basisjaarlonen!BL5*index!$O$7,2)</f>
        <v>65405.09</v>
      </c>
      <c r="BM5" s="241">
        <f>ROUND(basisjaarlonen!BM5*index!$O$7,2)</f>
        <v>68588.19</v>
      </c>
      <c r="BN5" s="241">
        <f>ROUND(basisjaarlonen!BN5*index!$O$7,2)</f>
        <v>41849.910000000003</v>
      </c>
      <c r="BO5" s="241">
        <f>ROUND(basisjaarlonen!BO5*index!$O$7,2)</f>
        <v>43123.12</v>
      </c>
      <c r="BP5" s="241">
        <f>ROUND(basisjaarlonen!BP5*index!$O$7,2)</f>
        <v>62722.33</v>
      </c>
    </row>
    <row r="6" spans="1:68" x14ac:dyDescent="0.25">
      <c r="A6" s="240">
        <v>4</v>
      </c>
      <c r="B6" s="241">
        <f>ROUND(basisjaarlonen!B6*index!$O$7,2)</f>
        <v>23736.22</v>
      </c>
      <c r="C6" s="241">
        <f>ROUND(basisjaarlonen!C6*index!$O$7,2)</f>
        <v>24466.2</v>
      </c>
      <c r="D6" s="241">
        <f>ROUND(basisjaarlonen!D6*index!$O$7,2)</f>
        <v>25024.16</v>
      </c>
      <c r="E6" s="241">
        <f>ROUND(basisjaarlonen!E6*index!$O$7,2)</f>
        <v>24901.75</v>
      </c>
      <c r="F6" s="241">
        <f>ROUND(basisjaarlonen!F6*index!$O$7,2)</f>
        <v>25625.4</v>
      </c>
      <c r="G6" s="241">
        <f>ROUND(basisjaarlonen!G6*index!$O$7,2)</f>
        <v>25723.48</v>
      </c>
      <c r="H6" s="241">
        <f>ROUND(basisjaarlonen!H6*index!$O$7,2)</f>
        <v>25723.48</v>
      </c>
      <c r="I6" s="241">
        <f>ROUND(basisjaarlonen!I6*index!$O$7,2)</f>
        <v>25956.97</v>
      </c>
      <c r="J6" s="241">
        <f>ROUND(basisjaarlonen!J6*index!$O$7,2)</f>
        <v>26226.84</v>
      </c>
      <c r="K6" s="241">
        <f>ROUND(basisjaarlonen!K6*index!$O$7,2)</f>
        <v>26938.53</v>
      </c>
      <c r="L6" s="241">
        <f>ROUND(basisjaarlonen!L6*index!$O$7,2)</f>
        <v>27578.9</v>
      </c>
      <c r="M6" s="241">
        <f>ROUND(basisjaarlonen!M6*index!$O$7,2)</f>
        <v>27392.51</v>
      </c>
      <c r="N6" s="241">
        <f>ROUND(basisjaarlonen!N6*index!$O$7,2)</f>
        <v>27748.21</v>
      </c>
      <c r="O6" s="241">
        <f>ROUND(basisjaarlonen!O6*index!$O$7,2)</f>
        <v>27804.15</v>
      </c>
      <c r="P6" s="241">
        <f>ROUND(basisjaarlonen!P6*index!$O$7,2)</f>
        <v>28038.25</v>
      </c>
      <c r="Q6" s="241">
        <f>ROUND(basisjaarlonen!Q6*index!$O$7,2)</f>
        <v>28272.29</v>
      </c>
      <c r="R6" s="241">
        <f>ROUND(basisjaarlonen!R6*index!$O$7,2)</f>
        <v>28194.29</v>
      </c>
      <c r="S6" s="241">
        <f>ROUND(basisjaarlonen!S6*index!$O$7,2)</f>
        <v>28194.29</v>
      </c>
      <c r="T6" s="241">
        <f>ROUND(basisjaarlonen!T6*index!$O$7,2)</f>
        <v>28584.49</v>
      </c>
      <c r="U6" s="241">
        <f>ROUND(basisjaarlonen!U6*index!$O$7,2)</f>
        <v>29208.69</v>
      </c>
      <c r="V6" s="241">
        <f>ROUND(basisjaarlonen!V6*index!$O$7,2)</f>
        <v>29208.69</v>
      </c>
      <c r="W6" s="241">
        <f>ROUND(basisjaarlonen!W6*index!$O$7,2)</f>
        <v>29286.720000000001</v>
      </c>
      <c r="X6" s="241">
        <f>ROUND(basisjaarlonen!X6*index!$O$7,2)</f>
        <v>29662.03</v>
      </c>
      <c r="Y6" s="241">
        <f>ROUND(basisjaarlonen!Y6*index!$O$7,2)</f>
        <v>29988.95</v>
      </c>
      <c r="Z6" s="241">
        <f>ROUND(basisjaarlonen!Z6*index!$O$7,2)</f>
        <v>30379.18</v>
      </c>
      <c r="AA6" s="241">
        <f>ROUND(basisjaarlonen!AA6*index!$O$7,2)</f>
        <v>26798.6</v>
      </c>
      <c r="AB6" s="241">
        <f>ROUND(basisjaarlonen!AB6*index!$O$7,2)</f>
        <v>30769.34</v>
      </c>
      <c r="AC6" s="241">
        <f>ROUND(basisjaarlonen!AC6*index!$O$7,2)</f>
        <v>30873.34</v>
      </c>
      <c r="AD6" s="241">
        <f>ROUND(basisjaarlonen!AD6*index!$O$7,2)</f>
        <v>31991.83</v>
      </c>
      <c r="AE6" s="241">
        <f>ROUND(basisjaarlonen!AE6*index!$O$7,2)</f>
        <v>31991.83</v>
      </c>
      <c r="AF6" s="241">
        <f>ROUND(basisjaarlonen!AF6*index!$O$7,2)</f>
        <v>32928.19</v>
      </c>
      <c r="AG6" s="241">
        <f>ROUND(basisjaarlonen!AG6*index!$O$7,2)</f>
        <v>31471.66</v>
      </c>
      <c r="AH6" s="241">
        <f>ROUND(basisjaarlonen!AH6*index!$O$7,2)</f>
        <v>32720.13</v>
      </c>
      <c r="AI6" s="241">
        <f>ROUND(basisjaarlonen!AI6*index!$O$7,2)</f>
        <v>32564.080000000002</v>
      </c>
      <c r="AJ6" s="241">
        <f>ROUND(basisjaarlonen!AJ6*index!$O$7,2)</f>
        <v>33734.61</v>
      </c>
      <c r="AK6" s="241">
        <f>ROUND(basisjaarlonen!AK6*index!$O$7,2)</f>
        <v>35616.49</v>
      </c>
      <c r="AL6" s="241">
        <f>ROUND(basisjaarlonen!AL6*index!$O$7,2)</f>
        <v>35616.49</v>
      </c>
      <c r="AM6" s="241">
        <f>ROUND(basisjaarlonen!AM6*index!$O$7,2)</f>
        <v>34767.699999999997</v>
      </c>
      <c r="AN6" s="241">
        <f>ROUND(basisjaarlonen!AN6*index!$O$7,2)</f>
        <v>35086.080000000002</v>
      </c>
      <c r="AO6" s="241">
        <f>ROUND(basisjaarlonen!AO6*index!$O$7,2)</f>
        <v>37181.96</v>
      </c>
      <c r="AP6" s="241">
        <f>ROUND(basisjaarlonen!AP6*index!$O$7,2)</f>
        <v>36359.370000000003</v>
      </c>
      <c r="AQ6" s="241">
        <f>ROUND(basisjaarlonen!AQ6*index!$O$7,2)</f>
        <v>36120.61</v>
      </c>
      <c r="AR6" s="241">
        <f>ROUND(basisjaarlonen!AR6*index!$O$7,2)</f>
        <v>38905.71</v>
      </c>
      <c r="AS6" s="241">
        <f>ROUND(basisjaarlonen!AS6*index!$O$7,2)</f>
        <v>39382.81</v>
      </c>
      <c r="AT6" s="241">
        <f>ROUND(basisjaarlonen!AT6*index!$O$7,2)</f>
        <v>39883.629999999997</v>
      </c>
      <c r="AU6" s="241">
        <f>ROUND(basisjaarlonen!AU6*index!$O$7,2)</f>
        <v>40258.29</v>
      </c>
      <c r="AV6" s="241">
        <f>ROUND(basisjaarlonen!AV6*index!$O$7,2)</f>
        <v>42606.27</v>
      </c>
      <c r="AW6" s="241">
        <f>ROUND(basisjaarlonen!AW6*index!$O$7,2)</f>
        <v>41850.49</v>
      </c>
      <c r="AX6" s="241">
        <f>ROUND(basisjaarlonen!AX6*index!$O$7,2)</f>
        <v>39940.39</v>
      </c>
      <c r="AY6" s="241">
        <f>ROUND(basisjaarlonen!AY6*index!$O$7,2)</f>
        <v>43071.21</v>
      </c>
      <c r="AZ6" s="241">
        <f>ROUND(basisjaarlonen!AZ6*index!$O$7,2)</f>
        <v>41531.97</v>
      </c>
      <c r="BA6" s="241">
        <f>ROUND(basisjaarlonen!BA6*index!$O$7,2)</f>
        <v>44993.48</v>
      </c>
      <c r="BB6" s="241">
        <f>ROUND(basisjaarlonen!BB6*index!$O$7,2)</f>
        <v>50524.08</v>
      </c>
      <c r="BC6" s="241">
        <f>ROUND(basisjaarlonen!BC6*index!$O$7,2)</f>
        <v>49211.07</v>
      </c>
      <c r="BD6" s="241">
        <f>ROUND(basisjaarlonen!BD6*index!$O$7,2)</f>
        <v>50563.79</v>
      </c>
      <c r="BE6" s="241">
        <f>ROUND(basisjaarlonen!BE6*index!$O$7,2)</f>
        <v>50802.5</v>
      </c>
      <c r="BF6" s="241">
        <f>ROUND(basisjaarlonen!BF6*index!$O$7,2)</f>
        <v>54012.23</v>
      </c>
      <c r="BG6" s="241">
        <f>ROUND(basisjaarlonen!BG6*index!$O$7,2)</f>
        <v>56492.44</v>
      </c>
      <c r="BH6" s="241">
        <f>ROUND(basisjaarlonen!BH6*index!$O$7,2)</f>
        <v>56372.97</v>
      </c>
      <c r="BI6" s="241">
        <f>ROUND(basisjaarlonen!BI6*index!$O$7,2)</f>
        <v>60630.5</v>
      </c>
      <c r="BJ6" s="241">
        <f>ROUND(basisjaarlonen!BJ6*index!$O$7,2)</f>
        <v>62221.96</v>
      </c>
      <c r="BK6" s="241">
        <f>ROUND(basisjaarlonen!BK6*index!$O$7,2)</f>
        <v>63813.55</v>
      </c>
      <c r="BL6" s="241">
        <f>ROUND(basisjaarlonen!BL6*index!$O$7,2)</f>
        <v>67792.490000000005</v>
      </c>
      <c r="BM6" s="241">
        <f>ROUND(basisjaarlonen!BM6*index!$O$7,2)</f>
        <v>70975.539999999994</v>
      </c>
      <c r="BN6" s="241">
        <f>ROUND(basisjaarlonen!BN6*index!$O$7,2)</f>
        <v>41849.910000000003</v>
      </c>
      <c r="BO6" s="241">
        <f>ROUND(basisjaarlonen!BO6*index!$O$7,2)</f>
        <v>43123.12</v>
      </c>
      <c r="BP6" s="241">
        <f>ROUND(basisjaarlonen!BP6*index!$O$7,2)</f>
        <v>65098.03</v>
      </c>
    </row>
    <row r="7" spans="1:68" x14ac:dyDescent="0.25">
      <c r="A7" s="240">
        <v>5</v>
      </c>
      <c r="B7" s="241">
        <f>ROUND(basisjaarlonen!B7*index!$O$7,2)</f>
        <v>23858.959999999999</v>
      </c>
      <c r="C7" s="241">
        <f>ROUND(basisjaarlonen!C7*index!$O$7,2)</f>
        <v>24693.26</v>
      </c>
      <c r="D7" s="241">
        <f>ROUND(basisjaarlonen!D7*index!$O$7,2)</f>
        <v>25257.21</v>
      </c>
      <c r="E7" s="241">
        <f>ROUND(basisjaarlonen!E7*index!$O$7,2)</f>
        <v>25024.51</v>
      </c>
      <c r="F7" s="241">
        <f>ROUND(basisjaarlonen!F7*index!$O$7,2)</f>
        <v>25760.39</v>
      </c>
      <c r="G7" s="241">
        <f>ROUND(basisjaarlonen!G7*index!$O$7,2)</f>
        <v>25956.55</v>
      </c>
      <c r="H7" s="241">
        <f>ROUND(basisjaarlonen!H7*index!$O$7,2)</f>
        <v>25956.55</v>
      </c>
      <c r="I7" s="241">
        <f>ROUND(basisjaarlonen!I7*index!$O$7,2)</f>
        <v>26202.42</v>
      </c>
      <c r="J7" s="241">
        <f>ROUND(basisjaarlonen!J7*index!$O$7,2)</f>
        <v>26472.32</v>
      </c>
      <c r="K7" s="241">
        <f>ROUND(basisjaarlonen!K7*index!$O$7,2)</f>
        <v>27183.97</v>
      </c>
      <c r="L7" s="241">
        <f>ROUND(basisjaarlonen!L7*index!$O$7,2)</f>
        <v>27804.880000000001</v>
      </c>
      <c r="M7" s="241">
        <f>ROUND(basisjaarlonen!M7*index!$O$7,2)</f>
        <v>27637.94</v>
      </c>
      <c r="N7" s="241">
        <f>ROUND(basisjaarlonen!N7*index!$O$7,2)</f>
        <v>27993.7</v>
      </c>
      <c r="O7" s="241">
        <f>ROUND(basisjaarlonen!O7*index!$O$7,2)</f>
        <v>28428.39</v>
      </c>
      <c r="P7" s="241">
        <f>ROUND(basisjaarlonen!P7*index!$O$7,2)</f>
        <v>28662.48</v>
      </c>
      <c r="Q7" s="241">
        <f>ROUND(basisjaarlonen!Q7*index!$O$7,2)</f>
        <v>28896.58</v>
      </c>
      <c r="R7" s="241">
        <f>ROUND(basisjaarlonen!R7*index!$O$7,2)</f>
        <v>28662.57</v>
      </c>
      <c r="S7" s="241">
        <f>ROUND(basisjaarlonen!S7*index!$O$7,2)</f>
        <v>28662.57</v>
      </c>
      <c r="T7" s="241">
        <f>ROUND(basisjaarlonen!T7*index!$O$7,2)</f>
        <v>29208.69</v>
      </c>
      <c r="U7" s="241">
        <f>ROUND(basisjaarlonen!U7*index!$O$7,2)</f>
        <v>29832.94</v>
      </c>
      <c r="V7" s="241">
        <f>ROUND(basisjaarlonen!V7*index!$O$7,2)</f>
        <v>29832.94</v>
      </c>
      <c r="W7" s="241">
        <f>ROUND(basisjaarlonen!W7*index!$O$7,2)</f>
        <v>29755.03</v>
      </c>
      <c r="X7" s="241">
        <f>ROUND(basisjaarlonen!X7*index!$O$7,2)</f>
        <v>29796.94</v>
      </c>
      <c r="Y7" s="241">
        <f>ROUND(basisjaarlonen!Y7*index!$O$7,2)</f>
        <v>30613.27</v>
      </c>
      <c r="Z7" s="241">
        <f>ROUND(basisjaarlonen!Z7*index!$O$7,2)</f>
        <v>30847.37</v>
      </c>
      <c r="AA7" s="241">
        <f>ROUND(basisjaarlonen!AA7*index!$O$7,2)</f>
        <v>27024.59</v>
      </c>
      <c r="AB7" s="241">
        <f>ROUND(basisjaarlonen!AB7*index!$O$7,2)</f>
        <v>31393.62</v>
      </c>
      <c r="AC7" s="241">
        <f>ROUND(basisjaarlonen!AC7*index!$O$7,2)</f>
        <v>31341.66</v>
      </c>
      <c r="AD7" s="241">
        <f>ROUND(basisjaarlonen!AD7*index!$O$7,2)</f>
        <v>32928.19</v>
      </c>
      <c r="AE7" s="241">
        <f>ROUND(basisjaarlonen!AE7*index!$O$7,2)</f>
        <v>32928.19</v>
      </c>
      <c r="AF7" s="241">
        <f>ROUND(basisjaarlonen!AF7*index!$O$7,2)</f>
        <v>37526.370000000003</v>
      </c>
      <c r="AG7" s="241">
        <f>ROUND(basisjaarlonen!AG7*index!$O$7,2)</f>
        <v>31939.88</v>
      </c>
      <c r="AH7" s="241">
        <f>ROUND(basisjaarlonen!AH7*index!$O$7,2)</f>
        <v>33344.33</v>
      </c>
      <c r="AI7" s="241">
        <f>ROUND(basisjaarlonen!AI7*index!$O$7,2)</f>
        <v>33032.31</v>
      </c>
      <c r="AJ7" s="241">
        <f>ROUND(basisjaarlonen!AJ7*index!$O$7,2)</f>
        <v>34369.78</v>
      </c>
      <c r="AK7" s="241">
        <f>ROUND(basisjaarlonen!AK7*index!$O$7,2)</f>
        <v>36571.360000000001</v>
      </c>
      <c r="AL7" s="241">
        <f>ROUND(basisjaarlonen!AL7*index!$O$7,2)</f>
        <v>36571.360000000001</v>
      </c>
      <c r="AM7" s="241">
        <f>ROUND(basisjaarlonen!AM7*index!$O$7,2)</f>
        <v>36040.949999999997</v>
      </c>
      <c r="AN7" s="241">
        <f>ROUND(basisjaarlonen!AN7*index!$O$7,2)</f>
        <v>35722.660000000003</v>
      </c>
      <c r="AO7" s="241">
        <f>ROUND(basisjaarlonen!AO7*index!$O$7,2)</f>
        <v>38455.31</v>
      </c>
      <c r="AP7" s="241">
        <f>ROUND(basisjaarlonen!AP7*index!$O$7,2)</f>
        <v>36995.9</v>
      </c>
      <c r="AQ7" s="241">
        <f>ROUND(basisjaarlonen!AQ7*index!$O$7,2)</f>
        <v>36598.17</v>
      </c>
      <c r="AR7" s="241">
        <f>ROUND(basisjaarlonen!AR7*index!$O$7,2)</f>
        <v>39860.629999999997</v>
      </c>
      <c r="AS7" s="241">
        <f>ROUND(basisjaarlonen!AS7*index!$O$7,2)</f>
        <v>40337.699999999997</v>
      </c>
      <c r="AT7" s="241">
        <f>ROUND(basisjaarlonen!AT7*index!$O$7,2)</f>
        <v>40963.71</v>
      </c>
      <c r="AU7" s="241">
        <f>ROUND(basisjaarlonen!AU7*index!$O$7,2)</f>
        <v>41531.589999999997</v>
      </c>
      <c r="AV7" s="241">
        <f>ROUND(basisjaarlonen!AV7*index!$O$7,2)</f>
        <v>44317.19</v>
      </c>
      <c r="AW7" s="241">
        <f>ROUND(basisjaarlonen!AW7*index!$O$7,2)</f>
        <v>43123.79</v>
      </c>
      <c r="AX7" s="241">
        <f>ROUND(basisjaarlonen!AX7*index!$O$7,2)</f>
        <v>40576.959999999999</v>
      </c>
      <c r="AY7" s="241">
        <f>ROUND(basisjaarlonen!AY7*index!$O$7,2)</f>
        <v>45643.57</v>
      </c>
      <c r="AZ7" s="241">
        <f>ROUND(basisjaarlonen!AZ7*index!$O$7,2)</f>
        <v>42168.52</v>
      </c>
      <c r="BA7" s="241">
        <f>ROUND(basisjaarlonen!BA7*index!$O$7,2)</f>
        <v>46704.4</v>
      </c>
      <c r="BB7" s="241">
        <f>ROUND(basisjaarlonen!BB7*index!$O$7,2)</f>
        <v>50524.08</v>
      </c>
      <c r="BC7" s="241">
        <f>ROUND(basisjaarlonen!BC7*index!$O$7,2)</f>
        <v>50922.04</v>
      </c>
      <c r="BD7" s="241">
        <f>ROUND(basisjaarlonen!BD7*index!$O$7,2)</f>
        <v>52274.76</v>
      </c>
      <c r="BE7" s="241">
        <f>ROUND(basisjaarlonen!BE7*index!$O$7,2)</f>
        <v>52752.13</v>
      </c>
      <c r="BF7" s="241">
        <f>ROUND(basisjaarlonen!BF7*index!$O$7,2)</f>
        <v>55723.14</v>
      </c>
      <c r="BG7" s="241">
        <f>ROUND(basisjaarlonen!BG7*index!$O$7,2)</f>
        <v>56492.44</v>
      </c>
      <c r="BH7" s="241">
        <f>ROUND(basisjaarlonen!BH7*index!$O$7,2)</f>
        <v>58322.61</v>
      </c>
      <c r="BI7" s="241">
        <f>ROUND(basisjaarlonen!BI7*index!$O$7,2)</f>
        <v>60630.5</v>
      </c>
      <c r="BJ7" s="241">
        <f>ROUND(basisjaarlonen!BJ7*index!$O$7,2)</f>
        <v>64609.38</v>
      </c>
      <c r="BK7" s="241">
        <f>ROUND(basisjaarlonen!BK7*index!$O$7,2)</f>
        <v>63813.55</v>
      </c>
      <c r="BL7" s="241">
        <f>ROUND(basisjaarlonen!BL7*index!$O$7,2)</f>
        <v>67792.490000000005</v>
      </c>
      <c r="BM7" s="241">
        <f>ROUND(basisjaarlonen!BM7*index!$O$7,2)</f>
        <v>70975.539999999994</v>
      </c>
      <c r="BN7" s="241">
        <f>ROUND(basisjaarlonen!BN7*index!$O$7,2)</f>
        <v>43123.18</v>
      </c>
      <c r="BO7" s="241">
        <f>ROUND(basisjaarlonen!BO7*index!$O$7,2)</f>
        <v>44396.47</v>
      </c>
      <c r="BP7" s="241">
        <f>ROUND(basisjaarlonen!BP7*index!$O$7,2)</f>
        <v>65098.03</v>
      </c>
    </row>
    <row r="8" spans="1:68" x14ac:dyDescent="0.25">
      <c r="A8" s="240">
        <v>6</v>
      </c>
      <c r="B8" s="241">
        <f>ROUND(basisjaarlonen!B8*index!$O$7,2)</f>
        <v>23981.67</v>
      </c>
      <c r="C8" s="241">
        <f>ROUND(basisjaarlonen!C8*index!$O$7,2)</f>
        <v>24920.36</v>
      </c>
      <c r="D8" s="241">
        <f>ROUND(basisjaarlonen!D8*index!$O$7,2)</f>
        <v>25490.31</v>
      </c>
      <c r="E8" s="241">
        <f>ROUND(basisjaarlonen!E8*index!$O$7,2)</f>
        <v>25147.279999999999</v>
      </c>
      <c r="F8" s="241">
        <f>ROUND(basisjaarlonen!F8*index!$O$7,2)</f>
        <v>25895.3</v>
      </c>
      <c r="G8" s="241">
        <f>ROUND(basisjaarlonen!G8*index!$O$7,2)</f>
        <v>26189.69</v>
      </c>
      <c r="H8" s="241">
        <f>ROUND(basisjaarlonen!H8*index!$O$7,2)</f>
        <v>26189.69</v>
      </c>
      <c r="I8" s="241">
        <f>ROUND(basisjaarlonen!I8*index!$O$7,2)</f>
        <v>26447.86</v>
      </c>
      <c r="J8" s="241">
        <f>ROUND(basisjaarlonen!J8*index!$O$7,2)</f>
        <v>26717.77</v>
      </c>
      <c r="K8" s="241">
        <f>ROUND(basisjaarlonen!K8*index!$O$7,2)</f>
        <v>27429.4</v>
      </c>
      <c r="L8" s="241">
        <f>ROUND(basisjaarlonen!L8*index!$O$7,2)</f>
        <v>28351.05</v>
      </c>
      <c r="M8" s="241">
        <f>ROUND(basisjaarlonen!M8*index!$O$7,2)</f>
        <v>27883.39</v>
      </c>
      <c r="N8" s="241">
        <f>ROUND(basisjaarlonen!N8*index!$O$7,2)</f>
        <v>28239.14</v>
      </c>
      <c r="O8" s="241">
        <f>ROUND(basisjaarlonen!O8*index!$O$7,2)</f>
        <v>28428.39</v>
      </c>
      <c r="P8" s="241">
        <f>ROUND(basisjaarlonen!P8*index!$O$7,2)</f>
        <v>28662.48</v>
      </c>
      <c r="Q8" s="241">
        <f>ROUND(basisjaarlonen!Q8*index!$O$7,2)</f>
        <v>28896.58</v>
      </c>
      <c r="R8" s="241">
        <f>ROUND(basisjaarlonen!R8*index!$O$7,2)</f>
        <v>28662.57</v>
      </c>
      <c r="S8" s="241">
        <f>ROUND(basisjaarlonen!S8*index!$O$7,2)</f>
        <v>28662.57</v>
      </c>
      <c r="T8" s="241">
        <f>ROUND(basisjaarlonen!T8*index!$O$7,2)</f>
        <v>29208.69</v>
      </c>
      <c r="U8" s="241">
        <f>ROUND(basisjaarlonen!U8*index!$O$7,2)</f>
        <v>29832.94</v>
      </c>
      <c r="V8" s="241">
        <f>ROUND(basisjaarlonen!V8*index!$O$7,2)</f>
        <v>29832.94</v>
      </c>
      <c r="W8" s="241">
        <f>ROUND(basisjaarlonen!W8*index!$O$7,2)</f>
        <v>29755.03</v>
      </c>
      <c r="X8" s="241">
        <f>ROUND(basisjaarlonen!X8*index!$O$7,2)</f>
        <v>29931.93</v>
      </c>
      <c r="Y8" s="241">
        <f>ROUND(basisjaarlonen!Y8*index!$O$7,2)</f>
        <v>30613.27</v>
      </c>
      <c r="Z8" s="241">
        <f>ROUND(basisjaarlonen!Z8*index!$O$7,2)</f>
        <v>30847.37</v>
      </c>
      <c r="AA8" s="241">
        <f>ROUND(basisjaarlonen!AA8*index!$O$7,2)</f>
        <v>27570.79</v>
      </c>
      <c r="AB8" s="241">
        <f>ROUND(basisjaarlonen!AB8*index!$O$7,2)</f>
        <v>31393.62</v>
      </c>
      <c r="AC8" s="241">
        <f>ROUND(basisjaarlonen!AC8*index!$O$7,2)</f>
        <v>31341.66</v>
      </c>
      <c r="AD8" s="241">
        <f>ROUND(basisjaarlonen!AD8*index!$O$7,2)</f>
        <v>32928.19</v>
      </c>
      <c r="AE8" s="241">
        <f>ROUND(basisjaarlonen!AE8*index!$O$7,2)</f>
        <v>32928.19</v>
      </c>
      <c r="AF8" s="241">
        <f>ROUND(basisjaarlonen!AF8*index!$O$7,2)</f>
        <v>37526.370000000003</v>
      </c>
      <c r="AG8" s="241">
        <f>ROUND(basisjaarlonen!AG8*index!$O$7,2)</f>
        <v>31939.88</v>
      </c>
      <c r="AH8" s="241">
        <f>ROUND(basisjaarlonen!AH8*index!$O$7,2)</f>
        <v>33344.33</v>
      </c>
      <c r="AI8" s="241">
        <f>ROUND(basisjaarlonen!AI8*index!$O$7,2)</f>
        <v>33032.31</v>
      </c>
      <c r="AJ8" s="241">
        <f>ROUND(basisjaarlonen!AJ8*index!$O$7,2)</f>
        <v>34369.78</v>
      </c>
      <c r="AK8" s="241">
        <f>ROUND(basisjaarlonen!AK8*index!$O$7,2)</f>
        <v>36571.360000000001</v>
      </c>
      <c r="AL8" s="241">
        <f>ROUND(basisjaarlonen!AL8*index!$O$7,2)</f>
        <v>36571.360000000001</v>
      </c>
      <c r="AM8" s="241">
        <f>ROUND(basisjaarlonen!AM8*index!$O$7,2)</f>
        <v>36040.949999999997</v>
      </c>
      <c r="AN8" s="241">
        <f>ROUND(basisjaarlonen!AN8*index!$O$7,2)</f>
        <v>35722.660000000003</v>
      </c>
      <c r="AO8" s="241">
        <f>ROUND(basisjaarlonen!AO8*index!$O$7,2)</f>
        <v>38455.31</v>
      </c>
      <c r="AP8" s="241">
        <f>ROUND(basisjaarlonen!AP8*index!$O$7,2)</f>
        <v>36995.9</v>
      </c>
      <c r="AQ8" s="241">
        <f>ROUND(basisjaarlonen!AQ8*index!$O$7,2)</f>
        <v>36598.17</v>
      </c>
      <c r="AR8" s="241">
        <f>ROUND(basisjaarlonen!AR8*index!$O$7,2)</f>
        <v>39860.629999999997</v>
      </c>
      <c r="AS8" s="241">
        <f>ROUND(basisjaarlonen!AS8*index!$O$7,2)</f>
        <v>40337.699999999997</v>
      </c>
      <c r="AT8" s="241">
        <f>ROUND(basisjaarlonen!AT8*index!$O$7,2)</f>
        <v>40963.71</v>
      </c>
      <c r="AU8" s="241">
        <f>ROUND(basisjaarlonen!AU8*index!$O$7,2)</f>
        <v>41531.589999999997</v>
      </c>
      <c r="AV8" s="241">
        <f>ROUND(basisjaarlonen!AV8*index!$O$7,2)</f>
        <v>44317.19</v>
      </c>
      <c r="AW8" s="241">
        <f>ROUND(basisjaarlonen!AW8*index!$O$7,2)</f>
        <v>43123.79</v>
      </c>
      <c r="AX8" s="241">
        <f>ROUND(basisjaarlonen!AX8*index!$O$7,2)</f>
        <v>40576.959999999999</v>
      </c>
      <c r="AY8" s="241">
        <f>ROUND(basisjaarlonen!AY8*index!$O$7,2)</f>
        <v>45643.57</v>
      </c>
      <c r="AZ8" s="241">
        <f>ROUND(basisjaarlonen!AZ8*index!$O$7,2)</f>
        <v>42168.52</v>
      </c>
      <c r="BA8" s="241">
        <f>ROUND(basisjaarlonen!BA8*index!$O$7,2)</f>
        <v>46704.4</v>
      </c>
      <c r="BB8" s="241">
        <f>ROUND(basisjaarlonen!BB8*index!$O$7,2)</f>
        <v>52911.46</v>
      </c>
      <c r="BC8" s="241">
        <f>ROUND(basisjaarlonen!BC8*index!$O$7,2)</f>
        <v>50922.04</v>
      </c>
      <c r="BD8" s="241">
        <f>ROUND(basisjaarlonen!BD8*index!$O$7,2)</f>
        <v>52274.76</v>
      </c>
      <c r="BE8" s="241">
        <f>ROUND(basisjaarlonen!BE8*index!$O$7,2)</f>
        <v>52752.13</v>
      </c>
      <c r="BF8" s="241">
        <f>ROUND(basisjaarlonen!BF8*index!$O$7,2)</f>
        <v>55723.14</v>
      </c>
      <c r="BG8" s="241">
        <f>ROUND(basisjaarlonen!BG8*index!$O$7,2)</f>
        <v>58879.78</v>
      </c>
      <c r="BH8" s="241">
        <f>ROUND(basisjaarlonen!BH8*index!$O$7,2)</f>
        <v>58322.61</v>
      </c>
      <c r="BI8" s="241">
        <f>ROUND(basisjaarlonen!BI8*index!$O$7,2)</f>
        <v>63017.88</v>
      </c>
      <c r="BJ8" s="241">
        <f>ROUND(basisjaarlonen!BJ8*index!$O$7,2)</f>
        <v>64609.38</v>
      </c>
      <c r="BK8" s="241">
        <f>ROUND(basisjaarlonen!BK8*index!$O$7,2)</f>
        <v>66200.899999999994</v>
      </c>
      <c r="BL8" s="241">
        <f>ROUND(basisjaarlonen!BL8*index!$O$7,2)</f>
        <v>70179.83</v>
      </c>
      <c r="BM8" s="241">
        <f>ROUND(basisjaarlonen!BM8*index!$O$7,2)</f>
        <v>73362.95</v>
      </c>
      <c r="BN8" s="241">
        <f>ROUND(basisjaarlonen!BN8*index!$O$7,2)</f>
        <v>43123.18</v>
      </c>
      <c r="BO8" s="241">
        <f>ROUND(basisjaarlonen!BO8*index!$O$7,2)</f>
        <v>44396.47</v>
      </c>
      <c r="BP8" s="241">
        <f>ROUND(basisjaarlonen!BP8*index!$O$7,2)</f>
        <v>67473.710000000006</v>
      </c>
    </row>
    <row r="9" spans="1:68" x14ac:dyDescent="0.25">
      <c r="A9" s="240">
        <v>7</v>
      </c>
      <c r="B9" s="241">
        <f>ROUND(basisjaarlonen!B9*index!$O$7,2)</f>
        <v>24104.41</v>
      </c>
      <c r="C9" s="241">
        <f>ROUND(basisjaarlonen!C9*index!$O$7,2)</f>
        <v>25147.37</v>
      </c>
      <c r="D9" s="241">
        <f>ROUND(basisjaarlonen!D9*index!$O$7,2)</f>
        <v>25723.360000000001</v>
      </c>
      <c r="E9" s="241">
        <f>ROUND(basisjaarlonen!E9*index!$O$7,2)</f>
        <v>25270.02</v>
      </c>
      <c r="F9" s="241">
        <f>ROUND(basisjaarlonen!F9*index!$O$7,2)</f>
        <v>26030.21</v>
      </c>
      <c r="G9" s="241">
        <f>ROUND(basisjaarlonen!G9*index!$O$7,2)</f>
        <v>26422.7</v>
      </c>
      <c r="H9" s="241">
        <f>ROUND(basisjaarlonen!H9*index!$O$7,2)</f>
        <v>27674.94</v>
      </c>
      <c r="I9" s="241">
        <f>ROUND(basisjaarlonen!I9*index!$O$7,2)</f>
        <v>26693.29</v>
      </c>
      <c r="J9" s="241">
        <f>ROUND(basisjaarlonen!J9*index!$O$7,2)</f>
        <v>26963.22</v>
      </c>
      <c r="K9" s="241">
        <f>ROUND(basisjaarlonen!K9*index!$O$7,2)</f>
        <v>27674.799999999999</v>
      </c>
      <c r="L9" s="241">
        <f>ROUND(basisjaarlonen!L9*index!$O$7,2)</f>
        <v>28897.26</v>
      </c>
      <c r="M9" s="241">
        <f>ROUND(basisjaarlonen!M9*index!$O$7,2)</f>
        <v>28128.87</v>
      </c>
      <c r="N9" s="241">
        <f>ROUND(basisjaarlonen!N9*index!$O$7,2)</f>
        <v>28484.59</v>
      </c>
      <c r="O9" s="241">
        <f>ROUND(basisjaarlonen!O9*index!$O$7,2)</f>
        <v>29676.959999999999</v>
      </c>
      <c r="P9" s="241">
        <f>ROUND(basisjaarlonen!P9*index!$O$7,2)</f>
        <v>29910.92</v>
      </c>
      <c r="Q9" s="241">
        <f>ROUND(basisjaarlonen!Q9*index!$O$7,2)</f>
        <v>30145.05</v>
      </c>
      <c r="R9" s="241">
        <f>ROUND(basisjaarlonen!R9*index!$O$7,2)</f>
        <v>29130.74</v>
      </c>
      <c r="S9" s="241">
        <f>ROUND(basisjaarlonen!S9*index!$O$7,2)</f>
        <v>32408.14</v>
      </c>
      <c r="T9" s="241">
        <f>ROUND(basisjaarlonen!T9*index!$O$7,2)</f>
        <v>30457.26</v>
      </c>
      <c r="U9" s="241">
        <f>ROUND(basisjaarlonen!U9*index!$O$7,2)</f>
        <v>31081.46</v>
      </c>
      <c r="V9" s="241">
        <f>ROUND(basisjaarlonen!V9*index!$O$7,2)</f>
        <v>33865.86</v>
      </c>
      <c r="W9" s="241">
        <f>ROUND(basisjaarlonen!W9*index!$O$7,2)</f>
        <v>30223.22</v>
      </c>
      <c r="X9" s="241">
        <f>ROUND(basisjaarlonen!X9*index!$O$7,2)</f>
        <v>30066.84</v>
      </c>
      <c r="Y9" s="241">
        <f>ROUND(basisjaarlonen!Y9*index!$O$7,2)</f>
        <v>31861.71</v>
      </c>
      <c r="Z9" s="241">
        <f>ROUND(basisjaarlonen!Z9*index!$O$7,2)</f>
        <v>31315.68</v>
      </c>
      <c r="AA9" s="241">
        <f>ROUND(basisjaarlonen!AA9*index!$O$7,2)</f>
        <v>28116.959999999999</v>
      </c>
      <c r="AB9" s="241">
        <f>ROUND(basisjaarlonen!AB9*index!$O$7,2)</f>
        <v>32642.1</v>
      </c>
      <c r="AC9" s="241">
        <f>ROUND(basisjaarlonen!AC9*index!$O$7,2)</f>
        <v>31809.85</v>
      </c>
      <c r="AD9" s="241">
        <f>ROUND(basisjaarlonen!AD9*index!$O$7,2)</f>
        <v>33865.78</v>
      </c>
      <c r="AE9" s="241">
        <f>ROUND(basisjaarlonen!AE9*index!$O$7,2)</f>
        <v>37526.370000000003</v>
      </c>
      <c r="AF9" s="241">
        <f>ROUND(basisjaarlonen!AF9*index!$O$7,2)</f>
        <v>38481.29</v>
      </c>
      <c r="AG9" s="241">
        <f>ROUND(basisjaarlonen!AG9*index!$O$7,2)</f>
        <v>32408.11</v>
      </c>
      <c r="AH9" s="241">
        <f>ROUND(basisjaarlonen!AH9*index!$O$7,2)</f>
        <v>34608.57</v>
      </c>
      <c r="AI9" s="241">
        <f>ROUND(basisjaarlonen!AI9*index!$O$7,2)</f>
        <v>33500.57</v>
      </c>
      <c r="AJ9" s="241">
        <f>ROUND(basisjaarlonen!AJ9*index!$O$7,2)</f>
        <v>35643.08</v>
      </c>
      <c r="AK9" s="241">
        <f>ROUND(basisjaarlonen!AK9*index!$O$7,2)</f>
        <v>37526.28</v>
      </c>
      <c r="AL9" s="241">
        <f>ROUND(basisjaarlonen!AL9*index!$O$7,2)</f>
        <v>40815.5</v>
      </c>
      <c r="AM9" s="241">
        <f>ROUND(basisjaarlonen!AM9*index!$O$7,2)</f>
        <v>37314.21</v>
      </c>
      <c r="AN9" s="241">
        <f>ROUND(basisjaarlonen!AN9*index!$O$7,2)</f>
        <v>36995.870000000003</v>
      </c>
      <c r="AO9" s="241">
        <f>ROUND(basisjaarlonen!AO9*index!$O$7,2)</f>
        <v>39728.559999999998</v>
      </c>
      <c r="AP9" s="241">
        <f>ROUND(basisjaarlonen!AP9*index!$O$7,2)</f>
        <v>38269.160000000003</v>
      </c>
      <c r="AQ9" s="241">
        <f>ROUND(basisjaarlonen!AQ9*index!$O$7,2)</f>
        <v>37075.67</v>
      </c>
      <c r="AR9" s="241">
        <f>ROUND(basisjaarlonen!AR9*index!$O$7,2)</f>
        <v>40815.5</v>
      </c>
      <c r="AS9" s="241">
        <f>ROUND(basisjaarlonen!AS9*index!$O$7,2)</f>
        <v>41292.65</v>
      </c>
      <c r="AT9" s="241">
        <f>ROUND(basisjaarlonen!AT9*index!$O$7,2)</f>
        <v>42043.83</v>
      </c>
      <c r="AU9" s="241">
        <f>ROUND(basisjaarlonen!AU9*index!$O$7,2)</f>
        <v>42804.800000000003</v>
      </c>
      <c r="AV9" s="241">
        <f>ROUND(basisjaarlonen!AV9*index!$O$7,2)</f>
        <v>46028.160000000003</v>
      </c>
      <c r="AW9" s="241">
        <f>ROUND(basisjaarlonen!AW9*index!$O$7,2)</f>
        <v>44397.08</v>
      </c>
      <c r="AX9" s="241">
        <f>ROUND(basisjaarlonen!AX9*index!$O$7,2)</f>
        <v>41850.230000000003</v>
      </c>
      <c r="AY9" s="241">
        <f>ROUND(basisjaarlonen!AY9*index!$O$7,2)</f>
        <v>47354.5</v>
      </c>
      <c r="AZ9" s="241">
        <f>ROUND(basisjaarlonen!AZ9*index!$O$7,2)</f>
        <v>43441.85</v>
      </c>
      <c r="BA9" s="241">
        <f>ROUND(basisjaarlonen!BA9*index!$O$7,2)</f>
        <v>48415.360000000001</v>
      </c>
      <c r="BB9" s="241">
        <f>ROUND(basisjaarlonen!BB9*index!$O$7,2)</f>
        <v>52911.46</v>
      </c>
      <c r="BC9" s="241">
        <f>ROUND(basisjaarlonen!BC9*index!$O$7,2)</f>
        <v>52632.97</v>
      </c>
      <c r="BD9" s="241">
        <f>ROUND(basisjaarlonen!BD9*index!$O$7,2)</f>
        <v>53985.68</v>
      </c>
      <c r="BE9" s="241">
        <f>ROUND(basisjaarlonen!BE9*index!$O$7,2)</f>
        <v>54701.8</v>
      </c>
      <c r="BF9" s="241">
        <f>ROUND(basisjaarlonen!BF9*index!$O$7,2)</f>
        <v>57434.06</v>
      </c>
      <c r="BG9" s="241">
        <f>ROUND(basisjaarlonen!BG9*index!$O$7,2)</f>
        <v>58879.78</v>
      </c>
      <c r="BH9" s="241">
        <f>ROUND(basisjaarlonen!BH9*index!$O$7,2)</f>
        <v>60272.32</v>
      </c>
      <c r="BI9" s="241">
        <f>ROUND(basisjaarlonen!BI9*index!$O$7,2)</f>
        <v>63017.88</v>
      </c>
      <c r="BJ9" s="241">
        <f>ROUND(basisjaarlonen!BJ9*index!$O$7,2)</f>
        <v>66996.69</v>
      </c>
      <c r="BK9" s="241">
        <f>ROUND(basisjaarlonen!BK9*index!$O$7,2)</f>
        <v>66200.899999999994</v>
      </c>
      <c r="BL9" s="241">
        <f>ROUND(basisjaarlonen!BL9*index!$O$7,2)</f>
        <v>70179.83</v>
      </c>
      <c r="BM9" s="241">
        <f>ROUND(basisjaarlonen!BM9*index!$O$7,2)</f>
        <v>73362.95</v>
      </c>
      <c r="BN9" s="241">
        <f>ROUND(basisjaarlonen!BN9*index!$O$7,2)</f>
        <v>44396.51</v>
      </c>
      <c r="BO9" s="241">
        <f>ROUND(basisjaarlonen!BO9*index!$O$7,2)</f>
        <v>45669.72</v>
      </c>
      <c r="BP9" s="241">
        <f>ROUND(basisjaarlonen!BP9*index!$O$7,2)</f>
        <v>67473.710000000006</v>
      </c>
    </row>
    <row r="10" spans="1:68" x14ac:dyDescent="0.25">
      <c r="A10" s="240">
        <v>8</v>
      </c>
      <c r="B10" s="241">
        <f>ROUND(basisjaarlonen!B10*index!$O$7,2)</f>
        <v>24227.15</v>
      </c>
      <c r="C10" s="241">
        <f>ROUND(basisjaarlonen!C10*index!$O$7,2)</f>
        <v>25374.43</v>
      </c>
      <c r="D10" s="241">
        <f>ROUND(basisjaarlonen!D10*index!$O$7,2)</f>
        <v>25956.41</v>
      </c>
      <c r="E10" s="241">
        <f>ROUND(basisjaarlonen!E10*index!$O$7,2)</f>
        <v>25392.76</v>
      </c>
      <c r="F10" s="241">
        <f>ROUND(basisjaarlonen!F10*index!$O$7,2)</f>
        <v>26165.21</v>
      </c>
      <c r="G10" s="241">
        <f>ROUND(basisjaarlonen!G10*index!$O$7,2)</f>
        <v>26655.79</v>
      </c>
      <c r="H10" s="241">
        <f>ROUND(basisjaarlonen!H10*index!$O$7,2)</f>
        <v>27920.38</v>
      </c>
      <c r="I10" s="241">
        <f>ROUND(basisjaarlonen!I10*index!$O$7,2)</f>
        <v>26938.79</v>
      </c>
      <c r="J10" s="241">
        <f>ROUND(basisjaarlonen!J10*index!$O$7,2)</f>
        <v>27208.639999999999</v>
      </c>
      <c r="K10" s="241">
        <f>ROUND(basisjaarlonen!K10*index!$O$7,2)</f>
        <v>27920.3</v>
      </c>
      <c r="L10" s="241">
        <f>ROUND(basisjaarlonen!L10*index!$O$7,2)</f>
        <v>29443.39</v>
      </c>
      <c r="M10" s="241">
        <f>ROUND(basisjaarlonen!M10*index!$O$7,2)</f>
        <v>28374.31</v>
      </c>
      <c r="N10" s="241">
        <f>ROUND(basisjaarlonen!N10*index!$O$7,2)</f>
        <v>28730.07</v>
      </c>
      <c r="O10" s="241">
        <f>ROUND(basisjaarlonen!O10*index!$O$7,2)</f>
        <v>29676.959999999999</v>
      </c>
      <c r="P10" s="241">
        <f>ROUND(basisjaarlonen!P10*index!$O$7,2)</f>
        <v>29910.92</v>
      </c>
      <c r="Q10" s="241">
        <f>ROUND(basisjaarlonen!Q10*index!$O$7,2)</f>
        <v>30145.05</v>
      </c>
      <c r="R10" s="241">
        <f>ROUND(basisjaarlonen!R10*index!$O$7,2)</f>
        <v>29130.74</v>
      </c>
      <c r="S10" s="241">
        <f>ROUND(basisjaarlonen!S10*index!$O$7,2)</f>
        <v>32408.14</v>
      </c>
      <c r="T10" s="241">
        <f>ROUND(basisjaarlonen!T10*index!$O$7,2)</f>
        <v>30457.26</v>
      </c>
      <c r="U10" s="241">
        <f>ROUND(basisjaarlonen!U10*index!$O$7,2)</f>
        <v>31081.46</v>
      </c>
      <c r="V10" s="241">
        <f>ROUND(basisjaarlonen!V10*index!$O$7,2)</f>
        <v>33865.86</v>
      </c>
      <c r="W10" s="241">
        <f>ROUND(basisjaarlonen!W10*index!$O$7,2)</f>
        <v>30223.22</v>
      </c>
      <c r="X10" s="241">
        <f>ROUND(basisjaarlonen!X10*index!$O$7,2)</f>
        <v>30201.86</v>
      </c>
      <c r="Y10" s="241">
        <f>ROUND(basisjaarlonen!Y10*index!$O$7,2)</f>
        <v>31861.71</v>
      </c>
      <c r="Z10" s="241">
        <f>ROUND(basisjaarlonen!Z10*index!$O$7,2)</f>
        <v>31315.68</v>
      </c>
      <c r="AA10" s="241">
        <f>ROUND(basisjaarlonen!AA10*index!$O$7,2)</f>
        <v>28663.13</v>
      </c>
      <c r="AB10" s="241">
        <f>ROUND(basisjaarlonen!AB10*index!$O$7,2)</f>
        <v>32642.1</v>
      </c>
      <c r="AC10" s="241">
        <f>ROUND(basisjaarlonen!AC10*index!$O$7,2)</f>
        <v>31809.85</v>
      </c>
      <c r="AD10" s="241">
        <f>ROUND(basisjaarlonen!AD10*index!$O$7,2)</f>
        <v>33865.78</v>
      </c>
      <c r="AE10" s="241">
        <f>ROUND(basisjaarlonen!AE10*index!$O$7,2)</f>
        <v>37526.370000000003</v>
      </c>
      <c r="AF10" s="241">
        <f>ROUND(basisjaarlonen!AF10*index!$O$7,2)</f>
        <v>39117.83</v>
      </c>
      <c r="AG10" s="241">
        <f>ROUND(basisjaarlonen!AG10*index!$O$7,2)</f>
        <v>32408.11</v>
      </c>
      <c r="AH10" s="241">
        <f>ROUND(basisjaarlonen!AH10*index!$O$7,2)</f>
        <v>34608.57</v>
      </c>
      <c r="AI10" s="241">
        <f>ROUND(basisjaarlonen!AI10*index!$O$7,2)</f>
        <v>33500.57</v>
      </c>
      <c r="AJ10" s="241">
        <f>ROUND(basisjaarlonen!AJ10*index!$O$7,2)</f>
        <v>35643.08</v>
      </c>
      <c r="AK10" s="241">
        <f>ROUND(basisjaarlonen!AK10*index!$O$7,2)</f>
        <v>37526.28</v>
      </c>
      <c r="AL10" s="241">
        <f>ROUND(basisjaarlonen!AL10*index!$O$7,2)</f>
        <v>40815.5</v>
      </c>
      <c r="AM10" s="241">
        <f>ROUND(basisjaarlonen!AM10*index!$O$7,2)</f>
        <v>37314.21</v>
      </c>
      <c r="AN10" s="241">
        <f>ROUND(basisjaarlonen!AN10*index!$O$7,2)</f>
        <v>36995.870000000003</v>
      </c>
      <c r="AO10" s="241">
        <f>ROUND(basisjaarlonen!AO10*index!$O$7,2)</f>
        <v>39728.559999999998</v>
      </c>
      <c r="AP10" s="241">
        <f>ROUND(basisjaarlonen!AP10*index!$O$7,2)</f>
        <v>38269.160000000003</v>
      </c>
      <c r="AQ10" s="241">
        <f>ROUND(basisjaarlonen!AQ10*index!$O$7,2)</f>
        <v>37075.67</v>
      </c>
      <c r="AR10" s="241">
        <f>ROUND(basisjaarlonen!AR10*index!$O$7,2)</f>
        <v>40815.5</v>
      </c>
      <c r="AS10" s="241">
        <f>ROUND(basisjaarlonen!AS10*index!$O$7,2)</f>
        <v>41292.65</v>
      </c>
      <c r="AT10" s="241">
        <f>ROUND(basisjaarlonen!AT10*index!$O$7,2)</f>
        <v>42043.83</v>
      </c>
      <c r="AU10" s="241">
        <f>ROUND(basisjaarlonen!AU10*index!$O$7,2)</f>
        <v>42804.800000000003</v>
      </c>
      <c r="AV10" s="241">
        <f>ROUND(basisjaarlonen!AV10*index!$O$7,2)</f>
        <v>46028.160000000003</v>
      </c>
      <c r="AW10" s="241">
        <f>ROUND(basisjaarlonen!AW10*index!$O$7,2)</f>
        <v>44397.08</v>
      </c>
      <c r="AX10" s="241">
        <f>ROUND(basisjaarlonen!AX10*index!$O$7,2)</f>
        <v>41850.230000000003</v>
      </c>
      <c r="AY10" s="241">
        <f>ROUND(basisjaarlonen!AY10*index!$O$7,2)</f>
        <v>47354.5</v>
      </c>
      <c r="AZ10" s="241">
        <f>ROUND(basisjaarlonen!AZ10*index!$O$7,2)</f>
        <v>43441.85</v>
      </c>
      <c r="BA10" s="241">
        <f>ROUND(basisjaarlonen!BA10*index!$O$7,2)</f>
        <v>48415.360000000001</v>
      </c>
      <c r="BB10" s="241">
        <f>ROUND(basisjaarlonen!BB10*index!$O$7,2)</f>
        <v>55298.86</v>
      </c>
      <c r="BC10" s="241">
        <f>ROUND(basisjaarlonen!BC10*index!$O$7,2)</f>
        <v>52632.97</v>
      </c>
      <c r="BD10" s="241">
        <f>ROUND(basisjaarlonen!BD10*index!$O$7,2)</f>
        <v>53985.68</v>
      </c>
      <c r="BE10" s="241">
        <f>ROUND(basisjaarlonen!BE10*index!$O$7,2)</f>
        <v>54701.8</v>
      </c>
      <c r="BF10" s="241">
        <f>ROUND(basisjaarlonen!BF10*index!$O$7,2)</f>
        <v>57434.06</v>
      </c>
      <c r="BG10" s="241">
        <f>ROUND(basisjaarlonen!BG10*index!$O$7,2)</f>
        <v>61267.17</v>
      </c>
      <c r="BH10" s="241">
        <f>ROUND(basisjaarlonen!BH10*index!$O$7,2)</f>
        <v>60272.32</v>
      </c>
      <c r="BI10" s="241">
        <f>ROUND(basisjaarlonen!BI10*index!$O$7,2)</f>
        <v>65405.23</v>
      </c>
      <c r="BJ10" s="241">
        <f>ROUND(basisjaarlonen!BJ10*index!$O$7,2)</f>
        <v>66996.69</v>
      </c>
      <c r="BK10" s="241">
        <f>ROUND(basisjaarlonen!BK10*index!$O$7,2)</f>
        <v>68588.28</v>
      </c>
      <c r="BL10" s="241">
        <f>ROUND(basisjaarlonen!BL10*index!$O$7,2)</f>
        <v>72567.210000000006</v>
      </c>
      <c r="BM10" s="241">
        <f>ROUND(basisjaarlonen!BM10*index!$O$7,2)</f>
        <v>75750.27</v>
      </c>
      <c r="BN10" s="241">
        <f>ROUND(basisjaarlonen!BN10*index!$O$7,2)</f>
        <v>44396.51</v>
      </c>
      <c r="BO10" s="241">
        <f>ROUND(basisjaarlonen!BO10*index!$O$7,2)</f>
        <v>45669.72</v>
      </c>
      <c r="BP10" s="241">
        <f>ROUND(basisjaarlonen!BP10*index!$O$7,2)</f>
        <v>69849.490000000005</v>
      </c>
    </row>
    <row r="11" spans="1:68" x14ac:dyDescent="0.25">
      <c r="A11" s="240">
        <v>9</v>
      </c>
      <c r="B11" s="241">
        <f>ROUND(basisjaarlonen!B11*index!$O$7,2)</f>
        <v>24349.94</v>
      </c>
      <c r="C11" s="241">
        <f>ROUND(basisjaarlonen!C11*index!$O$7,2)</f>
        <v>25601.439999999999</v>
      </c>
      <c r="D11" s="241">
        <f>ROUND(basisjaarlonen!D11*index!$O$7,2)</f>
        <v>26189.55</v>
      </c>
      <c r="E11" s="241">
        <f>ROUND(basisjaarlonen!E11*index!$O$7,2)</f>
        <v>25515.5</v>
      </c>
      <c r="F11" s="241">
        <f>ROUND(basisjaarlonen!F11*index!$O$7,2)</f>
        <v>26300.12</v>
      </c>
      <c r="G11" s="241">
        <f>ROUND(basisjaarlonen!G11*index!$O$7,2)</f>
        <v>26888.86</v>
      </c>
      <c r="H11" s="241">
        <f>ROUND(basisjaarlonen!H11*index!$O$7,2)</f>
        <v>28165.81</v>
      </c>
      <c r="I11" s="241">
        <f>ROUND(basisjaarlonen!I11*index!$O$7,2)</f>
        <v>27184.22</v>
      </c>
      <c r="J11" s="241">
        <f>ROUND(basisjaarlonen!J11*index!$O$7,2)</f>
        <v>27454.14</v>
      </c>
      <c r="K11" s="241">
        <f>ROUND(basisjaarlonen!K11*index!$O$7,2)</f>
        <v>28165.72</v>
      </c>
      <c r="L11" s="241">
        <f>ROUND(basisjaarlonen!L11*index!$O$7,2)</f>
        <v>29989.56</v>
      </c>
      <c r="M11" s="241">
        <f>ROUND(basisjaarlonen!M11*index!$O$7,2)</f>
        <v>28619.71</v>
      </c>
      <c r="N11" s="241">
        <f>ROUND(basisjaarlonen!N11*index!$O$7,2)</f>
        <v>28975.52</v>
      </c>
      <c r="O11" s="241">
        <f>ROUND(basisjaarlonen!O11*index!$O$7,2)</f>
        <v>30925.4</v>
      </c>
      <c r="P11" s="241">
        <f>ROUND(basisjaarlonen!P11*index!$O$7,2)</f>
        <v>31159.5</v>
      </c>
      <c r="Q11" s="241">
        <f>ROUND(basisjaarlonen!Q11*index!$O$7,2)</f>
        <v>31393.62</v>
      </c>
      <c r="R11" s="241">
        <f>ROUND(basisjaarlonen!R11*index!$O$7,2)</f>
        <v>29599.05</v>
      </c>
      <c r="S11" s="241">
        <f>ROUND(basisjaarlonen!S11*index!$O$7,2)</f>
        <v>32876.449999999997</v>
      </c>
      <c r="T11" s="241">
        <f>ROUND(basisjaarlonen!T11*index!$O$7,2)</f>
        <v>31705.75</v>
      </c>
      <c r="U11" s="241">
        <f>ROUND(basisjaarlonen!U11*index!$O$7,2)</f>
        <v>32329.93</v>
      </c>
      <c r="V11" s="241">
        <f>ROUND(basisjaarlonen!V11*index!$O$7,2)</f>
        <v>34820.78</v>
      </c>
      <c r="W11" s="241">
        <f>ROUND(basisjaarlonen!W11*index!$O$7,2)</f>
        <v>30691.439999999999</v>
      </c>
      <c r="X11" s="241">
        <f>ROUND(basisjaarlonen!X11*index!$O$7,2)</f>
        <v>30336.77</v>
      </c>
      <c r="Y11" s="241">
        <f>ROUND(basisjaarlonen!Y11*index!$O$7,2)</f>
        <v>33110.25</v>
      </c>
      <c r="Z11" s="241">
        <f>ROUND(basisjaarlonen!Z11*index!$O$7,2)</f>
        <v>31783.9</v>
      </c>
      <c r="AA11" s="241">
        <f>ROUND(basisjaarlonen!AA11*index!$O$7,2)</f>
        <v>29209.26</v>
      </c>
      <c r="AB11" s="241">
        <f>ROUND(basisjaarlonen!AB11*index!$O$7,2)</f>
        <v>33892.36</v>
      </c>
      <c r="AC11" s="241">
        <f>ROUND(basisjaarlonen!AC11*index!$O$7,2)</f>
        <v>32278.11</v>
      </c>
      <c r="AD11" s="241">
        <f>ROUND(basisjaarlonen!AD11*index!$O$7,2)</f>
        <v>34820.699999999997</v>
      </c>
      <c r="AE11" s="241">
        <f>ROUND(basisjaarlonen!AE11*index!$O$7,2)</f>
        <v>38481.29</v>
      </c>
      <c r="AF11" s="241">
        <f>ROUND(basisjaarlonen!AF11*index!$O$7,2)</f>
        <v>40072.75</v>
      </c>
      <c r="AG11" s="241">
        <f>ROUND(basisjaarlonen!AG11*index!$O$7,2)</f>
        <v>32876.42</v>
      </c>
      <c r="AH11" s="241">
        <f>ROUND(basisjaarlonen!AH11*index!$O$7,2)</f>
        <v>35881.82</v>
      </c>
      <c r="AI11" s="241">
        <f>ROUND(basisjaarlonen!AI11*index!$O$7,2)</f>
        <v>33972.120000000003</v>
      </c>
      <c r="AJ11" s="241">
        <f>ROUND(basisjaarlonen!AJ11*index!$O$7,2)</f>
        <v>36916.370000000003</v>
      </c>
      <c r="AK11" s="241">
        <f>ROUND(basisjaarlonen!AK11*index!$O$7,2)</f>
        <v>38481.199999999997</v>
      </c>
      <c r="AL11" s="241">
        <f>ROUND(basisjaarlonen!AL11*index!$O$7,2)</f>
        <v>41770.39</v>
      </c>
      <c r="AM11" s="241">
        <f>ROUND(basisjaarlonen!AM11*index!$O$7,2)</f>
        <v>38428.33</v>
      </c>
      <c r="AN11" s="241">
        <f>ROUND(basisjaarlonen!AN11*index!$O$7,2)</f>
        <v>38269.129999999997</v>
      </c>
      <c r="AO11" s="241">
        <f>ROUND(basisjaarlonen!AO11*index!$O$7,2)</f>
        <v>41001.769999999997</v>
      </c>
      <c r="AP11" s="241">
        <f>ROUND(basisjaarlonen!AP11*index!$O$7,2)</f>
        <v>39542.46</v>
      </c>
      <c r="AQ11" s="241">
        <f>ROUND(basisjaarlonen!AQ11*index!$O$7,2)</f>
        <v>37553.25</v>
      </c>
      <c r="AR11" s="241">
        <f>ROUND(basisjaarlonen!AR11*index!$O$7,2)</f>
        <v>41770.39</v>
      </c>
      <c r="AS11" s="241">
        <f>ROUND(basisjaarlonen!AS11*index!$O$7,2)</f>
        <v>42247.54</v>
      </c>
      <c r="AT11" s="241">
        <f>ROUND(basisjaarlonen!AT11*index!$O$7,2)</f>
        <v>43123.91</v>
      </c>
      <c r="AU11" s="241">
        <f>ROUND(basisjaarlonen!AU11*index!$O$7,2)</f>
        <v>44078.1</v>
      </c>
      <c r="AV11" s="241">
        <f>ROUND(basisjaarlonen!AV11*index!$O$7,2)</f>
        <v>47739.07</v>
      </c>
      <c r="AW11" s="241">
        <f>ROUND(basisjaarlonen!AW11*index!$O$7,2)</f>
        <v>45670.33</v>
      </c>
      <c r="AX11" s="241">
        <f>ROUND(basisjaarlonen!AX11*index!$O$7,2)</f>
        <v>43123.53</v>
      </c>
      <c r="AY11" s="241">
        <f>ROUND(basisjaarlonen!AY11*index!$O$7,2)</f>
        <v>49065.51</v>
      </c>
      <c r="AZ11" s="241">
        <f>ROUND(basisjaarlonen!AZ11*index!$O$7,2)</f>
        <v>44715.06</v>
      </c>
      <c r="BA11" s="241">
        <f>ROUND(basisjaarlonen!BA11*index!$O$7,2)</f>
        <v>50126.3</v>
      </c>
      <c r="BB11" s="241">
        <f>ROUND(basisjaarlonen!BB11*index!$O$7,2)</f>
        <v>55298.86</v>
      </c>
      <c r="BC11" s="241">
        <f>ROUND(basisjaarlonen!BC11*index!$O$7,2)</f>
        <v>54343.94</v>
      </c>
      <c r="BD11" s="241">
        <f>ROUND(basisjaarlonen!BD11*index!$O$7,2)</f>
        <v>55696.639999999999</v>
      </c>
      <c r="BE11" s="241">
        <f>ROUND(basisjaarlonen!BE11*index!$O$7,2)</f>
        <v>56651.43</v>
      </c>
      <c r="BF11" s="241">
        <f>ROUND(basisjaarlonen!BF11*index!$O$7,2)</f>
        <v>59144.99</v>
      </c>
      <c r="BG11" s="241">
        <f>ROUND(basisjaarlonen!BG11*index!$O$7,2)</f>
        <v>61267.17</v>
      </c>
      <c r="BH11" s="241">
        <f>ROUND(basisjaarlonen!BH11*index!$O$7,2)</f>
        <v>62221.91</v>
      </c>
      <c r="BI11" s="241">
        <f>ROUND(basisjaarlonen!BI11*index!$O$7,2)</f>
        <v>65405.23</v>
      </c>
      <c r="BJ11" s="241">
        <f>ROUND(basisjaarlonen!BJ11*index!$O$7,2)</f>
        <v>69384.11</v>
      </c>
      <c r="BK11" s="241">
        <f>ROUND(basisjaarlonen!BK11*index!$O$7,2)</f>
        <v>68588.28</v>
      </c>
      <c r="BL11" s="241">
        <f>ROUND(basisjaarlonen!BL11*index!$O$7,2)</f>
        <v>72567.210000000006</v>
      </c>
      <c r="BM11" s="241">
        <f>ROUND(basisjaarlonen!BM11*index!$O$7,2)</f>
        <v>75750.27</v>
      </c>
      <c r="BN11" s="241">
        <f>ROUND(basisjaarlonen!BN11*index!$O$7,2)</f>
        <v>45669.77</v>
      </c>
      <c r="BO11" s="241">
        <f>ROUND(basisjaarlonen!BO11*index!$O$7,2)</f>
        <v>46942.98</v>
      </c>
      <c r="BP11" s="241">
        <f>ROUND(basisjaarlonen!BP11*index!$O$7,2)</f>
        <v>69849.490000000005</v>
      </c>
    </row>
    <row r="12" spans="1:68" x14ac:dyDescent="0.25">
      <c r="A12" s="240">
        <v>10</v>
      </c>
      <c r="B12" s="241">
        <f>ROUND(basisjaarlonen!B12*index!$O$7,2)</f>
        <v>25105.72</v>
      </c>
      <c r="C12" s="241">
        <f>ROUND(basisjaarlonen!C12*index!$O$7,2)</f>
        <v>26466.86</v>
      </c>
      <c r="D12" s="241">
        <f>ROUND(basisjaarlonen!D12*index!$O$7,2)</f>
        <v>27142.05</v>
      </c>
      <c r="E12" s="241">
        <f>ROUND(basisjaarlonen!E12*index!$O$7,2)</f>
        <v>26276.22</v>
      </c>
      <c r="F12" s="241">
        <f>ROUND(basisjaarlonen!F12*index!$O$7,2)</f>
        <v>27105.98</v>
      </c>
      <c r="G12" s="241">
        <f>ROUND(basisjaarlonen!G12*index!$O$7,2)</f>
        <v>27844.37</v>
      </c>
      <c r="H12" s="241">
        <f>ROUND(basisjaarlonen!H12*index!$O$7,2)</f>
        <v>29119.360000000001</v>
      </c>
      <c r="I12" s="241">
        <f>ROUND(basisjaarlonen!I12*index!$O$7,2)</f>
        <v>28143.86</v>
      </c>
      <c r="J12" s="241">
        <f>ROUND(basisjaarlonen!J12*index!$O$7,2)</f>
        <v>28417.040000000001</v>
      </c>
      <c r="K12" s="241">
        <f>ROUND(basisjaarlonen!K12*index!$O$7,2)</f>
        <v>29119.27</v>
      </c>
      <c r="L12" s="241">
        <f>ROUND(basisjaarlonen!L12*index!$O$7,2)</f>
        <v>31160.05</v>
      </c>
      <c r="M12" s="241">
        <f>ROUND(basisjaarlonen!M12*index!$O$7,2)</f>
        <v>29587.49</v>
      </c>
      <c r="N12" s="241">
        <f>ROUND(basisjaarlonen!N12*index!$O$7,2)</f>
        <v>29938.639999999999</v>
      </c>
      <c r="O12" s="241">
        <f>ROUND(basisjaarlonen!O12*index!$O$7,2)</f>
        <v>31549.64</v>
      </c>
      <c r="P12" s="241">
        <f>ROUND(basisjaarlonen!P12*index!$O$7,2)</f>
        <v>31783.73</v>
      </c>
      <c r="Q12" s="241">
        <f>ROUND(basisjaarlonen!Q12*index!$O$7,2)</f>
        <v>32017.83</v>
      </c>
      <c r="R12" s="241">
        <f>ROUND(basisjaarlonen!R12*index!$O$7,2)</f>
        <v>30223.26</v>
      </c>
      <c r="S12" s="241">
        <f>ROUND(basisjaarlonen!S12*index!$O$7,2)</f>
        <v>33500.65</v>
      </c>
      <c r="T12" s="241">
        <f>ROUND(basisjaarlonen!T12*index!$O$7,2)</f>
        <v>32329.93</v>
      </c>
      <c r="U12" s="241">
        <f>ROUND(basisjaarlonen!U12*index!$O$7,2)</f>
        <v>32954.22</v>
      </c>
      <c r="V12" s="241">
        <f>ROUND(basisjaarlonen!V12*index!$O$7,2)</f>
        <v>35457.31</v>
      </c>
      <c r="W12" s="241">
        <f>ROUND(basisjaarlonen!W12*index!$O$7,2)</f>
        <v>31315.72</v>
      </c>
      <c r="X12" s="241">
        <f>ROUND(basisjaarlonen!X12*index!$O$7,2)</f>
        <v>31137.65</v>
      </c>
      <c r="Y12" s="241">
        <f>ROUND(basisjaarlonen!Y12*index!$O$7,2)</f>
        <v>33734.519999999997</v>
      </c>
      <c r="Z12" s="241">
        <f>ROUND(basisjaarlonen!Z12*index!$O$7,2)</f>
        <v>32408.11</v>
      </c>
      <c r="AA12" s="241">
        <f>ROUND(basisjaarlonen!AA12*index!$O$7,2)</f>
        <v>30379.79</v>
      </c>
      <c r="AB12" s="241">
        <f>ROUND(basisjaarlonen!AB12*index!$O$7,2)</f>
        <v>34528.9</v>
      </c>
      <c r="AC12" s="241">
        <f>ROUND(basisjaarlonen!AC12*index!$O$7,2)</f>
        <v>32902.339999999997</v>
      </c>
      <c r="AD12" s="241">
        <f>ROUND(basisjaarlonen!AD12*index!$O$7,2)</f>
        <v>35457.22</v>
      </c>
      <c r="AE12" s="241">
        <f>ROUND(basisjaarlonen!AE12*index!$O$7,2)</f>
        <v>39117.83</v>
      </c>
      <c r="AF12" s="241">
        <f>ROUND(basisjaarlonen!AF12*index!$O$7,2)</f>
        <v>40072.75</v>
      </c>
      <c r="AG12" s="241">
        <f>ROUND(basisjaarlonen!AG12*index!$O$7,2)</f>
        <v>33500.6</v>
      </c>
      <c r="AH12" s="241">
        <f>ROUND(basisjaarlonen!AH12*index!$O$7,2)</f>
        <v>36518.42</v>
      </c>
      <c r="AI12" s="241">
        <f>ROUND(basisjaarlonen!AI12*index!$O$7,2)</f>
        <v>34608.69</v>
      </c>
      <c r="AJ12" s="241">
        <f>ROUND(basisjaarlonen!AJ12*index!$O$7,2)</f>
        <v>37552.949999999997</v>
      </c>
      <c r="AK12" s="241">
        <f>ROUND(basisjaarlonen!AK12*index!$O$7,2)</f>
        <v>39117.75</v>
      </c>
      <c r="AL12" s="241">
        <f>ROUND(basisjaarlonen!AL12*index!$O$7,2)</f>
        <v>42406.96</v>
      </c>
      <c r="AM12" s="241">
        <f>ROUND(basisjaarlonen!AM12*index!$O$7,2)</f>
        <v>38905.83</v>
      </c>
      <c r="AN12" s="241">
        <f>ROUND(basisjaarlonen!AN12*index!$O$7,2)</f>
        <v>38905.71</v>
      </c>
      <c r="AO12" s="241">
        <f>ROUND(basisjaarlonen!AO12*index!$O$7,2)</f>
        <v>41638.370000000003</v>
      </c>
      <c r="AP12" s="241">
        <f>ROUND(basisjaarlonen!AP12*index!$O$7,2)</f>
        <v>40179.01</v>
      </c>
      <c r="AQ12" s="241">
        <f>ROUND(basisjaarlonen!AQ12*index!$O$7,2)</f>
        <v>38189.79</v>
      </c>
      <c r="AR12" s="241">
        <f>ROUND(basisjaarlonen!AR12*index!$O$7,2)</f>
        <v>42406.96</v>
      </c>
      <c r="AS12" s="241">
        <f>ROUND(basisjaarlonen!AS12*index!$O$7,2)</f>
        <v>42884.12</v>
      </c>
      <c r="AT12" s="241">
        <f>ROUND(basisjaarlonen!AT12*index!$O$7,2)</f>
        <v>43760.49</v>
      </c>
      <c r="AU12" s="241">
        <f>ROUND(basisjaarlonen!AU12*index!$O$7,2)</f>
        <v>44714.68</v>
      </c>
      <c r="AV12" s="241">
        <f>ROUND(basisjaarlonen!AV12*index!$O$7,2)</f>
        <v>48375.67</v>
      </c>
      <c r="AW12" s="241">
        <f>ROUND(basisjaarlonen!AW12*index!$O$7,2)</f>
        <v>46306.91</v>
      </c>
      <c r="AX12" s="241">
        <f>ROUND(basisjaarlonen!AX12*index!$O$7,2)</f>
        <v>43760.1</v>
      </c>
      <c r="AY12" s="241">
        <f>ROUND(basisjaarlonen!AY12*index!$O$7,2)</f>
        <v>49702.05</v>
      </c>
      <c r="AZ12" s="241">
        <f>ROUND(basisjaarlonen!AZ12*index!$O$7,2)</f>
        <v>45351.66</v>
      </c>
      <c r="BA12" s="241">
        <f>ROUND(basisjaarlonen!BA12*index!$O$7,2)</f>
        <v>50126.3</v>
      </c>
      <c r="BB12" s="241">
        <f>ROUND(basisjaarlonen!BB12*index!$O$7,2)</f>
        <v>57686.19</v>
      </c>
      <c r="BC12" s="241">
        <f>ROUND(basisjaarlonen!BC12*index!$O$7,2)</f>
        <v>54343.94</v>
      </c>
      <c r="BD12" s="241">
        <f>ROUND(basisjaarlonen!BD12*index!$O$7,2)</f>
        <v>55696.639999999999</v>
      </c>
      <c r="BE12" s="241">
        <f>ROUND(basisjaarlonen!BE12*index!$O$7,2)</f>
        <v>56651.43</v>
      </c>
      <c r="BF12" s="241">
        <f>ROUND(basisjaarlonen!BF12*index!$O$7,2)</f>
        <v>59144.99</v>
      </c>
      <c r="BG12" s="241">
        <f>ROUND(basisjaarlonen!BG12*index!$O$7,2)</f>
        <v>63654.6</v>
      </c>
      <c r="BH12" s="241">
        <f>ROUND(basisjaarlonen!BH12*index!$O$7,2)</f>
        <v>62221.91</v>
      </c>
      <c r="BI12" s="241">
        <f>ROUND(basisjaarlonen!BI12*index!$O$7,2)</f>
        <v>67792.61</v>
      </c>
      <c r="BJ12" s="241">
        <f>ROUND(basisjaarlonen!BJ12*index!$O$7,2)</f>
        <v>69384.11</v>
      </c>
      <c r="BK12" s="241">
        <f>ROUND(basisjaarlonen!BK12*index!$O$7,2)</f>
        <v>70975.63</v>
      </c>
      <c r="BL12" s="241">
        <f>ROUND(basisjaarlonen!BL12*index!$O$7,2)</f>
        <v>74954.559999999998</v>
      </c>
      <c r="BM12" s="241">
        <f>ROUND(basisjaarlonen!BM12*index!$O$7,2)</f>
        <v>78137.679999999993</v>
      </c>
      <c r="BN12" s="241">
        <f>ROUND(basisjaarlonen!BN12*index!$O$7,2)</f>
        <v>46306.35</v>
      </c>
      <c r="BO12" s="241">
        <f>ROUND(basisjaarlonen!BO12*index!$O$7,2)</f>
        <v>47579.56</v>
      </c>
      <c r="BP12" s="241">
        <f>ROUND(basisjaarlonen!BP12*index!$O$7,2)</f>
        <v>72225.179999999993</v>
      </c>
    </row>
    <row r="13" spans="1:68" x14ac:dyDescent="0.25">
      <c r="A13" s="240">
        <v>11</v>
      </c>
      <c r="B13" s="241">
        <f>ROUND(basisjaarlonen!B13*index!$O$7,2)</f>
        <v>25228.41</v>
      </c>
      <c r="C13" s="241">
        <f>ROUND(basisjaarlonen!C13*index!$O$7,2)</f>
        <v>26742.89</v>
      </c>
      <c r="D13" s="241">
        <f>ROUND(basisjaarlonen!D13*index!$O$7,2)</f>
        <v>27424.32</v>
      </c>
      <c r="E13" s="241">
        <f>ROUND(basisjaarlonen!E13*index!$O$7,2)</f>
        <v>26398.959999999999</v>
      </c>
      <c r="F13" s="241">
        <f>ROUND(basisjaarlonen!F13*index!$O$7,2)</f>
        <v>27240.94</v>
      </c>
      <c r="G13" s="241">
        <f>ROUND(basisjaarlonen!G13*index!$O$7,2)</f>
        <v>28126.62</v>
      </c>
      <c r="H13" s="241">
        <f>ROUND(basisjaarlonen!H13*index!$O$7,2)</f>
        <v>29413.78</v>
      </c>
      <c r="I13" s="241">
        <f>ROUND(basisjaarlonen!I13*index!$O$7,2)</f>
        <v>28438.28</v>
      </c>
      <c r="J13" s="241">
        <f>ROUND(basisjaarlonen!J13*index!$O$7,2)</f>
        <v>28711.39</v>
      </c>
      <c r="K13" s="241">
        <f>ROUND(basisjaarlonen!K13*index!$O$7,2)</f>
        <v>29413.69</v>
      </c>
      <c r="L13" s="241">
        <f>ROUND(basisjaarlonen!L13*index!$O$7,2)</f>
        <v>31706.22</v>
      </c>
      <c r="M13" s="241">
        <f>ROUND(basisjaarlonen!M13*index!$O$7,2)</f>
        <v>29881.91</v>
      </c>
      <c r="N13" s="241">
        <f>ROUND(basisjaarlonen!N13*index!$O$7,2)</f>
        <v>30232.97</v>
      </c>
      <c r="O13" s="241">
        <f>ROUND(basisjaarlonen!O13*index!$O$7,2)</f>
        <v>32642.1</v>
      </c>
      <c r="P13" s="241">
        <f>ROUND(basisjaarlonen!P13*index!$O$7,2)</f>
        <v>32876.19</v>
      </c>
      <c r="Q13" s="241">
        <f>ROUND(basisjaarlonen!Q13*index!$O$7,2)</f>
        <v>33110.25</v>
      </c>
      <c r="R13" s="241">
        <f>ROUND(basisjaarlonen!R13*index!$O$7,2)</f>
        <v>30847.49</v>
      </c>
      <c r="S13" s="241">
        <f>ROUND(basisjaarlonen!S13*index!$O$7,2)</f>
        <v>34131.19</v>
      </c>
      <c r="T13" s="241">
        <f>ROUND(basisjaarlonen!T13*index!$O$7,2)</f>
        <v>33422.410000000003</v>
      </c>
      <c r="U13" s="241">
        <f>ROUND(basisjaarlonen!U13*index!$O$7,2)</f>
        <v>34051.519999999997</v>
      </c>
      <c r="V13" s="241">
        <f>ROUND(basisjaarlonen!V13*index!$O$7,2)</f>
        <v>36412.199999999997</v>
      </c>
      <c r="W13" s="241">
        <f>ROUND(basisjaarlonen!W13*index!$O$7,2)</f>
        <v>31939.919999999998</v>
      </c>
      <c r="X13" s="241">
        <f>ROUND(basisjaarlonen!X13*index!$O$7,2)</f>
        <v>31272.639999999999</v>
      </c>
      <c r="Y13" s="241">
        <f>ROUND(basisjaarlonen!Y13*index!$O$7,2)</f>
        <v>34847.230000000003</v>
      </c>
      <c r="Z13" s="241">
        <f>ROUND(basisjaarlonen!Z13*index!$O$7,2)</f>
        <v>33032.39</v>
      </c>
      <c r="AA13" s="241">
        <f>ROUND(basisjaarlonen!AA13*index!$O$7,2)</f>
        <v>30925.96</v>
      </c>
      <c r="AB13" s="241">
        <f>ROUND(basisjaarlonen!AB13*index!$O$7,2)</f>
        <v>35643.019999999997</v>
      </c>
      <c r="AC13" s="241">
        <f>ROUND(basisjaarlonen!AC13*index!$O$7,2)</f>
        <v>33526.589999999997</v>
      </c>
      <c r="AD13" s="241">
        <f>ROUND(basisjaarlonen!AD13*index!$O$7,2)</f>
        <v>36412.11</v>
      </c>
      <c r="AE13" s="241">
        <f>ROUND(basisjaarlonen!AE13*index!$O$7,2)</f>
        <v>40072.75</v>
      </c>
      <c r="AF13" s="241">
        <f>ROUND(basisjaarlonen!AF13*index!$O$7,2)</f>
        <v>41027.620000000003</v>
      </c>
      <c r="AG13" s="241">
        <f>ROUND(basisjaarlonen!AG13*index!$O$7,2)</f>
        <v>34131.160000000003</v>
      </c>
      <c r="AH13" s="241">
        <f>ROUND(basisjaarlonen!AH13*index!$O$7,2)</f>
        <v>37632.5</v>
      </c>
      <c r="AI13" s="241">
        <f>ROUND(basisjaarlonen!AI13*index!$O$7,2)</f>
        <v>35245.24</v>
      </c>
      <c r="AJ13" s="241">
        <f>ROUND(basisjaarlonen!AJ13*index!$O$7,2)</f>
        <v>38667</v>
      </c>
      <c r="AK13" s="241">
        <f>ROUND(basisjaarlonen!AK13*index!$O$7,2)</f>
        <v>40072.67</v>
      </c>
      <c r="AL13" s="241">
        <f>ROUND(basisjaarlonen!AL13*index!$O$7,2)</f>
        <v>43361.89</v>
      </c>
      <c r="AM13" s="241">
        <f>ROUND(basisjaarlonen!AM13*index!$O$7,2)</f>
        <v>40019.97</v>
      </c>
      <c r="AN13" s="241">
        <f>ROUND(basisjaarlonen!AN13*index!$O$7,2)</f>
        <v>40019.839999999997</v>
      </c>
      <c r="AO13" s="241">
        <f>ROUND(basisjaarlonen!AO13*index!$O$7,2)</f>
        <v>42911.61</v>
      </c>
      <c r="AP13" s="241">
        <f>ROUND(basisjaarlonen!AP13*index!$O$7,2)</f>
        <v>41293.14</v>
      </c>
      <c r="AQ13" s="241">
        <f>ROUND(basisjaarlonen!AQ13*index!$O$7,2)</f>
        <v>38826.39</v>
      </c>
      <c r="AR13" s="241">
        <f>ROUND(basisjaarlonen!AR13*index!$O$7,2)</f>
        <v>43361.89</v>
      </c>
      <c r="AS13" s="241">
        <f>ROUND(basisjaarlonen!AS13*index!$O$7,2)</f>
        <v>43838.99</v>
      </c>
      <c r="AT13" s="241">
        <f>ROUND(basisjaarlonen!AT13*index!$O$7,2)</f>
        <v>44840.57</v>
      </c>
      <c r="AU13" s="241">
        <f>ROUND(basisjaarlonen!AU13*index!$O$7,2)</f>
        <v>45987.94</v>
      </c>
      <c r="AV13" s="241">
        <f>ROUND(basisjaarlonen!AV13*index!$O$7,2)</f>
        <v>50086.64</v>
      </c>
      <c r="AW13" s="241">
        <f>ROUND(basisjaarlonen!AW13*index!$O$7,2)</f>
        <v>47580.17</v>
      </c>
      <c r="AX13" s="241">
        <f>ROUND(basisjaarlonen!AX13*index!$O$7,2)</f>
        <v>44874.19</v>
      </c>
      <c r="AY13" s="241">
        <f>ROUND(basisjaarlonen!AY13*index!$O$7,2)</f>
        <v>51412.97</v>
      </c>
      <c r="AZ13" s="241">
        <f>ROUND(basisjaarlonen!AZ13*index!$O$7,2)</f>
        <v>46465.74</v>
      </c>
      <c r="BA13" s="241">
        <f>ROUND(basisjaarlonen!BA13*index!$O$7,2)</f>
        <v>51837.27</v>
      </c>
      <c r="BB13" s="241">
        <f>ROUND(basisjaarlonen!BB13*index!$O$7,2)</f>
        <v>57686.19</v>
      </c>
      <c r="BC13" s="241">
        <f>ROUND(basisjaarlonen!BC13*index!$O$7,2)</f>
        <v>56054.86</v>
      </c>
      <c r="BD13" s="241">
        <f>ROUND(basisjaarlonen!BD13*index!$O$7,2)</f>
        <v>57407.56</v>
      </c>
      <c r="BE13" s="241">
        <f>ROUND(basisjaarlonen!BE13*index!$O$7,2)</f>
        <v>58601.1</v>
      </c>
      <c r="BF13" s="241">
        <f>ROUND(basisjaarlonen!BF13*index!$O$7,2)</f>
        <v>60855.96</v>
      </c>
      <c r="BG13" s="241">
        <f>ROUND(basisjaarlonen!BG13*index!$O$7,2)</f>
        <v>63654.6</v>
      </c>
      <c r="BH13" s="241">
        <f>ROUND(basisjaarlonen!BH13*index!$O$7,2)</f>
        <v>64171.59</v>
      </c>
      <c r="BI13" s="241">
        <f>ROUND(basisjaarlonen!BI13*index!$O$7,2)</f>
        <v>67792.61</v>
      </c>
      <c r="BJ13" s="241">
        <f>ROUND(basisjaarlonen!BJ13*index!$O$7,2)</f>
        <v>71771.509999999995</v>
      </c>
      <c r="BK13" s="241">
        <f>ROUND(basisjaarlonen!BK13*index!$O$7,2)</f>
        <v>70975.63</v>
      </c>
      <c r="BL13" s="241">
        <f>ROUND(basisjaarlonen!BL13*index!$O$7,2)</f>
        <v>74954.559999999998</v>
      </c>
      <c r="BM13" s="241">
        <f>ROUND(basisjaarlonen!BM13*index!$O$7,2)</f>
        <v>78137.679999999993</v>
      </c>
      <c r="BN13" s="241">
        <f>ROUND(basisjaarlonen!BN13*index!$O$7,2)</f>
        <v>47579.61</v>
      </c>
      <c r="BO13" s="241">
        <f>ROUND(basisjaarlonen!BO13*index!$O$7,2)</f>
        <v>48852.77</v>
      </c>
      <c r="BP13" s="241">
        <f>ROUND(basisjaarlonen!BP13*index!$O$7,2)</f>
        <v>72225.179999999993</v>
      </c>
    </row>
    <row r="14" spans="1:68" x14ac:dyDescent="0.25">
      <c r="A14" s="240">
        <v>12</v>
      </c>
      <c r="B14" s="241">
        <f>ROUND(basisjaarlonen!B14*index!$O$7,2)</f>
        <v>25351.17</v>
      </c>
      <c r="C14" s="241">
        <f>ROUND(basisjaarlonen!C14*index!$O$7,2)</f>
        <v>27018.89</v>
      </c>
      <c r="D14" s="241">
        <f>ROUND(basisjaarlonen!D14*index!$O$7,2)</f>
        <v>27706.57</v>
      </c>
      <c r="E14" s="241">
        <f>ROUND(basisjaarlonen!E14*index!$O$7,2)</f>
        <v>26521.7</v>
      </c>
      <c r="F14" s="241">
        <f>ROUND(basisjaarlonen!F14*index!$O$7,2)</f>
        <v>27375.88</v>
      </c>
      <c r="G14" s="241">
        <f>ROUND(basisjaarlonen!G14*index!$O$7,2)</f>
        <v>28408.84</v>
      </c>
      <c r="H14" s="241">
        <f>ROUND(basisjaarlonen!H14*index!$O$7,2)</f>
        <v>29708.2</v>
      </c>
      <c r="I14" s="241">
        <f>ROUND(basisjaarlonen!I14*index!$O$7,2)</f>
        <v>28732.7</v>
      </c>
      <c r="J14" s="241">
        <f>ROUND(basisjaarlonen!J14*index!$O$7,2)</f>
        <v>29005.84</v>
      </c>
      <c r="K14" s="241">
        <f>ROUND(basisjaarlonen!K14*index!$O$7,2)</f>
        <v>29708.13</v>
      </c>
      <c r="L14" s="241">
        <f>ROUND(basisjaarlonen!L14*index!$O$7,2)</f>
        <v>32252.43</v>
      </c>
      <c r="M14" s="241">
        <f>ROUND(basisjaarlonen!M14*index!$O$7,2)</f>
        <v>30176.34</v>
      </c>
      <c r="N14" s="241">
        <f>ROUND(basisjaarlonen!N14*index!$O$7,2)</f>
        <v>30527.439999999999</v>
      </c>
      <c r="O14" s="241">
        <f>ROUND(basisjaarlonen!O14*index!$O$7,2)</f>
        <v>32642.1</v>
      </c>
      <c r="P14" s="241">
        <f>ROUND(basisjaarlonen!P14*index!$O$7,2)</f>
        <v>32876.19</v>
      </c>
      <c r="Q14" s="241">
        <f>ROUND(basisjaarlonen!Q14*index!$O$7,2)</f>
        <v>33110.25</v>
      </c>
      <c r="R14" s="241">
        <f>ROUND(basisjaarlonen!R14*index!$O$7,2)</f>
        <v>30847.49</v>
      </c>
      <c r="S14" s="241">
        <f>ROUND(basisjaarlonen!S14*index!$O$7,2)</f>
        <v>34131.19</v>
      </c>
      <c r="T14" s="241">
        <f>ROUND(basisjaarlonen!T14*index!$O$7,2)</f>
        <v>33422.410000000003</v>
      </c>
      <c r="U14" s="241">
        <f>ROUND(basisjaarlonen!U14*index!$O$7,2)</f>
        <v>34051.519999999997</v>
      </c>
      <c r="V14" s="241">
        <f>ROUND(basisjaarlonen!V14*index!$O$7,2)</f>
        <v>36412.199999999997</v>
      </c>
      <c r="W14" s="241">
        <f>ROUND(basisjaarlonen!W14*index!$O$7,2)</f>
        <v>31939.919999999998</v>
      </c>
      <c r="X14" s="241">
        <f>ROUND(basisjaarlonen!X14*index!$O$7,2)</f>
        <v>31407.57</v>
      </c>
      <c r="Y14" s="241">
        <f>ROUND(basisjaarlonen!Y14*index!$O$7,2)</f>
        <v>34847.230000000003</v>
      </c>
      <c r="Z14" s="241">
        <f>ROUND(basisjaarlonen!Z14*index!$O$7,2)</f>
        <v>33032.39</v>
      </c>
      <c r="AA14" s="241">
        <f>ROUND(basisjaarlonen!AA14*index!$O$7,2)</f>
        <v>31472.18</v>
      </c>
      <c r="AB14" s="241">
        <f>ROUND(basisjaarlonen!AB14*index!$O$7,2)</f>
        <v>35643.019999999997</v>
      </c>
      <c r="AC14" s="241">
        <f>ROUND(basisjaarlonen!AC14*index!$O$7,2)</f>
        <v>33526.589999999997</v>
      </c>
      <c r="AD14" s="241">
        <f>ROUND(basisjaarlonen!AD14*index!$O$7,2)</f>
        <v>36412.11</v>
      </c>
      <c r="AE14" s="241">
        <f>ROUND(basisjaarlonen!AE14*index!$O$7,2)</f>
        <v>40072.75</v>
      </c>
      <c r="AF14" s="241">
        <f>ROUND(basisjaarlonen!AF14*index!$O$7,2)</f>
        <v>41027.620000000003</v>
      </c>
      <c r="AG14" s="241">
        <f>ROUND(basisjaarlonen!AG14*index!$O$7,2)</f>
        <v>34131.160000000003</v>
      </c>
      <c r="AH14" s="241">
        <f>ROUND(basisjaarlonen!AH14*index!$O$7,2)</f>
        <v>37632.5</v>
      </c>
      <c r="AI14" s="241">
        <f>ROUND(basisjaarlonen!AI14*index!$O$7,2)</f>
        <v>35245.24</v>
      </c>
      <c r="AJ14" s="241">
        <f>ROUND(basisjaarlonen!AJ14*index!$O$7,2)</f>
        <v>38667</v>
      </c>
      <c r="AK14" s="241">
        <f>ROUND(basisjaarlonen!AK14*index!$O$7,2)</f>
        <v>40072.67</v>
      </c>
      <c r="AL14" s="241">
        <f>ROUND(basisjaarlonen!AL14*index!$O$7,2)</f>
        <v>43361.89</v>
      </c>
      <c r="AM14" s="241">
        <f>ROUND(basisjaarlonen!AM14*index!$O$7,2)</f>
        <v>40019.97</v>
      </c>
      <c r="AN14" s="241">
        <f>ROUND(basisjaarlonen!AN14*index!$O$7,2)</f>
        <v>40019.839999999997</v>
      </c>
      <c r="AO14" s="241">
        <f>ROUND(basisjaarlonen!AO14*index!$O$7,2)</f>
        <v>42911.61</v>
      </c>
      <c r="AP14" s="241">
        <f>ROUND(basisjaarlonen!AP14*index!$O$7,2)</f>
        <v>41293.14</v>
      </c>
      <c r="AQ14" s="241">
        <f>ROUND(basisjaarlonen!AQ14*index!$O$7,2)</f>
        <v>38826.39</v>
      </c>
      <c r="AR14" s="241">
        <f>ROUND(basisjaarlonen!AR14*index!$O$7,2)</f>
        <v>43361.89</v>
      </c>
      <c r="AS14" s="241">
        <f>ROUND(basisjaarlonen!AS14*index!$O$7,2)</f>
        <v>43838.99</v>
      </c>
      <c r="AT14" s="241">
        <f>ROUND(basisjaarlonen!AT14*index!$O$7,2)</f>
        <v>44840.57</v>
      </c>
      <c r="AU14" s="241">
        <f>ROUND(basisjaarlonen!AU14*index!$O$7,2)</f>
        <v>45987.94</v>
      </c>
      <c r="AV14" s="241">
        <f>ROUND(basisjaarlonen!AV14*index!$O$7,2)</f>
        <v>50086.64</v>
      </c>
      <c r="AW14" s="241">
        <f>ROUND(basisjaarlonen!AW14*index!$O$7,2)</f>
        <v>47580.17</v>
      </c>
      <c r="AX14" s="241">
        <f>ROUND(basisjaarlonen!AX14*index!$O$7,2)</f>
        <v>44874.19</v>
      </c>
      <c r="AY14" s="241">
        <f>ROUND(basisjaarlonen!AY14*index!$O$7,2)</f>
        <v>51412.97</v>
      </c>
      <c r="AZ14" s="241">
        <f>ROUND(basisjaarlonen!AZ14*index!$O$7,2)</f>
        <v>46465.74</v>
      </c>
      <c r="BA14" s="241">
        <f>ROUND(basisjaarlonen!BA14*index!$O$7,2)</f>
        <v>51837.27</v>
      </c>
      <c r="BB14" s="241">
        <f>ROUND(basisjaarlonen!BB14*index!$O$7,2)</f>
        <v>60073.59</v>
      </c>
      <c r="BC14" s="241">
        <f>ROUND(basisjaarlonen!BC14*index!$O$7,2)</f>
        <v>56054.86</v>
      </c>
      <c r="BD14" s="241">
        <f>ROUND(basisjaarlonen!BD14*index!$O$7,2)</f>
        <v>57407.56</v>
      </c>
      <c r="BE14" s="241">
        <f>ROUND(basisjaarlonen!BE14*index!$O$7,2)</f>
        <v>58601.1</v>
      </c>
      <c r="BF14" s="241">
        <f>ROUND(basisjaarlonen!BF14*index!$O$7,2)</f>
        <v>60855.96</v>
      </c>
      <c r="BG14" s="241">
        <f>ROUND(basisjaarlonen!BG14*index!$O$7,2)</f>
        <v>66041.89</v>
      </c>
      <c r="BH14" s="241">
        <f>ROUND(basisjaarlonen!BH14*index!$O$7,2)</f>
        <v>64171.59</v>
      </c>
      <c r="BI14" s="241">
        <f>ROUND(basisjaarlonen!BI14*index!$O$7,2)</f>
        <v>70179.95</v>
      </c>
      <c r="BJ14" s="241">
        <f>ROUND(basisjaarlonen!BJ14*index!$O$7,2)</f>
        <v>71771.509999999995</v>
      </c>
      <c r="BK14" s="241">
        <f>ROUND(basisjaarlonen!BK14*index!$O$7,2)</f>
        <v>73363.039999999994</v>
      </c>
      <c r="BL14" s="241">
        <f>ROUND(basisjaarlonen!BL14*index!$O$7,2)</f>
        <v>77341.98</v>
      </c>
      <c r="BM14" s="241">
        <f>ROUND(basisjaarlonen!BM14*index!$O$7,2)</f>
        <v>80525.08</v>
      </c>
      <c r="BN14" s="241">
        <f>ROUND(basisjaarlonen!BN14*index!$O$7,2)</f>
        <v>47579.61</v>
      </c>
      <c r="BO14" s="241">
        <f>ROUND(basisjaarlonen!BO14*index!$O$7,2)</f>
        <v>48852.77</v>
      </c>
      <c r="BP14" s="241">
        <f>ROUND(basisjaarlonen!BP14*index!$O$7,2)</f>
        <v>74600.88</v>
      </c>
    </row>
    <row r="15" spans="1:68" x14ac:dyDescent="0.25">
      <c r="A15" s="240">
        <v>13</v>
      </c>
      <c r="B15" s="241">
        <f>ROUND(basisjaarlonen!B15*index!$O$7,2)</f>
        <v>25473.95</v>
      </c>
      <c r="C15" s="241">
        <f>ROUND(basisjaarlonen!C15*index!$O$7,2)</f>
        <v>27294.880000000001</v>
      </c>
      <c r="D15" s="241">
        <f>ROUND(basisjaarlonen!D15*index!$O$7,2)</f>
        <v>27988.73</v>
      </c>
      <c r="E15" s="241">
        <f>ROUND(basisjaarlonen!E15*index!$O$7,2)</f>
        <v>26644.44</v>
      </c>
      <c r="F15" s="241">
        <f>ROUND(basisjaarlonen!F15*index!$O$7,2)</f>
        <v>27510.79</v>
      </c>
      <c r="G15" s="241">
        <f>ROUND(basisjaarlonen!G15*index!$O$7,2)</f>
        <v>28691.05</v>
      </c>
      <c r="H15" s="241">
        <f>ROUND(basisjaarlonen!H15*index!$O$7,2)</f>
        <v>30002.58</v>
      </c>
      <c r="I15" s="241">
        <f>ROUND(basisjaarlonen!I15*index!$O$7,2)</f>
        <v>29027.17</v>
      </c>
      <c r="J15" s="241">
        <f>ROUND(basisjaarlonen!J15*index!$O$7,2)</f>
        <v>29300.28</v>
      </c>
      <c r="K15" s="241">
        <f>ROUND(basisjaarlonen!K15*index!$O$7,2)</f>
        <v>30002.5</v>
      </c>
      <c r="L15" s="241">
        <f>ROUND(basisjaarlonen!L15*index!$O$7,2)</f>
        <v>32798.589999999997</v>
      </c>
      <c r="M15" s="241">
        <f>ROUND(basisjaarlonen!M15*index!$O$7,2)</f>
        <v>30470.77</v>
      </c>
      <c r="N15" s="241">
        <f>ROUND(basisjaarlonen!N15*index!$O$7,2)</f>
        <v>30821.81</v>
      </c>
      <c r="O15" s="241">
        <f>ROUND(basisjaarlonen!O15*index!$O$7,2)</f>
        <v>33734.57</v>
      </c>
      <c r="P15" s="241">
        <f>ROUND(basisjaarlonen!P15*index!$O$7,2)</f>
        <v>33971.94</v>
      </c>
      <c r="Q15" s="241">
        <f>ROUND(basisjaarlonen!Q15*index!$O$7,2)</f>
        <v>34210.65</v>
      </c>
      <c r="R15" s="241">
        <f>ROUND(basisjaarlonen!R15*index!$O$7,2)</f>
        <v>31471.74</v>
      </c>
      <c r="S15" s="241">
        <f>ROUND(basisjaarlonen!S15*index!$O$7,2)</f>
        <v>34767.769999999997</v>
      </c>
      <c r="T15" s="241">
        <f>ROUND(basisjaarlonen!T15*index!$O$7,2)</f>
        <v>34528.99</v>
      </c>
      <c r="U15" s="241">
        <f>ROUND(basisjaarlonen!U15*index!$O$7,2)</f>
        <v>35165.61</v>
      </c>
      <c r="V15" s="241">
        <f>ROUND(basisjaarlonen!V15*index!$O$7,2)</f>
        <v>37367.120000000003</v>
      </c>
      <c r="W15" s="241">
        <f>ROUND(basisjaarlonen!W15*index!$O$7,2)</f>
        <v>32564.17</v>
      </c>
      <c r="X15" s="241">
        <f>ROUND(basisjaarlonen!X15*index!$O$7,2)</f>
        <v>31542.57</v>
      </c>
      <c r="Y15" s="241">
        <f>ROUND(basisjaarlonen!Y15*index!$O$7,2)</f>
        <v>35961.279999999999</v>
      </c>
      <c r="Z15" s="241">
        <f>ROUND(basisjaarlonen!Z15*index!$O$7,2)</f>
        <v>33656.629999999997</v>
      </c>
      <c r="AA15" s="241">
        <f>ROUND(basisjaarlonen!AA15*index!$O$7,2)</f>
        <v>32018.33</v>
      </c>
      <c r="AB15" s="241">
        <f>ROUND(basisjaarlonen!AB15*index!$O$7,2)</f>
        <v>36757.160000000003</v>
      </c>
      <c r="AC15" s="241">
        <f>ROUND(basisjaarlonen!AC15*index!$O$7,2)</f>
        <v>34157.599999999999</v>
      </c>
      <c r="AD15" s="241">
        <f>ROUND(basisjaarlonen!AD15*index!$O$7,2)</f>
        <v>37367.03</v>
      </c>
      <c r="AE15" s="241">
        <f>ROUND(basisjaarlonen!AE15*index!$O$7,2)</f>
        <v>41027.620000000003</v>
      </c>
      <c r="AF15" s="241">
        <f>ROUND(basisjaarlonen!AF15*index!$O$7,2)</f>
        <v>41982.51</v>
      </c>
      <c r="AG15" s="241">
        <f>ROUND(basisjaarlonen!AG15*index!$O$7,2)</f>
        <v>34767.74</v>
      </c>
      <c r="AH15" s="241">
        <f>ROUND(basisjaarlonen!AH15*index!$O$7,2)</f>
        <v>38746.58</v>
      </c>
      <c r="AI15" s="241">
        <f>ROUND(basisjaarlonen!AI15*index!$O$7,2)</f>
        <v>35881.82</v>
      </c>
      <c r="AJ15" s="241">
        <f>ROUND(basisjaarlonen!AJ15*index!$O$7,2)</f>
        <v>39781.14</v>
      </c>
      <c r="AK15" s="241">
        <f>ROUND(basisjaarlonen!AK15*index!$O$7,2)</f>
        <v>41027.54</v>
      </c>
      <c r="AL15" s="241">
        <f>ROUND(basisjaarlonen!AL15*index!$O$7,2)</f>
        <v>44316.75</v>
      </c>
      <c r="AM15" s="241">
        <f>ROUND(basisjaarlonen!AM15*index!$O$7,2)</f>
        <v>41134.050000000003</v>
      </c>
      <c r="AN15" s="241">
        <f>ROUND(basisjaarlonen!AN15*index!$O$7,2)</f>
        <v>41133.93</v>
      </c>
      <c r="AO15" s="241">
        <f>ROUND(basisjaarlonen!AO15*index!$O$7,2)</f>
        <v>44184.91</v>
      </c>
      <c r="AP15" s="241">
        <f>ROUND(basisjaarlonen!AP15*index!$O$7,2)</f>
        <v>42407.26</v>
      </c>
      <c r="AQ15" s="241">
        <f>ROUND(basisjaarlonen!AQ15*index!$O$7,2)</f>
        <v>39462.97</v>
      </c>
      <c r="AR15" s="241">
        <f>ROUND(basisjaarlonen!AR15*index!$O$7,2)</f>
        <v>44316.75</v>
      </c>
      <c r="AS15" s="241">
        <f>ROUND(basisjaarlonen!AS15*index!$O$7,2)</f>
        <v>44793.91</v>
      </c>
      <c r="AT15" s="241">
        <f>ROUND(basisjaarlonen!AT15*index!$O$7,2)</f>
        <v>45920.69</v>
      </c>
      <c r="AU15" s="241">
        <f>ROUND(basisjaarlonen!AU15*index!$O$7,2)</f>
        <v>47261.24</v>
      </c>
      <c r="AV15" s="241">
        <f>ROUND(basisjaarlonen!AV15*index!$O$7,2)</f>
        <v>51797.55</v>
      </c>
      <c r="AW15" s="241">
        <f>ROUND(basisjaarlonen!AW15*index!$O$7,2)</f>
        <v>48853.43</v>
      </c>
      <c r="AX15" s="241">
        <f>ROUND(basisjaarlonen!AX15*index!$O$7,2)</f>
        <v>45988.27</v>
      </c>
      <c r="AY15" s="241">
        <f>ROUND(basisjaarlonen!AY15*index!$O$7,2)</f>
        <v>53123.93</v>
      </c>
      <c r="AZ15" s="241">
        <f>ROUND(basisjaarlonen!AZ15*index!$O$7,2)</f>
        <v>47579.88</v>
      </c>
      <c r="BA15" s="241">
        <f>ROUND(basisjaarlonen!BA15*index!$O$7,2)</f>
        <v>53548.18</v>
      </c>
      <c r="BB15" s="241">
        <f>ROUND(basisjaarlonen!BB15*index!$O$7,2)</f>
        <v>60073.59</v>
      </c>
      <c r="BC15" s="241">
        <f>ROUND(basisjaarlonen!BC15*index!$O$7,2)</f>
        <v>57765.88</v>
      </c>
      <c r="BD15" s="241">
        <f>ROUND(basisjaarlonen!BD15*index!$O$7,2)</f>
        <v>59118.53</v>
      </c>
      <c r="BE15" s="241">
        <f>ROUND(basisjaarlonen!BE15*index!$O$7,2)</f>
        <v>60550.74</v>
      </c>
      <c r="BF15" s="241">
        <f>ROUND(basisjaarlonen!BF15*index!$O$7,2)</f>
        <v>62566.93</v>
      </c>
      <c r="BG15" s="241">
        <f>ROUND(basisjaarlonen!BG15*index!$O$7,2)</f>
        <v>66041.89</v>
      </c>
      <c r="BH15" s="241">
        <f>ROUND(basisjaarlonen!BH15*index!$O$7,2)</f>
        <v>66121.210000000006</v>
      </c>
      <c r="BI15" s="241">
        <f>ROUND(basisjaarlonen!BI15*index!$O$7,2)</f>
        <v>70179.95</v>
      </c>
      <c r="BJ15" s="241">
        <f>ROUND(basisjaarlonen!BJ15*index!$O$7,2)</f>
        <v>74158.84</v>
      </c>
      <c r="BK15" s="241">
        <f>ROUND(basisjaarlonen!BK15*index!$O$7,2)</f>
        <v>73363.039999999994</v>
      </c>
      <c r="BL15" s="241">
        <f>ROUND(basisjaarlonen!BL15*index!$O$7,2)</f>
        <v>77341.98</v>
      </c>
      <c r="BM15" s="241">
        <f>ROUND(basisjaarlonen!BM15*index!$O$7,2)</f>
        <v>80525.08</v>
      </c>
      <c r="BN15" s="241">
        <f>ROUND(basisjaarlonen!BN15*index!$O$7,2)</f>
        <v>48852.83</v>
      </c>
      <c r="BO15" s="241">
        <f>ROUND(basisjaarlonen!BO15*index!$O$7,2)</f>
        <v>50126.07</v>
      </c>
      <c r="BP15" s="241">
        <f>ROUND(basisjaarlonen!BP15*index!$O$7,2)</f>
        <v>74600.88</v>
      </c>
    </row>
    <row r="16" spans="1:68" x14ac:dyDescent="0.25">
      <c r="A16" s="240">
        <v>14</v>
      </c>
      <c r="B16" s="241">
        <f>ROUND(basisjaarlonen!B16*index!$O$7,2)</f>
        <v>25596.69</v>
      </c>
      <c r="C16" s="241">
        <f>ROUND(basisjaarlonen!C16*index!$O$7,2)</f>
        <v>27570.93</v>
      </c>
      <c r="D16" s="241">
        <f>ROUND(basisjaarlonen!D16*index!$O$7,2)</f>
        <v>28270.95</v>
      </c>
      <c r="E16" s="241">
        <f>ROUND(basisjaarlonen!E16*index!$O$7,2)</f>
        <v>26767.18</v>
      </c>
      <c r="F16" s="241">
        <f>ROUND(basisjaarlonen!F16*index!$O$7,2)</f>
        <v>27645.759999999998</v>
      </c>
      <c r="G16" s="241">
        <f>ROUND(basisjaarlonen!G16*index!$O$7,2)</f>
        <v>28973.27</v>
      </c>
      <c r="H16" s="241">
        <f>ROUND(basisjaarlonen!H16*index!$O$7,2)</f>
        <v>30297.02</v>
      </c>
      <c r="I16" s="241">
        <f>ROUND(basisjaarlonen!I16*index!$O$7,2)</f>
        <v>29321.56</v>
      </c>
      <c r="J16" s="241">
        <f>ROUND(basisjaarlonen!J16*index!$O$7,2)</f>
        <v>29594.7</v>
      </c>
      <c r="K16" s="241">
        <f>ROUND(basisjaarlonen!K16*index!$O$7,2)</f>
        <v>30296.93</v>
      </c>
      <c r="L16" s="241">
        <f>ROUND(basisjaarlonen!L16*index!$O$7,2)</f>
        <v>33344.730000000003</v>
      </c>
      <c r="M16" s="241">
        <f>ROUND(basisjaarlonen!M16*index!$O$7,2)</f>
        <v>30765.19</v>
      </c>
      <c r="N16" s="241">
        <f>ROUND(basisjaarlonen!N16*index!$O$7,2)</f>
        <v>31116.28</v>
      </c>
      <c r="O16" s="241">
        <f>ROUND(basisjaarlonen!O16*index!$O$7,2)</f>
        <v>33734.57</v>
      </c>
      <c r="P16" s="241">
        <f>ROUND(basisjaarlonen!P16*index!$O$7,2)</f>
        <v>33971.94</v>
      </c>
      <c r="Q16" s="241">
        <f>ROUND(basisjaarlonen!Q16*index!$O$7,2)</f>
        <v>34210.65</v>
      </c>
      <c r="R16" s="241">
        <f>ROUND(basisjaarlonen!R16*index!$O$7,2)</f>
        <v>31471.74</v>
      </c>
      <c r="S16" s="241">
        <f>ROUND(basisjaarlonen!S16*index!$O$7,2)</f>
        <v>34767.769999999997</v>
      </c>
      <c r="T16" s="241">
        <f>ROUND(basisjaarlonen!T16*index!$O$7,2)</f>
        <v>34528.99</v>
      </c>
      <c r="U16" s="241">
        <f>ROUND(basisjaarlonen!U16*index!$O$7,2)</f>
        <v>35165.61</v>
      </c>
      <c r="V16" s="241">
        <f>ROUND(basisjaarlonen!V16*index!$O$7,2)</f>
        <v>37367.120000000003</v>
      </c>
      <c r="W16" s="241">
        <f>ROUND(basisjaarlonen!W16*index!$O$7,2)</f>
        <v>32564.17</v>
      </c>
      <c r="X16" s="241">
        <f>ROUND(basisjaarlonen!X16*index!$O$7,2)</f>
        <v>31677.48</v>
      </c>
      <c r="Y16" s="241">
        <f>ROUND(basisjaarlonen!Y16*index!$O$7,2)</f>
        <v>35961.279999999999</v>
      </c>
      <c r="Z16" s="241">
        <f>ROUND(basisjaarlonen!Z16*index!$O$7,2)</f>
        <v>33656.629999999997</v>
      </c>
      <c r="AA16" s="241">
        <f>ROUND(basisjaarlonen!AA16*index!$O$7,2)</f>
        <v>32564.46</v>
      </c>
      <c r="AB16" s="241">
        <f>ROUND(basisjaarlonen!AB16*index!$O$7,2)</f>
        <v>36757.160000000003</v>
      </c>
      <c r="AC16" s="241">
        <f>ROUND(basisjaarlonen!AC16*index!$O$7,2)</f>
        <v>34157.599999999999</v>
      </c>
      <c r="AD16" s="241">
        <f>ROUND(basisjaarlonen!AD16*index!$O$7,2)</f>
        <v>37367.03</v>
      </c>
      <c r="AE16" s="241">
        <f>ROUND(basisjaarlonen!AE16*index!$O$7,2)</f>
        <v>41027.620000000003</v>
      </c>
      <c r="AF16" s="241">
        <f>ROUND(basisjaarlonen!AF16*index!$O$7,2)</f>
        <v>45271.73</v>
      </c>
      <c r="AG16" s="241">
        <f>ROUND(basisjaarlonen!AG16*index!$O$7,2)</f>
        <v>34767.74</v>
      </c>
      <c r="AH16" s="241">
        <f>ROUND(basisjaarlonen!AH16*index!$O$7,2)</f>
        <v>38746.58</v>
      </c>
      <c r="AI16" s="241">
        <f>ROUND(basisjaarlonen!AI16*index!$O$7,2)</f>
        <v>35881.82</v>
      </c>
      <c r="AJ16" s="241">
        <f>ROUND(basisjaarlonen!AJ16*index!$O$7,2)</f>
        <v>39781.14</v>
      </c>
      <c r="AK16" s="241">
        <f>ROUND(basisjaarlonen!AK16*index!$O$7,2)</f>
        <v>41027.54</v>
      </c>
      <c r="AL16" s="241">
        <f>ROUND(basisjaarlonen!AL16*index!$O$7,2)</f>
        <v>44316.75</v>
      </c>
      <c r="AM16" s="241">
        <f>ROUND(basisjaarlonen!AM16*index!$O$7,2)</f>
        <v>41134.050000000003</v>
      </c>
      <c r="AN16" s="241">
        <f>ROUND(basisjaarlonen!AN16*index!$O$7,2)</f>
        <v>41133.93</v>
      </c>
      <c r="AO16" s="241">
        <f>ROUND(basisjaarlonen!AO16*index!$O$7,2)</f>
        <v>44184.91</v>
      </c>
      <c r="AP16" s="241">
        <f>ROUND(basisjaarlonen!AP16*index!$O$7,2)</f>
        <v>42407.26</v>
      </c>
      <c r="AQ16" s="241">
        <f>ROUND(basisjaarlonen!AQ16*index!$O$7,2)</f>
        <v>39462.97</v>
      </c>
      <c r="AR16" s="241">
        <f>ROUND(basisjaarlonen!AR16*index!$O$7,2)</f>
        <v>44316.75</v>
      </c>
      <c r="AS16" s="241">
        <f>ROUND(basisjaarlonen!AS16*index!$O$7,2)</f>
        <v>44793.91</v>
      </c>
      <c r="AT16" s="241">
        <f>ROUND(basisjaarlonen!AT16*index!$O$7,2)</f>
        <v>45920.69</v>
      </c>
      <c r="AU16" s="241">
        <f>ROUND(basisjaarlonen!AU16*index!$O$7,2)</f>
        <v>47261.24</v>
      </c>
      <c r="AV16" s="241">
        <f>ROUND(basisjaarlonen!AV16*index!$O$7,2)</f>
        <v>51797.55</v>
      </c>
      <c r="AW16" s="241">
        <f>ROUND(basisjaarlonen!AW16*index!$O$7,2)</f>
        <v>48853.43</v>
      </c>
      <c r="AX16" s="241">
        <f>ROUND(basisjaarlonen!AX16*index!$O$7,2)</f>
        <v>45988.27</v>
      </c>
      <c r="AY16" s="241">
        <f>ROUND(basisjaarlonen!AY16*index!$O$7,2)</f>
        <v>53123.93</v>
      </c>
      <c r="AZ16" s="241">
        <f>ROUND(basisjaarlonen!AZ16*index!$O$7,2)</f>
        <v>47579.88</v>
      </c>
      <c r="BA16" s="241">
        <f>ROUND(basisjaarlonen!BA16*index!$O$7,2)</f>
        <v>53548.18</v>
      </c>
      <c r="BB16" s="241">
        <f>ROUND(basisjaarlonen!BB16*index!$O$7,2)</f>
        <v>62460.92</v>
      </c>
      <c r="BC16" s="241">
        <f>ROUND(basisjaarlonen!BC16*index!$O$7,2)</f>
        <v>57765.88</v>
      </c>
      <c r="BD16" s="241">
        <f>ROUND(basisjaarlonen!BD16*index!$O$7,2)</f>
        <v>59118.53</v>
      </c>
      <c r="BE16" s="241">
        <f>ROUND(basisjaarlonen!BE16*index!$O$7,2)</f>
        <v>60550.74</v>
      </c>
      <c r="BF16" s="241">
        <f>ROUND(basisjaarlonen!BF16*index!$O$7,2)</f>
        <v>62566.93</v>
      </c>
      <c r="BG16" s="241">
        <f>ROUND(basisjaarlonen!BG16*index!$O$7,2)</f>
        <v>68429.33</v>
      </c>
      <c r="BH16" s="241">
        <f>ROUND(basisjaarlonen!BH16*index!$O$7,2)</f>
        <v>66121.210000000006</v>
      </c>
      <c r="BI16" s="241">
        <f>ROUND(basisjaarlonen!BI16*index!$O$7,2)</f>
        <v>72567.33</v>
      </c>
      <c r="BJ16" s="241">
        <f>ROUND(basisjaarlonen!BJ16*index!$O$7,2)</f>
        <v>74158.84</v>
      </c>
      <c r="BK16" s="241">
        <f>ROUND(basisjaarlonen!BK16*index!$O$7,2)</f>
        <v>75750.44</v>
      </c>
      <c r="BL16" s="241">
        <f>ROUND(basisjaarlonen!BL16*index!$O$7,2)</f>
        <v>79729.289999999994</v>
      </c>
      <c r="BM16" s="241">
        <f>ROUND(basisjaarlonen!BM16*index!$O$7,2)</f>
        <v>82912.460000000006</v>
      </c>
      <c r="BN16" s="241">
        <f>ROUND(basisjaarlonen!BN16*index!$O$7,2)</f>
        <v>48852.83</v>
      </c>
      <c r="BO16" s="241">
        <f>ROUND(basisjaarlonen!BO16*index!$O$7,2)</f>
        <v>50126.07</v>
      </c>
      <c r="BP16" s="241">
        <f>ROUND(basisjaarlonen!BP16*index!$O$7,2)</f>
        <v>76976.56</v>
      </c>
    </row>
    <row r="17" spans="1:68" x14ac:dyDescent="0.25">
      <c r="A17" s="240">
        <v>15</v>
      </c>
      <c r="B17" s="241">
        <f>ROUND(basisjaarlonen!B17*index!$O$7,2)</f>
        <v>25719.43</v>
      </c>
      <c r="C17" s="241">
        <f>ROUND(basisjaarlonen!C17*index!$O$7,2)</f>
        <v>27846.91</v>
      </c>
      <c r="D17" s="241">
        <f>ROUND(basisjaarlonen!D17*index!$O$7,2)</f>
        <v>28553.200000000001</v>
      </c>
      <c r="E17" s="241">
        <f>ROUND(basisjaarlonen!E17*index!$O$7,2)</f>
        <v>26889.94</v>
      </c>
      <c r="F17" s="241">
        <f>ROUND(basisjaarlonen!F17*index!$O$7,2)</f>
        <v>27780.720000000001</v>
      </c>
      <c r="G17" s="241">
        <f>ROUND(basisjaarlonen!G17*index!$O$7,2)</f>
        <v>29255.52</v>
      </c>
      <c r="H17" s="241">
        <f>ROUND(basisjaarlonen!H17*index!$O$7,2)</f>
        <v>30591.48</v>
      </c>
      <c r="I17" s="241">
        <f>ROUND(basisjaarlonen!I17*index!$O$7,2)</f>
        <v>29615.98</v>
      </c>
      <c r="J17" s="241">
        <f>ROUND(basisjaarlonen!J17*index!$O$7,2)</f>
        <v>29889.119999999999</v>
      </c>
      <c r="K17" s="241">
        <f>ROUND(basisjaarlonen!K17*index!$O$7,2)</f>
        <v>30591.39</v>
      </c>
      <c r="L17" s="241">
        <f>ROUND(basisjaarlonen!L17*index!$O$7,2)</f>
        <v>33892.53</v>
      </c>
      <c r="M17" s="241">
        <f>ROUND(basisjaarlonen!M17*index!$O$7,2)</f>
        <v>31059.58</v>
      </c>
      <c r="N17" s="241">
        <f>ROUND(basisjaarlonen!N17*index!$O$7,2)</f>
        <v>31410.720000000001</v>
      </c>
      <c r="O17" s="241">
        <f>ROUND(basisjaarlonen!O17*index!$O$7,2)</f>
        <v>34847.279999999999</v>
      </c>
      <c r="P17" s="241">
        <f>ROUND(basisjaarlonen!P17*index!$O$7,2)</f>
        <v>35086.080000000002</v>
      </c>
      <c r="Q17" s="241">
        <f>ROUND(basisjaarlonen!Q17*index!$O$7,2)</f>
        <v>35324.699999999997</v>
      </c>
      <c r="R17" s="241">
        <f>ROUND(basisjaarlonen!R17*index!$O$7,2)</f>
        <v>32095.98</v>
      </c>
      <c r="S17" s="241">
        <f>ROUND(basisjaarlonen!S17*index!$O$7,2)</f>
        <v>35404.31</v>
      </c>
      <c r="T17" s="241">
        <f>ROUND(basisjaarlonen!T17*index!$O$7,2)</f>
        <v>35643.11</v>
      </c>
      <c r="U17" s="241">
        <f>ROUND(basisjaarlonen!U17*index!$O$7,2)</f>
        <v>36279.71</v>
      </c>
      <c r="V17" s="241">
        <f>ROUND(basisjaarlonen!V17*index!$O$7,2)</f>
        <v>38321.99</v>
      </c>
      <c r="W17" s="241">
        <f>ROUND(basisjaarlonen!W17*index!$O$7,2)</f>
        <v>33188.35</v>
      </c>
      <c r="X17" s="241">
        <f>ROUND(basisjaarlonen!X17*index!$O$7,2)</f>
        <v>31812.39</v>
      </c>
      <c r="Y17" s="241">
        <f>ROUND(basisjaarlonen!Y17*index!$O$7,2)</f>
        <v>37075.410000000003</v>
      </c>
      <c r="Z17" s="241">
        <f>ROUND(basisjaarlonen!Z17*index!$O$7,2)</f>
        <v>34290.14</v>
      </c>
      <c r="AA17" s="241">
        <f>ROUND(basisjaarlonen!AA17*index!$O$7,2)</f>
        <v>33110.629999999997</v>
      </c>
      <c r="AB17" s="241">
        <f>ROUND(basisjaarlonen!AB17*index!$O$7,2)</f>
        <v>37871.24</v>
      </c>
      <c r="AC17" s="241">
        <f>ROUND(basisjaarlonen!AC17*index!$O$7,2)</f>
        <v>34794.199999999997</v>
      </c>
      <c r="AD17" s="241">
        <f>ROUND(basisjaarlonen!AD17*index!$O$7,2)</f>
        <v>38321.9</v>
      </c>
      <c r="AE17" s="241">
        <f>ROUND(basisjaarlonen!AE17*index!$O$7,2)</f>
        <v>41982.51</v>
      </c>
      <c r="AF17" s="241">
        <f>ROUND(basisjaarlonen!AF17*index!$O$7,2)</f>
        <v>46226.6</v>
      </c>
      <c r="AG17" s="241">
        <f>ROUND(basisjaarlonen!AG17*index!$O$7,2)</f>
        <v>35404.28</v>
      </c>
      <c r="AH17" s="241">
        <f>ROUND(basisjaarlonen!AH17*index!$O$7,2)</f>
        <v>39860.720000000001</v>
      </c>
      <c r="AI17" s="241">
        <f>ROUND(basisjaarlonen!AI17*index!$O$7,2)</f>
        <v>36518.42</v>
      </c>
      <c r="AJ17" s="241">
        <f>ROUND(basisjaarlonen!AJ17*index!$O$7,2)</f>
        <v>40895.22</v>
      </c>
      <c r="AK17" s="241">
        <f>ROUND(basisjaarlonen!AK17*index!$O$7,2)</f>
        <v>41982.42</v>
      </c>
      <c r="AL17" s="241">
        <f>ROUND(basisjaarlonen!AL17*index!$O$7,2)</f>
        <v>45271.68</v>
      </c>
      <c r="AM17" s="241">
        <f>ROUND(basisjaarlonen!AM17*index!$O$7,2)</f>
        <v>42248.13</v>
      </c>
      <c r="AN17" s="241">
        <f>ROUND(basisjaarlonen!AN17*index!$O$7,2)</f>
        <v>42248.01</v>
      </c>
      <c r="AO17" s="241">
        <f>ROUND(basisjaarlonen!AO17*index!$O$7,2)</f>
        <v>45458.17</v>
      </c>
      <c r="AP17" s="241">
        <f>ROUND(basisjaarlonen!AP17*index!$O$7,2)</f>
        <v>43521.36</v>
      </c>
      <c r="AQ17" s="241">
        <f>ROUND(basisjaarlonen!AQ17*index!$O$7,2)</f>
        <v>40099.51</v>
      </c>
      <c r="AR17" s="241">
        <f>ROUND(basisjaarlonen!AR17*index!$O$7,2)</f>
        <v>45271.68</v>
      </c>
      <c r="AS17" s="241">
        <f>ROUND(basisjaarlonen!AS17*index!$O$7,2)</f>
        <v>45873.99</v>
      </c>
      <c r="AT17" s="241">
        <f>ROUND(basisjaarlonen!AT17*index!$O$7,2)</f>
        <v>47000.82</v>
      </c>
      <c r="AU17" s="241">
        <f>ROUND(basisjaarlonen!AU17*index!$O$7,2)</f>
        <v>48534.48</v>
      </c>
      <c r="AV17" s="241">
        <f>ROUND(basisjaarlonen!AV17*index!$O$7,2)</f>
        <v>53508.52</v>
      </c>
      <c r="AW17" s="241">
        <f>ROUND(basisjaarlonen!AW17*index!$O$7,2)</f>
        <v>50126.73</v>
      </c>
      <c r="AX17" s="241">
        <f>ROUND(basisjaarlonen!AX17*index!$O$7,2)</f>
        <v>47102.41</v>
      </c>
      <c r="AY17" s="241">
        <f>ROUND(basisjaarlonen!AY17*index!$O$7,2)</f>
        <v>54834.87</v>
      </c>
      <c r="AZ17" s="241">
        <f>ROUND(basisjaarlonen!AZ17*index!$O$7,2)</f>
        <v>48693.91</v>
      </c>
      <c r="BA17" s="241">
        <f>ROUND(basisjaarlonen!BA17*index!$O$7,2)</f>
        <v>55259.199999999997</v>
      </c>
      <c r="BB17" s="241">
        <f>ROUND(basisjaarlonen!BB17*index!$O$7,2)</f>
        <v>62460.92</v>
      </c>
      <c r="BC17" s="241">
        <f>ROUND(basisjaarlonen!BC17*index!$O$7,2)</f>
        <v>59476.79</v>
      </c>
      <c r="BD17" s="241">
        <f>ROUND(basisjaarlonen!BD17*index!$O$7,2)</f>
        <v>60829.46</v>
      </c>
      <c r="BE17" s="241">
        <f>ROUND(basisjaarlonen!BE17*index!$O$7,2)</f>
        <v>62500.42</v>
      </c>
      <c r="BF17" s="241">
        <f>ROUND(basisjaarlonen!BF17*index!$O$7,2)</f>
        <v>64277.84</v>
      </c>
      <c r="BG17" s="241">
        <f>ROUND(basisjaarlonen!BG17*index!$O$7,2)</f>
        <v>68429.33</v>
      </c>
      <c r="BH17" s="241">
        <f>ROUND(basisjaarlonen!BH17*index!$O$7,2)</f>
        <v>68070.89</v>
      </c>
      <c r="BI17" s="241">
        <f>ROUND(basisjaarlonen!BI17*index!$O$7,2)</f>
        <v>72567.33</v>
      </c>
      <c r="BJ17" s="241">
        <f>ROUND(basisjaarlonen!BJ17*index!$O$7,2)</f>
        <v>76546.23</v>
      </c>
      <c r="BK17" s="241">
        <f>ROUND(basisjaarlonen!BK17*index!$O$7,2)</f>
        <v>75750.44</v>
      </c>
      <c r="BL17" s="241">
        <f>ROUND(basisjaarlonen!BL17*index!$O$7,2)</f>
        <v>79729.289999999994</v>
      </c>
      <c r="BM17" s="241">
        <f>ROUND(basisjaarlonen!BM17*index!$O$7,2)</f>
        <v>82912.460000000006</v>
      </c>
      <c r="BN17" s="241">
        <f>ROUND(basisjaarlonen!BN17*index!$O$7,2)</f>
        <v>50126.12</v>
      </c>
      <c r="BO17" s="241">
        <f>ROUND(basisjaarlonen!BO17*index!$O$7,2)</f>
        <v>51399.33</v>
      </c>
      <c r="BP17" s="241">
        <f>ROUND(basisjaarlonen!BP17*index!$O$7,2)</f>
        <v>76976.56</v>
      </c>
    </row>
    <row r="18" spans="1:68" x14ac:dyDescent="0.25">
      <c r="A18" s="240">
        <v>16</v>
      </c>
      <c r="B18" s="241">
        <f>ROUND(basisjaarlonen!B18*index!$O$7,2)</f>
        <v>25842.17</v>
      </c>
      <c r="C18" s="241">
        <f>ROUND(basisjaarlonen!C18*index!$O$7,2)</f>
        <v>28122.91</v>
      </c>
      <c r="D18" s="241">
        <f>ROUND(basisjaarlonen!D18*index!$O$7,2)</f>
        <v>28835.45</v>
      </c>
      <c r="E18" s="241">
        <f>ROUND(basisjaarlonen!E18*index!$O$7,2)</f>
        <v>27012.71</v>
      </c>
      <c r="F18" s="241">
        <f>ROUND(basisjaarlonen!F18*index!$O$7,2)</f>
        <v>27915.66</v>
      </c>
      <c r="G18" s="241">
        <f>ROUND(basisjaarlonen!G18*index!$O$7,2)</f>
        <v>29537.74</v>
      </c>
      <c r="H18" s="241">
        <f>ROUND(basisjaarlonen!H18*index!$O$7,2)</f>
        <v>30885.91</v>
      </c>
      <c r="I18" s="241">
        <f>ROUND(basisjaarlonen!I18*index!$O$7,2)</f>
        <v>29910.36</v>
      </c>
      <c r="J18" s="241">
        <f>ROUND(basisjaarlonen!J18*index!$O$7,2)</f>
        <v>30183.54</v>
      </c>
      <c r="K18" s="241">
        <f>ROUND(basisjaarlonen!K18*index!$O$7,2)</f>
        <v>30885.83</v>
      </c>
      <c r="L18" s="241">
        <f>ROUND(basisjaarlonen!L18*index!$O$7,2)</f>
        <v>34449.480000000003</v>
      </c>
      <c r="M18" s="241">
        <f>ROUND(basisjaarlonen!M18*index!$O$7,2)</f>
        <v>31354</v>
      </c>
      <c r="N18" s="241">
        <f>ROUND(basisjaarlonen!N18*index!$O$7,2)</f>
        <v>31705.09</v>
      </c>
      <c r="O18" s="241">
        <f>ROUND(basisjaarlonen!O18*index!$O$7,2)</f>
        <v>34847.279999999999</v>
      </c>
      <c r="P18" s="241">
        <f>ROUND(basisjaarlonen!P18*index!$O$7,2)</f>
        <v>35086.080000000002</v>
      </c>
      <c r="Q18" s="241">
        <f>ROUND(basisjaarlonen!Q18*index!$O$7,2)</f>
        <v>35324.699999999997</v>
      </c>
      <c r="R18" s="241">
        <f>ROUND(basisjaarlonen!R18*index!$O$7,2)</f>
        <v>32095.98</v>
      </c>
      <c r="S18" s="241">
        <f>ROUND(basisjaarlonen!S18*index!$O$7,2)</f>
        <v>35404.31</v>
      </c>
      <c r="T18" s="241">
        <f>ROUND(basisjaarlonen!T18*index!$O$7,2)</f>
        <v>35643.11</v>
      </c>
      <c r="U18" s="241">
        <f>ROUND(basisjaarlonen!U18*index!$O$7,2)</f>
        <v>36279.71</v>
      </c>
      <c r="V18" s="241">
        <f>ROUND(basisjaarlonen!V18*index!$O$7,2)</f>
        <v>38321.99</v>
      </c>
      <c r="W18" s="241">
        <f>ROUND(basisjaarlonen!W18*index!$O$7,2)</f>
        <v>33188.35</v>
      </c>
      <c r="X18" s="241">
        <f>ROUND(basisjaarlonen!X18*index!$O$7,2)</f>
        <v>31947.38</v>
      </c>
      <c r="Y18" s="241">
        <f>ROUND(basisjaarlonen!Y18*index!$O$7,2)</f>
        <v>37075.410000000003</v>
      </c>
      <c r="Z18" s="241">
        <f>ROUND(basisjaarlonen!Z18*index!$O$7,2)</f>
        <v>34290.14</v>
      </c>
      <c r="AA18" s="241">
        <f>ROUND(basisjaarlonen!AA18*index!$O$7,2)</f>
        <v>33656.839999999997</v>
      </c>
      <c r="AB18" s="241">
        <f>ROUND(basisjaarlonen!AB18*index!$O$7,2)</f>
        <v>37871.24</v>
      </c>
      <c r="AC18" s="241">
        <f>ROUND(basisjaarlonen!AC18*index!$O$7,2)</f>
        <v>34794.199999999997</v>
      </c>
      <c r="AD18" s="241">
        <f>ROUND(basisjaarlonen!AD18*index!$O$7,2)</f>
        <v>38321.9</v>
      </c>
      <c r="AE18" s="241">
        <f>ROUND(basisjaarlonen!AE18*index!$O$7,2)</f>
        <v>45271.73</v>
      </c>
      <c r="AF18" s="241">
        <f>ROUND(basisjaarlonen!AF18*index!$O$7,2)</f>
        <v>46226.6</v>
      </c>
      <c r="AG18" s="241">
        <f>ROUND(basisjaarlonen!AG18*index!$O$7,2)</f>
        <v>35404.28</v>
      </c>
      <c r="AH18" s="241">
        <f>ROUND(basisjaarlonen!AH18*index!$O$7,2)</f>
        <v>39860.720000000001</v>
      </c>
      <c r="AI18" s="241">
        <f>ROUND(basisjaarlonen!AI18*index!$O$7,2)</f>
        <v>36518.42</v>
      </c>
      <c r="AJ18" s="241">
        <f>ROUND(basisjaarlonen!AJ18*index!$O$7,2)</f>
        <v>40895.22</v>
      </c>
      <c r="AK18" s="241">
        <f>ROUND(basisjaarlonen!AK18*index!$O$7,2)</f>
        <v>41982.42</v>
      </c>
      <c r="AL18" s="241">
        <f>ROUND(basisjaarlonen!AL18*index!$O$7,2)</f>
        <v>45271.68</v>
      </c>
      <c r="AM18" s="241">
        <f>ROUND(basisjaarlonen!AM18*index!$O$7,2)</f>
        <v>42248.13</v>
      </c>
      <c r="AN18" s="241">
        <f>ROUND(basisjaarlonen!AN18*index!$O$7,2)</f>
        <v>42248.01</v>
      </c>
      <c r="AO18" s="241">
        <f>ROUND(basisjaarlonen!AO18*index!$O$7,2)</f>
        <v>45458.17</v>
      </c>
      <c r="AP18" s="241">
        <f>ROUND(basisjaarlonen!AP18*index!$O$7,2)</f>
        <v>43521.36</v>
      </c>
      <c r="AQ18" s="241">
        <f>ROUND(basisjaarlonen!AQ18*index!$O$7,2)</f>
        <v>40099.51</v>
      </c>
      <c r="AR18" s="241">
        <f>ROUND(basisjaarlonen!AR18*index!$O$7,2)</f>
        <v>45271.68</v>
      </c>
      <c r="AS18" s="241">
        <f>ROUND(basisjaarlonen!AS18*index!$O$7,2)</f>
        <v>45873.99</v>
      </c>
      <c r="AT18" s="241">
        <f>ROUND(basisjaarlonen!AT18*index!$O$7,2)</f>
        <v>47000.82</v>
      </c>
      <c r="AU18" s="241">
        <f>ROUND(basisjaarlonen!AU18*index!$O$7,2)</f>
        <v>48534.48</v>
      </c>
      <c r="AV18" s="241">
        <f>ROUND(basisjaarlonen!AV18*index!$O$7,2)</f>
        <v>53508.52</v>
      </c>
      <c r="AW18" s="241">
        <f>ROUND(basisjaarlonen!AW18*index!$O$7,2)</f>
        <v>50126.73</v>
      </c>
      <c r="AX18" s="241">
        <f>ROUND(basisjaarlonen!AX18*index!$O$7,2)</f>
        <v>47102.41</v>
      </c>
      <c r="AY18" s="241">
        <f>ROUND(basisjaarlonen!AY18*index!$O$7,2)</f>
        <v>54834.87</v>
      </c>
      <c r="AZ18" s="241">
        <f>ROUND(basisjaarlonen!AZ18*index!$O$7,2)</f>
        <v>48693.91</v>
      </c>
      <c r="BA18" s="241">
        <f>ROUND(basisjaarlonen!BA18*index!$O$7,2)</f>
        <v>55259.199999999997</v>
      </c>
      <c r="BB18" s="241">
        <f>ROUND(basisjaarlonen!BB18*index!$O$7,2)</f>
        <v>64848.32</v>
      </c>
      <c r="BC18" s="241">
        <f>ROUND(basisjaarlonen!BC18*index!$O$7,2)</f>
        <v>59476.79</v>
      </c>
      <c r="BD18" s="241">
        <f>ROUND(basisjaarlonen!BD18*index!$O$7,2)</f>
        <v>60829.46</v>
      </c>
      <c r="BE18" s="241">
        <f>ROUND(basisjaarlonen!BE18*index!$O$7,2)</f>
        <v>62500.42</v>
      </c>
      <c r="BF18" s="241">
        <f>ROUND(basisjaarlonen!BF18*index!$O$7,2)</f>
        <v>64277.84</v>
      </c>
      <c r="BG18" s="241">
        <f>ROUND(basisjaarlonen!BG18*index!$O$7,2)</f>
        <v>70816.67</v>
      </c>
      <c r="BH18" s="241">
        <f>ROUND(basisjaarlonen!BH18*index!$O$7,2)</f>
        <v>68070.89</v>
      </c>
      <c r="BI18" s="241">
        <f>ROUND(basisjaarlonen!BI18*index!$O$7,2)</f>
        <v>74954.679999999993</v>
      </c>
      <c r="BJ18" s="241">
        <f>ROUND(basisjaarlonen!BJ18*index!$O$7,2)</f>
        <v>76546.23</v>
      </c>
      <c r="BK18" s="241">
        <f>ROUND(basisjaarlonen!BK18*index!$O$7,2)</f>
        <v>78137.77</v>
      </c>
      <c r="BL18" s="241">
        <f>ROUND(basisjaarlonen!BL18*index!$O$7,2)</f>
        <v>82116.7</v>
      </c>
      <c r="BM18" s="241">
        <f>ROUND(basisjaarlonen!BM18*index!$O$7,2)</f>
        <v>85299.81</v>
      </c>
      <c r="BN18" s="241">
        <f>ROUND(basisjaarlonen!BN18*index!$O$7,2)</f>
        <v>50126.12</v>
      </c>
      <c r="BO18" s="241">
        <f>ROUND(basisjaarlonen!BO18*index!$O$7,2)</f>
        <v>51399.33</v>
      </c>
      <c r="BP18" s="241">
        <f>ROUND(basisjaarlonen!BP18*index!$O$7,2)</f>
        <v>79352.289999999994</v>
      </c>
    </row>
    <row r="19" spans="1:68" x14ac:dyDescent="0.25">
      <c r="A19" s="240">
        <v>17</v>
      </c>
      <c r="B19" s="241">
        <f>ROUND(basisjaarlonen!B19*index!$O$7,2)</f>
        <v>25964.93</v>
      </c>
      <c r="C19" s="241">
        <f>ROUND(basisjaarlonen!C19*index!$O$7,2)</f>
        <v>28399</v>
      </c>
      <c r="D19" s="241">
        <f>ROUND(basisjaarlonen!D19*index!$O$7,2)</f>
        <v>29117.63</v>
      </c>
      <c r="E19" s="241">
        <f>ROUND(basisjaarlonen!E19*index!$O$7,2)</f>
        <v>27135.45</v>
      </c>
      <c r="F19" s="241">
        <f>ROUND(basisjaarlonen!F19*index!$O$7,2)</f>
        <v>28050.63</v>
      </c>
      <c r="G19" s="241">
        <f>ROUND(basisjaarlonen!G19*index!$O$7,2)</f>
        <v>29819.99</v>
      </c>
      <c r="H19" s="241">
        <f>ROUND(basisjaarlonen!H19*index!$O$7,2)</f>
        <v>31180.28</v>
      </c>
      <c r="I19" s="241">
        <f>ROUND(basisjaarlonen!I19*index!$O$7,2)</f>
        <v>30204.84</v>
      </c>
      <c r="J19" s="241">
        <f>ROUND(basisjaarlonen!J19*index!$O$7,2)</f>
        <v>30477.93</v>
      </c>
      <c r="K19" s="241">
        <f>ROUND(basisjaarlonen!K19*index!$O$7,2)</f>
        <v>31180.21</v>
      </c>
      <c r="L19" s="241">
        <f>ROUND(basisjaarlonen!L19*index!$O$7,2)</f>
        <v>35006.410000000003</v>
      </c>
      <c r="M19" s="241">
        <f>ROUND(basisjaarlonen!M19*index!$O$7,2)</f>
        <v>31648.47</v>
      </c>
      <c r="N19" s="241">
        <f>ROUND(basisjaarlonen!N19*index!$O$7,2)</f>
        <v>31999.56</v>
      </c>
      <c r="O19" s="241">
        <f>ROUND(basisjaarlonen!O19*index!$O$7,2)</f>
        <v>35961.31</v>
      </c>
      <c r="P19" s="241">
        <f>ROUND(basisjaarlonen!P19*index!$O$7,2)</f>
        <v>36200.11</v>
      </c>
      <c r="Q19" s="241">
        <f>ROUND(basisjaarlonen!Q19*index!$O$7,2)</f>
        <v>36438.82</v>
      </c>
      <c r="R19" s="241">
        <f>ROUND(basisjaarlonen!R19*index!$O$7,2)</f>
        <v>32720.21</v>
      </c>
      <c r="S19" s="241">
        <f>ROUND(basisjaarlonen!S19*index!$O$7,2)</f>
        <v>36040.910000000003</v>
      </c>
      <c r="T19" s="241">
        <f>ROUND(basisjaarlonen!T19*index!$O$7,2)</f>
        <v>36757.25</v>
      </c>
      <c r="U19" s="241">
        <f>ROUND(basisjaarlonen!U19*index!$O$7,2)</f>
        <v>37393.82</v>
      </c>
      <c r="V19" s="241">
        <f>ROUND(basisjaarlonen!V19*index!$O$7,2)</f>
        <v>39276.870000000003</v>
      </c>
      <c r="W19" s="241">
        <f>ROUND(basisjaarlonen!W19*index!$O$7,2)</f>
        <v>33812.78</v>
      </c>
      <c r="X19" s="241">
        <f>ROUND(basisjaarlonen!X19*index!$O$7,2)</f>
        <v>32082.29</v>
      </c>
      <c r="Y19" s="241">
        <f>ROUND(basisjaarlonen!Y19*index!$O$7,2)</f>
        <v>38189.53</v>
      </c>
      <c r="Z19" s="241">
        <f>ROUND(basisjaarlonen!Z19*index!$O$7,2)</f>
        <v>34926.720000000001</v>
      </c>
      <c r="AA19" s="241">
        <f>ROUND(basisjaarlonen!AA19*index!$O$7,2)</f>
        <v>34210.74</v>
      </c>
      <c r="AB19" s="241">
        <f>ROUND(basisjaarlonen!AB19*index!$O$7,2)</f>
        <v>38985.33</v>
      </c>
      <c r="AC19" s="241">
        <f>ROUND(basisjaarlonen!AC19*index!$O$7,2)</f>
        <v>35430.730000000003</v>
      </c>
      <c r="AD19" s="241">
        <f>ROUND(basisjaarlonen!AD19*index!$O$7,2)</f>
        <v>39276.79</v>
      </c>
      <c r="AE19" s="241">
        <f>ROUND(basisjaarlonen!AE19*index!$O$7,2)</f>
        <v>46226.6</v>
      </c>
      <c r="AF19" s="241">
        <f>ROUND(basisjaarlonen!AF19*index!$O$7,2)</f>
        <v>47181.48</v>
      </c>
      <c r="AG19" s="241">
        <f>ROUND(basisjaarlonen!AG19*index!$O$7,2)</f>
        <v>36040.86</v>
      </c>
      <c r="AH19" s="241">
        <f>ROUND(basisjaarlonen!AH19*index!$O$7,2)</f>
        <v>40974.800000000003</v>
      </c>
      <c r="AI19" s="241">
        <f>ROUND(basisjaarlonen!AI19*index!$O$7,2)</f>
        <v>37154.94</v>
      </c>
      <c r="AJ19" s="241">
        <f>ROUND(basisjaarlonen!AJ19*index!$O$7,2)</f>
        <v>42009.3</v>
      </c>
      <c r="AK19" s="241">
        <f>ROUND(basisjaarlonen!AK19*index!$O$7,2)</f>
        <v>42937.34</v>
      </c>
      <c r="AL19" s="241">
        <f>ROUND(basisjaarlonen!AL19*index!$O$7,2)</f>
        <v>46226.559999999998</v>
      </c>
      <c r="AM19" s="241">
        <f>ROUND(basisjaarlonen!AM19*index!$O$7,2)</f>
        <v>43362.27</v>
      </c>
      <c r="AN19" s="241">
        <f>ROUND(basisjaarlonen!AN19*index!$O$7,2)</f>
        <v>43362.15</v>
      </c>
      <c r="AO19" s="241">
        <f>ROUND(basisjaarlonen!AO19*index!$O$7,2)</f>
        <v>46731.42</v>
      </c>
      <c r="AP19" s="241">
        <f>ROUND(basisjaarlonen!AP19*index!$O$7,2)</f>
        <v>44635.44</v>
      </c>
      <c r="AQ19" s="241">
        <f>ROUND(basisjaarlonen!AQ19*index!$O$7,2)</f>
        <v>40736.089999999997</v>
      </c>
      <c r="AR19" s="241">
        <f>ROUND(basisjaarlonen!AR19*index!$O$7,2)</f>
        <v>46226.559999999998</v>
      </c>
      <c r="AS19" s="241">
        <f>ROUND(basisjaarlonen!AS19*index!$O$7,2)</f>
        <v>46954.13</v>
      </c>
      <c r="AT19" s="241">
        <f>ROUND(basisjaarlonen!AT19*index!$O$7,2)</f>
        <v>48080.9</v>
      </c>
      <c r="AU19" s="241">
        <f>ROUND(basisjaarlonen!AU19*index!$O$7,2)</f>
        <v>49807.75</v>
      </c>
      <c r="AV19" s="241">
        <f>ROUND(basisjaarlonen!AV19*index!$O$7,2)</f>
        <v>55219.44</v>
      </c>
      <c r="AW19" s="241">
        <f>ROUND(basisjaarlonen!AW19*index!$O$7,2)</f>
        <v>51399.98</v>
      </c>
      <c r="AX19" s="241">
        <f>ROUND(basisjaarlonen!AX19*index!$O$7,2)</f>
        <v>48216.54</v>
      </c>
      <c r="AY19" s="241">
        <f>ROUND(basisjaarlonen!AY19*index!$O$7,2)</f>
        <v>56545.83</v>
      </c>
      <c r="AZ19" s="241">
        <f>ROUND(basisjaarlonen!AZ19*index!$O$7,2)</f>
        <v>49808.04</v>
      </c>
      <c r="BA19" s="241">
        <f>ROUND(basisjaarlonen!BA19*index!$O$7,2)</f>
        <v>56970.12</v>
      </c>
      <c r="BB19" s="241">
        <f>ROUND(basisjaarlonen!BB19*index!$O$7,2)</f>
        <v>64848.32</v>
      </c>
      <c r="BC19" s="241">
        <f>ROUND(basisjaarlonen!BC19*index!$O$7,2)</f>
        <v>61187.71</v>
      </c>
      <c r="BD19" s="241">
        <f>ROUND(basisjaarlonen!BD19*index!$O$7,2)</f>
        <v>62540.46</v>
      </c>
      <c r="BE19" s="241">
        <f>ROUND(basisjaarlonen!BE19*index!$O$7,2)</f>
        <v>64450.1</v>
      </c>
      <c r="BF19" s="241">
        <f>ROUND(basisjaarlonen!BF19*index!$O$7,2)</f>
        <v>65988.72</v>
      </c>
      <c r="BG19" s="241">
        <f>ROUND(basisjaarlonen!BG19*index!$O$7,2)</f>
        <v>70816.67</v>
      </c>
      <c r="BH19" s="241">
        <f>ROUND(basisjaarlonen!BH19*index!$O$7,2)</f>
        <v>70020.53</v>
      </c>
      <c r="BI19" s="241">
        <f>ROUND(basisjaarlonen!BI19*index!$O$7,2)</f>
        <v>74954.679999999993</v>
      </c>
      <c r="BJ19" s="241">
        <f>ROUND(basisjaarlonen!BJ19*index!$O$7,2)</f>
        <v>78933.61</v>
      </c>
      <c r="BK19" s="241">
        <f>ROUND(basisjaarlonen!BK19*index!$O$7,2)</f>
        <v>78137.77</v>
      </c>
      <c r="BL19" s="241">
        <f>ROUND(basisjaarlonen!BL19*index!$O$7,2)</f>
        <v>82116.7</v>
      </c>
      <c r="BM19" s="241">
        <f>ROUND(basisjaarlonen!BM19*index!$O$7,2)</f>
        <v>85299.81</v>
      </c>
      <c r="BN19" s="241">
        <f>ROUND(basisjaarlonen!BN19*index!$O$7,2)</f>
        <v>51399.37</v>
      </c>
      <c r="BO19" s="241">
        <f>ROUND(basisjaarlonen!BO19*index!$O$7,2)</f>
        <v>52672.58</v>
      </c>
      <c r="BP19" s="241">
        <f>ROUND(basisjaarlonen!BP19*index!$O$7,2)</f>
        <v>79352.289999999994</v>
      </c>
    </row>
    <row r="20" spans="1:68" x14ac:dyDescent="0.25">
      <c r="A20" s="240">
        <v>18</v>
      </c>
      <c r="B20" s="241">
        <f>ROUND(basisjaarlonen!B20*index!$O$7,2)</f>
        <v>26087.67</v>
      </c>
      <c r="C20" s="241">
        <f>ROUND(basisjaarlonen!C20*index!$O$7,2)</f>
        <v>28674.95</v>
      </c>
      <c r="D20" s="241">
        <f>ROUND(basisjaarlonen!D20*index!$O$7,2)</f>
        <v>29399.88</v>
      </c>
      <c r="E20" s="241">
        <f>ROUND(basisjaarlonen!E20*index!$O$7,2)</f>
        <v>27258.19</v>
      </c>
      <c r="F20" s="241">
        <f>ROUND(basisjaarlonen!F20*index!$O$7,2)</f>
        <v>28185.54</v>
      </c>
      <c r="G20" s="241">
        <f>ROUND(basisjaarlonen!G20*index!$O$7,2)</f>
        <v>30102.15</v>
      </c>
      <c r="H20" s="241">
        <f>ROUND(basisjaarlonen!H20*index!$O$7,2)</f>
        <v>31474.720000000001</v>
      </c>
      <c r="I20" s="241">
        <f>ROUND(basisjaarlonen!I20*index!$O$7,2)</f>
        <v>30499.26</v>
      </c>
      <c r="J20" s="241">
        <f>ROUND(basisjaarlonen!J20*index!$O$7,2)</f>
        <v>30772.400000000001</v>
      </c>
      <c r="K20" s="241">
        <f>ROUND(basisjaarlonen!K20*index!$O$7,2)</f>
        <v>31474.63</v>
      </c>
      <c r="L20" s="241">
        <f>ROUND(basisjaarlonen!L20*index!$O$7,2)</f>
        <v>35563.35</v>
      </c>
      <c r="M20" s="241">
        <f>ROUND(basisjaarlonen!M20*index!$O$7,2)</f>
        <v>31942.89</v>
      </c>
      <c r="N20" s="241">
        <f>ROUND(basisjaarlonen!N20*index!$O$7,2)</f>
        <v>32293.95</v>
      </c>
      <c r="O20" s="241">
        <f>ROUND(basisjaarlonen!O20*index!$O$7,2)</f>
        <v>35961.31</v>
      </c>
      <c r="P20" s="241">
        <f>ROUND(basisjaarlonen!P20*index!$O$7,2)</f>
        <v>36200.11</v>
      </c>
      <c r="Q20" s="241">
        <f>ROUND(basisjaarlonen!Q20*index!$O$7,2)</f>
        <v>36438.82</v>
      </c>
      <c r="R20" s="241">
        <f>ROUND(basisjaarlonen!R20*index!$O$7,2)</f>
        <v>32720.21</v>
      </c>
      <c r="S20" s="241">
        <f>ROUND(basisjaarlonen!S20*index!$O$7,2)</f>
        <v>36040.910000000003</v>
      </c>
      <c r="T20" s="241">
        <f>ROUND(basisjaarlonen!T20*index!$O$7,2)</f>
        <v>36757.25</v>
      </c>
      <c r="U20" s="241">
        <f>ROUND(basisjaarlonen!U20*index!$O$7,2)</f>
        <v>37393.82</v>
      </c>
      <c r="V20" s="241">
        <f>ROUND(basisjaarlonen!V20*index!$O$7,2)</f>
        <v>39276.870000000003</v>
      </c>
      <c r="W20" s="241">
        <f>ROUND(basisjaarlonen!W20*index!$O$7,2)</f>
        <v>33812.78</v>
      </c>
      <c r="X20" s="241">
        <f>ROUND(basisjaarlonen!X20*index!$O$7,2)</f>
        <v>32217.29</v>
      </c>
      <c r="Y20" s="241">
        <f>ROUND(basisjaarlonen!Y20*index!$O$7,2)</f>
        <v>38189.53</v>
      </c>
      <c r="Z20" s="241">
        <f>ROUND(basisjaarlonen!Z20*index!$O$7,2)</f>
        <v>34926.720000000001</v>
      </c>
      <c r="AA20" s="241">
        <f>ROUND(basisjaarlonen!AA20*index!$O$7,2)</f>
        <v>34767.699999999997</v>
      </c>
      <c r="AB20" s="241">
        <f>ROUND(basisjaarlonen!AB20*index!$O$7,2)</f>
        <v>38985.33</v>
      </c>
      <c r="AC20" s="241">
        <f>ROUND(basisjaarlonen!AC20*index!$O$7,2)</f>
        <v>35430.730000000003</v>
      </c>
      <c r="AD20" s="241">
        <f>ROUND(basisjaarlonen!AD20*index!$O$7,2)</f>
        <v>39276.79</v>
      </c>
      <c r="AE20" s="241">
        <f>ROUND(basisjaarlonen!AE20*index!$O$7,2)</f>
        <v>46226.6</v>
      </c>
      <c r="AF20" s="241">
        <f>ROUND(basisjaarlonen!AF20*index!$O$7,2)</f>
        <v>47181.48</v>
      </c>
      <c r="AG20" s="241">
        <f>ROUND(basisjaarlonen!AG20*index!$O$7,2)</f>
        <v>36040.86</v>
      </c>
      <c r="AH20" s="241">
        <f>ROUND(basisjaarlonen!AH20*index!$O$7,2)</f>
        <v>40974.800000000003</v>
      </c>
      <c r="AI20" s="241">
        <f>ROUND(basisjaarlonen!AI20*index!$O$7,2)</f>
        <v>37154.94</v>
      </c>
      <c r="AJ20" s="241">
        <f>ROUND(basisjaarlonen!AJ20*index!$O$7,2)</f>
        <v>42009.3</v>
      </c>
      <c r="AK20" s="241">
        <f>ROUND(basisjaarlonen!AK20*index!$O$7,2)</f>
        <v>42937.34</v>
      </c>
      <c r="AL20" s="241">
        <f>ROUND(basisjaarlonen!AL20*index!$O$7,2)</f>
        <v>46226.559999999998</v>
      </c>
      <c r="AM20" s="241">
        <f>ROUND(basisjaarlonen!AM20*index!$O$7,2)</f>
        <v>43362.27</v>
      </c>
      <c r="AN20" s="241">
        <f>ROUND(basisjaarlonen!AN20*index!$O$7,2)</f>
        <v>43362.15</v>
      </c>
      <c r="AO20" s="241">
        <f>ROUND(basisjaarlonen!AO20*index!$O$7,2)</f>
        <v>46731.42</v>
      </c>
      <c r="AP20" s="241">
        <f>ROUND(basisjaarlonen!AP20*index!$O$7,2)</f>
        <v>44635.44</v>
      </c>
      <c r="AQ20" s="241">
        <f>ROUND(basisjaarlonen!AQ20*index!$O$7,2)</f>
        <v>40736.089999999997</v>
      </c>
      <c r="AR20" s="241">
        <f>ROUND(basisjaarlonen!AR20*index!$O$7,2)</f>
        <v>46226.559999999998</v>
      </c>
      <c r="AS20" s="241">
        <f>ROUND(basisjaarlonen!AS20*index!$O$7,2)</f>
        <v>46954.13</v>
      </c>
      <c r="AT20" s="241">
        <f>ROUND(basisjaarlonen!AT20*index!$O$7,2)</f>
        <v>48080.9</v>
      </c>
      <c r="AU20" s="241">
        <f>ROUND(basisjaarlonen!AU20*index!$O$7,2)</f>
        <v>49807.75</v>
      </c>
      <c r="AV20" s="241">
        <f>ROUND(basisjaarlonen!AV20*index!$O$7,2)</f>
        <v>55219.44</v>
      </c>
      <c r="AW20" s="241">
        <f>ROUND(basisjaarlonen!AW20*index!$O$7,2)</f>
        <v>51399.98</v>
      </c>
      <c r="AX20" s="241">
        <f>ROUND(basisjaarlonen!AX20*index!$O$7,2)</f>
        <v>48216.54</v>
      </c>
      <c r="AY20" s="241">
        <f>ROUND(basisjaarlonen!AY20*index!$O$7,2)</f>
        <v>56545.83</v>
      </c>
      <c r="AZ20" s="241">
        <f>ROUND(basisjaarlonen!AZ20*index!$O$7,2)</f>
        <v>49808.04</v>
      </c>
      <c r="BA20" s="241">
        <f>ROUND(basisjaarlonen!BA20*index!$O$7,2)</f>
        <v>56970.12</v>
      </c>
      <c r="BB20" s="241">
        <f>ROUND(basisjaarlonen!BB20*index!$O$7,2)</f>
        <v>67235.66</v>
      </c>
      <c r="BC20" s="241">
        <f>ROUND(basisjaarlonen!BC20*index!$O$7,2)</f>
        <v>61187.71</v>
      </c>
      <c r="BD20" s="241">
        <f>ROUND(basisjaarlonen!BD20*index!$O$7,2)</f>
        <v>62540.46</v>
      </c>
      <c r="BE20" s="241">
        <f>ROUND(basisjaarlonen!BE20*index!$O$7,2)</f>
        <v>64450.1</v>
      </c>
      <c r="BF20" s="241">
        <f>ROUND(basisjaarlonen!BF20*index!$O$7,2)</f>
        <v>65988.72</v>
      </c>
      <c r="BG20" s="241">
        <f>ROUND(basisjaarlonen!BG20*index!$O$7,2)</f>
        <v>73204.05</v>
      </c>
      <c r="BH20" s="241">
        <f>ROUND(basisjaarlonen!BH20*index!$O$7,2)</f>
        <v>70020.53</v>
      </c>
      <c r="BI20" s="241">
        <f>ROUND(basisjaarlonen!BI20*index!$O$7,2)</f>
        <v>77342.11</v>
      </c>
      <c r="BJ20" s="241">
        <f>ROUND(basisjaarlonen!BJ20*index!$O$7,2)</f>
        <v>78933.61</v>
      </c>
      <c r="BK20" s="241">
        <f>ROUND(basisjaarlonen!BK20*index!$O$7,2)</f>
        <v>80525.17</v>
      </c>
      <c r="BL20" s="241">
        <f>ROUND(basisjaarlonen!BL20*index!$O$7,2)</f>
        <v>84504.1</v>
      </c>
      <c r="BM20" s="241">
        <f>ROUND(basisjaarlonen!BM20*index!$O$7,2)</f>
        <v>87687.19</v>
      </c>
      <c r="BN20" s="241">
        <f>ROUND(basisjaarlonen!BN20*index!$O$7,2)</f>
        <v>51399.37</v>
      </c>
      <c r="BO20" s="241">
        <f>ROUND(basisjaarlonen!BO20*index!$O$7,2)</f>
        <v>52672.58</v>
      </c>
      <c r="BP20" s="241">
        <f>ROUND(basisjaarlonen!BP20*index!$O$7,2)</f>
        <v>81728.02</v>
      </c>
    </row>
    <row r="21" spans="1:68" x14ac:dyDescent="0.25">
      <c r="A21" s="240">
        <v>19</v>
      </c>
      <c r="B21" s="241">
        <f>ROUND(basisjaarlonen!B21*index!$O$7,2)</f>
        <v>26210.41</v>
      </c>
      <c r="C21" s="241">
        <f>ROUND(basisjaarlonen!C21*index!$O$7,2)</f>
        <v>28951</v>
      </c>
      <c r="D21" s="241">
        <f>ROUND(basisjaarlonen!D21*index!$O$7,2)</f>
        <v>29682.1</v>
      </c>
      <c r="E21" s="241">
        <f>ROUND(basisjaarlonen!E21*index!$O$7,2)</f>
        <v>27380.93</v>
      </c>
      <c r="F21" s="241">
        <f>ROUND(basisjaarlonen!F21*index!$O$7,2)</f>
        <v>28320.5</v>
      </c>
      <c r="G21" s="241">
        <f>ROUND(basisjaarlonen!G21*index!$O$7,2)</f>
        <v>30384.37</v>
      </c>
      <c r="H21" s="241">
        <f>ROUND(basisjaarlonen!H21*index!$O$7,2)</f>
        <v>31769.14</v>
      </c>
      <c r="I21" s="241">
        <f>ROUND(basisjaarlonen!I21*index!$O$7,2)</f>
        <v>30793.64</v>
      </c>
      <c r="J21" s="241">
        <f>ROUND(basisjaarlonen!J21*index!$O$7,2)</f>
        <v>31066.82</v>
      </c>
      <c r="K21" s="241">
        <f>ROUND(basisjaarlonen!K21*index!$O$7,2)</f>
        <v>31769.05</v>
      </c>
      <c r="L21" s="241">
        <f>ROUND(basisjaarlonen!L21*index!$O$7,2)</f>
        <v>36120.32</v>
      </c>
      <c r="M21" s="241">
        <f>ROUND(basisjaarlonen!M21*index!$O$7,2)</f>
        <v>32237.33</v>
      </c>
      <c r="N21" s="241">
        <f>ROUND(basisjaarlonen!N21*index!$O$7,2)</f>
        <v>32588.42</v>
      </c>
      <c r="O21" s="241">
        <f>ROUND(basisjaarlonen!O21*index!$O$7,2)</f>
        <v>37075.449999999997</v>
      </c>
      <c r="P21" s="241">
        <f>ROUND(basisjaarlonen!P21*index!$O$7,2)</f>
        <v>37314.239999999998</v>
      </c>
      <c r="Q21" s="241">
        <f>ROUND(basisjaarlonen!Q21*index!$O$7,2)</f>
        <v>37553</v>
      </c>
      <c r="R21" s="241">
        <f>ROUND(basisjaarlonen!R21*index!$O$7,2)</f>
        <v>33344.42</v>
      </c>
      <c r="S21" s="241">
        <f>ROUND(basisjaarlonen!S21*index!$O$7,2)</f>
        <v>36677.49</v>
      </c>
      <c r="T21" s="241">
        <f>ROUND(basisjaarlonen!T21*index!$O$7,2)</f>
        <v>37871.33</v>
      </c>
      <c r="U21" s="241">
        <f>ROUND(basisjaarlonen!U21*index!$O$7,2)</f>
        <v>38507.96</v>
      </c>
      <c r="V21" s="241">
        <f>ROUND(basisjaarlonen!V21*index!$O$7,2)</f>
        <v>40231.79</v>
      </c>
      <c r="W21" s="241">
        <f>ROUND(basisjaarlonen!W21*index!$O$7,2)</f>
        <v>34449.31</v>
      </c>
      <c r="X21" s="241">
        <f>ROUND(basisjaarlonen!X21*index!$O$7,2)</f>
        <v>32352.17</v>
      </c>
      <c r="Y21" s="241">
        <f>ROUND(basisjaarlonen!Y21*index!$O$7,2)</f>
        <v>39303.58</v>
      </c>
      <c r="Z21" s="241">
        <f>ROUND(basisjaarlonen!Z21*index!$O$7,2)</f>
        <v>35563.32</v>
      </c>
      <c r="AA21" s="241">
        <f>ROUND(basisjaarlonen!AA21*index!$O$7,2)</f>
        <v>35324.559999999998</v>
      </c>
      <c r="AB21" s="241">
        <f>ROUND(basisjaarlonen!AB21*index!$O$7,2)</f>
        <v>40099.46</v>
      </c>
      <c r="AC21" s="241">
        <f>ROUND(basisjaarlonen!AC21*index!$O$7,2)</f>
        <v>36067.32</v>
      </c>
      <c r="AD21" s="241">
        <f>ROUND(basisjaarlonen!AD21*index!$O$7,2)</f>
        <v>40231.71</v>
      </c>
      <c r="AE21" s="241">
        <f>ROUND(basisjaarlonen!AE21*index!$O$7,2)</f>
        <v>47181.48</v>
      </c>
      <c r="AF21" s="241">
        <f>ROUND(basisjaarlonen!AF21*index!$O$7,2)</f>
        <v>48136.44</v>
      </c>
      <c r="AG21" s="241">
        <f>ROUND(basisjaarlonen!AG21*index!$O$7,2)</f>
        <v>36677.440000000002</v>
      </c>
      <c r="AH21" s="241">
        <f>ROUND(basisjaarlonen!AH21*index!$O$7,2)</f>
        <v>42088.88</v>
      </c>
      <c r="AI21" s="241">
        <f>ROUND(basisjaarlonen!AI21*index!$O$7,2)</f>
        <v>37791.54</v>
      </c>
      <c r="AJ21" s="241">
        <f>ROUND(basisjaarlonen!AJ21*index!$O$7,2)</f>
        <v>43123.44</v>
      </c>
      <c r="AK21" s="241">
        <f>ROUND(basisjaarlonen!AK21*index!$O$7,2)</f>
        <v>43892.21</v>
      </c>
      <c r="AL21" s="241">
        <f>ROUND(basisjaarlonen!AL21*index!$O$7,2)</f>
        <v>47181.43</v>
      </c>
      <c r="AM21" s="241">
        <f>ROUND(basisjaarlonen!AM21*index!$O$7,2)</f>
        <v>44476.4</v>
      </c>
      <c r="AN21" s="241">
        <f>ROUND(basisjaarlonen!AN21*index!$O$7,2)</f>
        <v>44476.26</v>
      </c>
      <c r="AO21" s="241">
        <f>ROUND(basisjaarlonen!AO21*index!$O$7,2)</f>
        <v>48004.71</v>
      </c>
      <c r="AP21" s="241">
        <f>ROUND(basisjaarlonen!AP21*index!$O$7,2)</f>
        <v>45749.53</v>
      </c>
      <c r="AQ21" s="241">
        <f>ROUND(basisjaarlonen!AQ21*index!$O$7,2)</f>
        <v>41372.639999999999</v>
      </c>
      <c r="AR21" s="241">
        <f>ROUND(basisjaarlonen!AR21*index!$O$7,2)</f>
        <v>47181.43</v>
      </c>
      <c r="AS21" s="241">
        <f>ROUND(basisjaarlonen!AS21*index!$O$7,2)</f>
        <v>48034.19</v>
      </c>
      <c r="AT21" s="241">
        <f>ROUND(basisjaarlonen!AT21*index!$O$7,2)</f>
        <v>49160.97</v>
      </c>
      <c r="AU21" s="241">
        <f>ROUND(basisjaarlonen!AU21*index!$O$7,2)</f>
        <v>51081.04</v>
      </c>
      <c r="AV21" s="241">
        <f>ROUND(basisjaarlonen!AV21*index!$O$7,2)</f>
        <v>56930.400000000001</v>
      </c>
      <c r="AW21" s="241">
        <f>ROUND(basisjaarlonen!AW21*index!$O$7,2)</f>
        <v>52673.19</v>
      </c>
      <c r="AX21" s="241">
        <f>ROUND(basisjaarlonen!AX21*index!$O$7,2)</f>
        <v>49330.63</v>
      </c>
      <c r="AY21" s="241">
        <f>ROUND(basisjaarlonen!AY21*index!$O$7,2)</f>
        <v>58256.78</v>
      </c>
      <c r="AZ21" s="241">
        <f>ROUND(basisjaarlonen!AZ21*index!$O$7,2)</f>
        <v>50922.21</v>
      </c>
      <c r="BA21" s="241">
        <f>ROUND(basisjaarlonen!BA21*index!$O$7,2)</f>
        <v>58681.03</v>
      </c>
      <c r="BB21" s="241">
        <f>ROUND(basisjaarlonen!BB21*index!$O$7,2)</f>
        <v>67235.66</v>
      </c>
      <c r="BC21" s="241">
        <f>ROUND(basisjaarlonen!BC21*index!$O$7,2)</f>
        <v>62898.64</v>
      </c>
      <c r="BD21" s="241">
        <f>ROUND(basisjaarlonen!BD21*index!$O$7,2)</f>
        <v>64251.43</v>
      </c>
      <c r="BE21" s="241">
        <f>ROUND(basisjaarlonen!BE21*index!$O$7,2)</f>
        <v>66399.69</v>
      </c>
      <c r="BF21" s="241">
        <f>ROUND(basisjaarlonen!BF21*index!$O$7,2)</f>
        <v>67699.69</v>
      </c>
      <c r="BG21" s="241">
        <f>ROUND(basisjaarlonen!BG21*index!$O$7,2)</f>
        <v>73204.05</v>
      </c>
      <c r="BH21" s="241">
        <f>ROUND(basisjaarlonen!BH21*index!$O$7,2)</f>
        <v>71970.210000000006</v>
      </c>
      <c r="BI21" s="241">
        <f>ROUND(basisjaarlonen!BI21*index!$O$7,2)</f>
        <v>77342.11</v>
      </c>
      <c r="BJ21" s="241">
        <f>ROUND(basisjaarlonen!BJ21*index!$O$7,2)</f>
        <v>81320.960000000006</v>
      </c>
      <c r="BK21" s="241">
        <f>ROUND(basisjaarlonen!BK21*index!$O$7,2)</f>
        <v>80525.17</v>
      </c>
      <c r="BL21" s="241">
        <f>ROUND(basisjaarlonen!BL21*index!$O$7,2)</f>
        <v>84504.1</v>
      </c>
      <c r="BM21" s="241">
        <f>ROUND(basisjaarlonen!BM21*index!$O$7,2)</f>
        <v>87687.19</v>
      </c>
      <c r="BN21" s="241">
        <f>ROUND(basisjaarlonen!BN21*index!$O$7,2)</f>
        <v>52672.63</v>
      </c>
      <c r="BO21" s="241">
        <f>ROUND(basisjaarlonen!BO21*index!$O$7,2)</f>
        <v>53945.89</v>
      </c>
      <c r="BP21" s="241">
        <f>ROUND(basisjaarlonen!BP21*index!$O$7,2)</f>
        <v>81728.02</v>
      </c>
    </row>
    <row r="22" spans="1:68" x14ac:dyDescent="0.25">
      <c r="A22" s="240">
        <v>20</v>
      </c>
      <c r="B22" s="241">
        <f>ROUND(basisjaarlonen!B22*index!$O$7,2)</f>
        <v>26333.18</v>
      </c>
      <c r="C22" s="241">
        <f>ROUND(basisjaarlonen!C22*index!$O$7,2)</f>
        <v>29226.99</v>
      </c>
      <c r="D22" s="241">
        <f>ROUND(basisjaarlonen!D22*index!$O$7,2)</f>
        <v>29964.3</v>
      </c>
      <c r="E22" s="241">
        <f>ROUND(basisjaarlonen!E22*index!$O$7,2)</f>
        <v>27503.67</v>
      </c>
      <c r="F22" s="241">
        <f>ROUND(basisjaarlonen!F22*index!$O$7,2)</f>
        <v>28455.439999999999</v>
      </c>
      <c r="G22" s="241">
        <f>ROUND(basisjaarlonen!G22*index!$O$7,2)</f>
        <v>30666.67</v>
      </c>
      <c r="H22" s="241">
        <f>ROUND(basisjaarlonen!H22*index!$O$7,2)</f>
        <v>32063.56</v>
      </c>
      <c r="I22" s="241">
        <f>ROUND(basisjaarlonen!I22*index!$O$7,2)</f>
        <v>31088.06</v>
      </c>
      <c r="J22" s="241">
        <f>ROUND(basisjaarlonen!J22*index!$O$7,2)</f>
        <v>31361.21</v>
      </c>
      <c r="K22" s="241">
        <f>ROUND(basisjaarlonen!K22*index!$O$7,2)</f>
        <v>32063.47</v>
      </c>
      <c r="L22" s="241">
        <f>ROUND(basisjaarlonen!L22*index!$O$7,2)</f>
        <v>36677.26</v>
      </c>
      <c r="M22" s="241">
        <f>ROUND(basisjaarlonen!M22*index!$O$7,2)</f>
        <v>32531.75</v>
      </c>
      <c r="N22" s="241">
        <f>ROUND(basisjaarlonen!N22*index!$O$7,2)</f>
        <v>32882.81</v>
      </c>
      <c r="O22" s="241">
        <f>ROUND(basisjaarlonen!O22*index!$O$7,2)</f>
        <v>37075.449999999997</v>
      </c>
      <c r="P22" s="241">
        <f>ROUND(basisjaarlonen!P22*index!$O$7,2)</f>
        <v>37314.239999999998</v>
      </c>
      <c r="Q22" s="241">
        <f>ROUND(basisjaarlonen!Q22*index!$O$7,2)</f>
        <v>37553</v>
      </c>
      <c r="R22" s="241">
        <f>ROUND(basisjaarlonen!R22*index!$O$7,2)</f>
        <v>33344.42</v>
      </c>
      <c r="S22" s="241">
        <f>ROUND(basisjaarlonen!S22*index!$O$7,2)</f>
        <v>36677.49</v>
      </c>
      <c r="T22" s="241">
        <f>ROUND(basisjaarlonen!T22*index!$O$7,2)</f>
        <v>37871.33</v>
      </c>
      <c r="U22" s="241">
        <f>ROUND(basisjaarlonen!U22*index!$O$7,2)</f>
        <v>38507.96</v>
      </c>
      <c r="V22" s="241">
        <f>ROUND(basisjaarlonen!V22*index!$O$7,2)</f>
        <v>40231.79</v>
      </c>
      <c r="W22" s="241">
        <f>ROUND(basisjaarlonen!W22*index!$O$7,2)</f>
        <v>34449.31</v>
      </c>
      <c r="X22" s="241">
        <f>ROUND(basisjaarlonen!X22*index!$O$7,2)</f>
        <v>32487.08</v>
      </c>
      <c r="Y22" s="241">
        <f>ROUND(basisjaarlonen!Y22*index!$O$7,2)</f>
        <v>39303.58</v>
      </c>
      <c r="Z22" s="241">
        <f>ROUND(basisjaarlonen!Z22*index!$O$7,2)</f>
        <v>35563.32</v>
      </c>
      <c r="AA22" s="241">
        <f>ROUND(basisjaarlonen!AA22*index!$O$7,2)</f>
        <v>35881.56</v>
      </c>
      <c r="AB22" s="241">
        <f>ROUND(basisjaarlonen!AB22*index!$O$7,2)</f>
        <v>40099.46</v>
      </c>
      <c r="AC22" s="241">
        <f>ROUND(basisjaarlonen!AC22*index!$O$7,2)</f>
        <v>36067.32</v>
      </c>
      <c r="AD22" s="241">
        <f>ROUND(basisjaarlonen!AD22*index!$O$7,2)</f>
        <v>40231.71</v>
      </c>
      <c r="AE22" s="241">
        <f>ROUND(basisjaarlonen!AE22*index!$O$7,2)</f>
        <v>47181.48</v>
      </c>
      <c r="AF22" s="241">
        <f>ROUND(basisjaarlonen!AF22*index!$O$7,2)</f>
        <v>48136.44</v>
      </c>
      <c r="AG22" s="241">
        <f>ROUND(basisjaarlonen!AG22*index!$O$7,2)</f>
        <v>36677.440000000002</v>
      </c>
      <c r="AH22" s="241">
        <f>ROUND(basisjaarlonen!AH22*index!$O$7,2)</f>
        <v>42088.88</v>
      </c>
      <c r="AI22" s="241">
        <f>ROUND(basisjaarlonen!AI22*index!$O$7,2)</f>
        <v>37791.54</v>
      </c>
      <c r="AJ22" s="241">
        <f>ROUND(basisjaarlonen!AJ22*index!$O$7,2)</f>
        <v>43123.44</v>
      </c>
      <c r="AK22" s="241">
        <f>ROUND(basisjaarlonen!AK22*index!$O$7,2)</f>
        <v>43892.21</v>
      </c>
      <c r="AL22" s="241">
        <f>ROUND(basisjaarlonen!AL22*index!$O$7,2)</f>
        <v>47181.43</v>
      </c>
      <c r="AM22" s="241">
        <f>ROUND(basisjaarlonen!AM22*index!$O$7,2)</f>
        <v>44476.4</v>
      </c>
      <c r="AN22" s="241">
        <f>ROUND(basisjaarlonen!AN22*index!$O$7,2)</f>
        <v>44476.26</v>
      </c>
      <c r="AO22" s="241">
        <f>ROUND(basisjaarlonen!AO22*index!$O$7,2)</f>
        <v>48004.71</v>
      </c>
      <c r="AP22" s="241">
        <f>ROUND(basisjaarlonen!AP22*index!$O$7,2)</f>
        <v>45749.53</v>
      </c>
      <c r="AQ22" s="241">
        <f>ROUND(basisjaarlonen!AQ22*index!$O$7,2)</f>
        <v>41372.639999999999</v>
      </c>
      <c r="AR22" s="241">
        <f>ROUND(basisjaarlonen!AR22*index!$O$7,2)</f>
        <v>47181.43</v>
      </c>
      <c r="AS22" s="241">
        <f>ROUND(basisjaarlonen!AS22*index!$O$7,2)</f>
        <v>48034.19</v>
      </c>
      <c r="AT22" s="241">
        <f>ROUND(basisjaarlonen!AT22*index!$O$7,2)</f>
        <v>49160.97</v>
      </c>
      <c r="AU22" s="241">
        <f>ROUND(basisjaarlonen!AU22*index!$O$7,2)</f>
        <v>51081.04</v>
      </c>
      <c r="AV22" s="241">
        <f>ROUND(basisjaarlonen!AV22*index!$O$7,2)</f>
        <v>56930.400000000001</v>
      </c>
      <c r="AW22" s="241">
        <f>ROUND(basisjaarlonen!AW22*index!$O$7,2)</f>
        <v>52673.19</v>
      </c>
      <c r="AX22" s="241">
        <f>ROUND(basisjaarlonen!AX22*index!$O$7,2)</f>
        <v>49330.63</v>
      </c>
      <c r="AY22" s="241">
        <f>ROUND(basisjaarlonen!AY22*index!$O$7,2)</f>
        <v>58256.78</v>
      </c>
      <c r="AZ22" s="241">
        <f>ROUND(basisjaarlonen!AZ22*index!$O$7,2)</f>
        <v>50922.21</v>
      </c>
      <c r="BA22" s="241">
        <f>ROUND(basisjaarlonen!BA22*index!$O$7,2)</f>
        <v>58681.03</v>
      </c>
      <c r="BB22" s="241">
        <f>ROUND(basisjaarlonen!BB22*index!$O$7,2)</f>
        <v>69623.08</v>
      </c>
      <c r="BC22" s="241">
        <f>ROUND(basisjaarlonen!BC22*index!$O$7,2)</f>
        <v>62898.64</v>
      </c>
      <c r="BD22" s="241">
        <f>ROUND(basisjaarlonen!BD22*index!$O$7,2)</f>
        <v>64251.43</v>
      </c>
      <c r="BE22" s="241">
        <f>ROUND(basisjaarlonen!BE22*index!$O$7,2)</f>
        <v>66399.69</v>
      </c>
      <c r="BF22" s="241">
        <f>ROUND(basisjaarlonen!BF22*index!$O$7,2)</f>
        <v>67699.69</v>
      </c>
      <c r="BG22" s="241">
        <f>ROUND(basisjaarlonen!BG22*index!$O$7,2)</f>
        <v>75591.399999999994</v>
      </c>
      <c r="BH22" s="241">
        <f>ROUND(basisjaarlonen!BH22*index!$O$7,2)</f>
        <v>71970.210000000006</v>
      </c>
      <c r="BI22" s="241">
        <f>ROUND(basisjaarlonen!BI22*index!$O$7,2)</f>
        <v>79729.41</v>
      </c>
      <c r="BJ22" s="241">
        <f>ROUND(basisjaarlonen!BJ22*index!$O$7,2)</f>
        <v>81320.960000000006</v>
      </c>
      <c r="BK22" s="241">
        <f>ROUND(basisjaarlonen!BK22*index!$O$7,2)</f>
        <v>82912.55</v>
      </c>
      <c r="BL22" s="241">
        <f>ROUND(basisjaarlonen!BL22*index!$O$7,2)</f>
        <v>86891.43</v>
      </c>
      <c r="BM22" s="241">
        <f>ROUND(basisjaarlonen!BM22*index!$O$7,2)</f>
        <v>90074.57</v>
      </c>
      <c r="BN22" s="241">
        <f>ROUND(basisjaarlonen!BN22*index!$O$7,2)</f>
        <v>52672.63</v>
      </c>
      <c r="BO22" s="241">
        <f>ROUND(basisjaarlonen!BO22*index!$O$7,2)</f>
        <v>53945.89</v>
      </c>
      <c r="BP22" s="241">
        <f>ROUND(basisjaarlonen!BP22*index!$O$7,2)</f>
        <v>84103.72</v>
      </c>
    </row>
    <row r="23" spans="1:68" x14ac:dyDescent="0.25">
      <c r="A23" s="240">
        <v>21</v>
      </c>
      <c r="B23" s="241">
        <f>ROUND(basisjaarlonen!B23*index!$O$7,2)</f>
        <v>26455.919999999998</v>
      </c>
      <c r="C23" s="241">
        <f>ROUND(basisjaarlonen!C23*index!$O$7,2)</f>
        <v>29503.040000000001</v>
      </c>
      <c r="D23" s="241">
        <f>ROUND(basisjaarlonen!D23*index!$O$7,2)</f>
        <v>30246.57</v>
      </c>
      <c r="E23" s="241">
        <f>ROUND(basisjaarlonen!E23*index!$O$7,2)</f>
        <v>27626.43</v>
      </c>
      <c r="F23" s="241">
        <f>ROUND(basisjaarlonen!F23*index!$O$7,2)</f>
        <v>28590.37</v>
      </c>
      <c r="G23" s="241">
        <f>ROUND(basisjaarlonen!G23*index!$O$7,2)</f>
        <v>30948.87</v>
      </c>
      <c r="H23" s="241">
        <f>ROUND(basisjaarlonen!H23*index!$O$7,2)</f>
        <v>32358.03</v>
      </c>
      <c r="I23" s="241">
        <f>ROUND(basisjaarlonen!I23*index!$O$7,2)</f>
        <v>31382.48</v>
      </c>
      <c r="J23" s="241">
        <f>ROUND(basisjaarlonen!J23*index!$O$7,2)</f>
        <v>31655.68</v>
      </c>
      <c r="K23" s="241">
        <f>ROUND(basisjaarlonen!K23*index!$O$7,2)</f>
        <v>32357.95</v>
      </c>
      <c r="L23" s="241">
        <f>ROUND(basisjaarlonen!L23*index!$O$7,2)</f>
        <v>37234.14</v>
      </c>
      <c r="M23" s="241">
        <f>ROUND(basisjaarlonen!M23*index!$O$7,2)</f>
        <v>32826.14</v>
      </c>
      <c r="N23" s="241">
        <f>ROUND(basisjaarlonen!N23*index!$O$7,2)</f>
        <v>33177.230000000003</v>
      </c>
      <c r="O23" s="241">
        <f>ROUND(basisjaarlonen!O23*index!$O$7,2)</f>
        <v>38189.58</v>
      </c>
      <c r="P23" s="241">
        <f>ROUND(basisjaarlonen!P23*index!$O$7,2)</f>
        <v>38428.379999999997</v>
      </c>
      <c r="Q23" s="241">
        <f>ROUND(basisjaarlonen!Q23*index!$O$7,2)</f>
        <v>38667.040000000001</v>
      </c>
      <c r="R23" s="241">
        <f>ROUND(basisjaarlonen!R23*index!$O$7,2)</f>
        <v>33971.800000000003</v>
      </c>
      <c r="S23" s="241">
        <f>ROUND(basisjaarlonen!S23*index!$O$7,2)</f>
        <v>37314.03</v>
      </c>
      <c r="T23" s="241">
        <f>ROUND(basisjaarlonen!T23*index!$O$7,2)</f>
        <v>38985.410000000003</v>
      </c>
      <c r="U23" s="241">
        <f>ROUND(basisjaarlonen!U23*index!$O$7,2)</f>
        <v>39622.04</v>
      </c>
      <c r="V23" s="241">
        <f>ROUND(basisjaarlonen!V23*index!$O$7,2)</f>
        <v>41186.660000000003</v>
      </c>
      <c r="W23" s="241">
        <f>ROUND(basisjaarlonen!W23*index!$O$7,2)</f>
        <v>35085.9</v>
      </c>
      <c r="X23" s="241">
        <f>ROUND(basisjaarlonen!X23*index!$O$7,2)</f>
        <v>32622.07</v>
      </c>
      <c r="Y23" s="241">
        <f>ROUND(basisjaarlonen!Y23*index!$O$7,2)</f>
        <v>40417.75</v>
      </c>
      <c r="Z23" s="241">
        <f>ROUND(basisjaarlonen!Z23*index!$O$7,2)</f>
        <v>36199.86</v>
      </c>
      <c r="AA23" s="241">
        <f>ROUND(basisjaarlonen!AA23*index!$O$7,2)</f>
        <v>36438.49</v>
      </c>
      <c r="AB23" s="241">
        <f>ROUND(basisjaarlonen!AB23*index!$O$7,2)</f>
        <v>41213.51</v>
      </c>
      <c r="AC23" s="241">
        <f>ROUND(basisjaarlonen!AC23*index!$O$7,2)</f>
        <v>36703.9</v>
      </c>
      <c r="AD23" s="241">
        <f>ROUND(basisjaarlonen!AD23*index!$O$7,2)</f>
        <v>41186.58</v>
      </c>
      <c r="AE23" s="241">
        <f>ROUND(basisjaarlonen!AE23*index!$O$7,2)</f>
        <v>48136.44</v>
      </c>
      <c r="AF23" s="241">
        <f>ROUND(basisjaarlonen!AF23*index!$O$7,2)</f>
        <v>49091.31</v>
      </c>
      <c r="AG23" s="241">
        <f>ROUND(basisjaarlonen!AG23*index!$O$7,2)</f>
        <v>37313.980000000003</v>
      </c>
      <c r="AH23" s="241">
        <f>ROUND(basisjaarlonen!AH23*index!$O$7,2)</f>
        <v>43203.02</v>
      </c>
      <c r="AI23" s="241">
        <f>ROUND(basisjaarlonen!AI23*index!$O$7,2)</f>
        <v>38428.03</v>
      </c>
      <c r="AJ23" s="241">
        <f>ROUND(basisjaarlonen!AJ23*index!$O$7,2)</f>
        <v>44237.56</v>
      </c>
      <c r="AK23" s="241">
        <f>ROUND(basisjaarlonen!AK23*index!$O$7,2)</f>
        <v>44847.13</v>
      </c>
      <c r="AL23" s="241">
        <f>ROUND(basisjaarlonen!AL23*index!$O$7,2)</f>
        <v>48136.4</v>
      </c>
      <c r="AM23" s="241">
        <f>ROUND(basisjaarlonen!AM23*index!$O$7,2)</f>
        <v>45590.45</v>
      </c>
      <c r="AN23" s="241">
        <f>ROUND(basisjaarlonen!AN23*index!$O$7,2)</f>
        <v>45590.31</v>
      </c>
      <c r="AO23" s="241">
        <f>ROUND(basisjaarlonen!AO23*index!$O$7,2)</f>
        <v>49277.98</v>
      </c>
      <c r="AP23" s="241">
        <f>ROUND(basisjaarlonen!AP23*index!$O$7,2)</f>
        <v>46863.66</v>
      </c>
      <c r="AQ23" s="241">
        <f>ROUND(basisjaarlonen!AQ23*index!$O$7,2)</f>
        <v>42009.18</v>
      </c>
      <c r="AR23" s="241">
        <f>ROUND(basisjaarlonen!AR23*index!$O$7,2)</f>
        <v>48136.4</v>
      </c>
      <c r="AS23" s="241">
        <f>ROUND(basisjaarlonen!AS23*index!$O$7,2)</f>
        <v>49114.32</v>
      </c>
      <c r="AT23" s="241">
        <f>ROUND(basisjaarlonen!AT23*index!$O$7,2)</f>
        <v>50241.1</v>
      </c>
      <c r="AU23" s="241">
        <f>ROUND(basisjaarlonen!AU23*index!$O$7,2)</f>
        <v>52354.29</v>
      </c>
      <c r="AV23" s="241">
        <f>ROUND(basisjaarlonen!AV23*index!$O$7,2)</f>
        <v>58641.42</v>
      </c>
      <c r="AW23" s="241">
        <f>ROUND(basisjaarlonen!AW23*index!$O$7,2)</f>
        <v>53946.49</v>
      </c>
      <c r="AX23" s="241">
        <f>ROUND(basisjaarlonen!AX23*index!$O$7,2)</f>
        <v>50444.71</v>
      </c>
      <c r="AY23" s="241">
        <f>ROUND(basisjaarlonen!AY23*index!$O$7,2)</f>
        <v>59967.72</v>
      </c>
      <c r="AZ23" s="241">
        <f>ROUND(basisjaarlonen!AZ23*index!$O$7,2)</f>
        <v>52036.26</v>
      </c>
      <c r="BA23" s="241">
        <f>ROUND(basisjaarlonen!BA23*index!$O$7,2)</f>
        <v>60391.96</v>
      </c>
      <c r="BB23" s="241">
        <f>ROUND(basisjaarlonen!BB23*index!$O$7,2)</f>
        <v>69623.08</v>
      </c>
      <c r="BC23" s="241">
        <f>ROUND(basisjaarlonen!BC23*index!$O$7,2)</f>
        <v>64609.64</v>
      </c>
      <c r="BD23" s="241">
        <f>ROUND(basisjaarlonen!BD23*index!$O$7,2)</f>
        <v>65962.31</v>
      </c>
      <c r="BE23" s="241">
        <f>ROUND(basisjaarlonen!BE23*index!$O$7,2)</f>
        <v>68349.399999999994</v>
      </c>
      <c r="BF23" s="241">
        <f>ROUND(basisjaarlonen!BF23*index!$O$7,2)</f>
        <v>69410.66</v>
      </c>
      <c r="BG23" s="241">
        <f>ROUND(basisjaarlonen!BG23*index!$O$7,2)</f>
        <v>75591.399999999994</v>
      </c>
      <c r="BH23" s="241">
        <f>ROUND(basisjaarlonen!BH23*index!$O$7,2)</f>
        <v>73919.83</v>
      </c>
      <c r="BI23" s="241">
        <f>ROUND(basisjaarlonen!BI23*index!$O$7,2)</f>
        <v>79729.41</v>
      </c>
      <c r="BJ23" s="241">
        <f>ROUND(basisjaarlonen!BJ23*index!$O$7,2)</f>
        <v>81320.960000000006</v>
      </c>
      <c r="BK23" s="241">
        <f>ROUND(basisjaarlonen!BK23*index!$O$7,2)</f>
        <v>82912.55</v>
      </c>
      <c r="BL23" s="241">
        <f>ROUND(basisjaarlonen!BL23*index!$O$7,2)</f>
        <v>86891.43</v>
      </c>
      <c r="BM23" s="241">
        <f>ROUND(basisjaarlonen!BM23*index!$O$7,2)</f>
        <v>90074.57</v>
      </c>
      <c r="BN23" s="241">
        <f>ROUND(basisjaarlonen!BN23*index!$O$7,2)</f>
        <v>53945.93</v>
      </c>
      <c r="BO23" s="241">
        <f>ROUND(basisjaarlonen!BO23*index!$O$7,2)</f>
        <v>55219.14</v>
      </c>
      <c r="BP23" s="241">
        <f>ROUND(basisjaarlonen!BP23*index!$O$7,2)</f>
        <v>84103.72</v>
      </c>
    </row>
    <row r="24" spans="1:68" x14ac:dyDescent="0.25">
      <c r="A24" s="240">
        <v>22</v>
      </c>
      <c r="B24" s="241">
        <f>ROUND(basisjaarlonen!B24*index!$O$7,2)</f>
        <v>26578.66</v>
      </c>
      <c r="C24" s="241">
        <f>ROUND(basisjaarlonen!C24*index!$O$7,2)</f>
        <v>29778.99</v>
      </c>
      <c r="D24" s="241">
        <f>ROUND(basisjaarlonen!D24*index!$O$7,2)</f>
        <v>30528.77</v>
      </c>
      <c r="E24" s="241">
        <f>ROUND(basisjaarlonen!E24*index!$O$7,2)</f>
        <v>27749.17</v>
      </c>
      <c r="F24" s="241">
        <f>ROUND(basisjaarlonen!F24*index!$O$7,2)</f>
        <v>28725.32</v>
      </c>
      <c r="G24" s="241">
        <f>ROUND(basisjaarlonen!G24*index!$O$7,2)</f>
        <v>31231.05</v>
      </c>
      <c r="H24" s="241">
        <f>ROUND(basisjaarlonen!H24*index!$O$7,2)</f>
        <v>32652.37</v>
      </c>
      <c r="I24" s="241">
        <f>ROUND(basisjaarlonen!I24*index!$O$7,2)</f>
        <v>31676.959999999999</v>
      </c>
      <c r="J24" s="241">
        <f>ROUND(basisjaarlonen!J24*index!$O$7,2)</f>
        <v>31950.07</v>
      </c>
      <c r="K24" s="241">
        <f>ROUND(basisjaarlonen!K24*index!$O$7,2)</f>
        <v>32652.3</v>
      </c>
      <c r="L24" s="241">
        <f>ROUND(basisjaarlonen!L24*index!$O$7,2)</f>
        <v>37791.1</v>
      </c>
      <c r="M24" s="241">
        <f>ROUND(basisjaarlonen!M24*index!$O$7,2)</f>
        <v>33120.589999999997</v>
      </c>
      <c r="N24" s="241">
        <f>ROUND(basisjaarlonen!N24*index!$O$7,2)</f>
        <v>33471.65</v>
      </c>
      <c r="O24" s="241">
        <f>ROUND(basisjaarlonen!O24*index!$O$7,2)</f>
        <v>38189.58</v>
      </c>
      <c r="P24" s="241">
        <f>ROUND(basisjaarlonen!P24*index!$O$7,2)</f>
        <v>38428.379999999997</v>
      </c>
      <c r="Q24" s="241">
        <f>ROUND(basisjaarlonen!Q24*index!$O$7,2)</f>
        <v>38667.040000000001</v>
      </c>
      <c r="R24" s="241">
        <f>ROUND(basisjaarlonen!R24*index!$O$7,2)</f>
        <v>33971.800000000003</v>
      </c>
      <c r="S24" s="241">
        <f>ROUND(basisjaarlonen!S24*index!$O$7,2)</f>
        <v>37314.03</v>
      </c>
      <c r="T24" s="241">
        <f>ROUND(basisjaarlonen!T24*index!$O$7,2)</f>
        <v>38985.410000000003</v>
      </c>
      <c r="U24" s="241">
        <f>ROUND(basisjaarlonen!U24*index!$O$7,2)</f>
        <v>39622.04</v>
      </c>
      <c r="V24" s="241">
        <f>ROUND(basisjaarlonen!V24*index!$O$7,2)</f>
        <v>41186.660000000003</v>
      </c>
      <c r="W24" s="241">
        <f>ROUND(basisjaarlonen!W24*index!$O$7,2)</f>
        <v>35085.9</v>
      </c>
      <c r="X24" s="241">
        <f>ROUND(basisjaarlonen!X24*index!$O$7,2)</f>
        <v>32756.98</v>
      </c>
      <c r="Y24" s="241">
        <f>ROUND(basisjaarlonen!Y24*index!$O$7,2)</f>
        <v>40417.75</v>
      </c>
      <c r="Z24" s="241">
        <f>ROUND(basisjaarlonen!Z24*index!$O$7,2)</f>
        <v>36199.86</v>
      </c>
      <c r="AA24" s="241">
        <f>ROUND(basisjaarlonen!AA24*index!$O$7,2)</f>
        <v>36995.43</v>
      </c>
      <c r="AB24" s="241">
        <f>ROUND(basisjaarlonen!AB24*index!$O$7,2)</f>
        <v>41213.51</v>
      </c>
      <c r="AC24" s="241">
        <f>ROUND(basisjaarlonen!AC24*index!$O$7,2)</f>
        <v>36703.9</v>
      </c>
      <c r="AD24" s="241">
        <f>ROUND(basisjaarlonen!AD24*index!$O$7,2)</f>
        <v>41186.58</v>
      </c>
      <c r="AE24" s="241">
        <f>ROUND(basisjaarlonen!AE24*index!$O$7,2)</f>
        <v>48136.44</v>
      </c>
      <c r="AF24" s="241">
        <f>ROUND(basisjaarlonen!AF24*index!$O$7,2)</f>
        <v>49091.31</v>
      </c>
      <c r="AG24" s="241">
        <f>ROUND(basisjaarlonen!AG24*index!$O$7,2)</f>
        <v>37313.980000000003</v>
      </c>
      <c r="AH24" s="241">
        <f>ROUND(basisjaarlonen!AH24*index!$O$7,2)</f>
        <v>43203.02</v>
      </c>
      <c r="AI24" s="241">
        <f>ROUND(basisjaarlonen!AI24*index!$O$7,2)</f>
        <v>38428.03</v>
      </c>
      <c r="AJ24" s="241">
        <f>ROUND(basisjaarlonen!AJ24*index!$O$7,2)</f>
        <v>44237.56</v>
      </c>
      <c r="AK24" s="241">
        <f>ROUND(basisjaarlonen!AK24*index!$O$7,2)</f>
        <v>44847.13</v>
      </c>
      <c r="AL24" s="241">
        <f>ROUND(basisjaarlonen!AL24*index!$O$7,2)</f>
        <v>48136.4</v>
      </c>
      <c r="AM24" s="241">
        <f>ROUND(basisjaarlonen!AM24*index!$O$7,2)</f>
        <v>45590.45</v>
      </c>
      <c r="AN24" s="241">
        <f>ROUND(basisjaarlonen!AN24*index!$O$7,2)</f>
        <v>45590.31</v>
      </c>
      <c r="AO24" s="241">
        <f>ROUND(basisjaarlonen!AO24*index!$O$7,2)</f>
        <v>49277.98</v>
      </c>
      <c r="AP24" s="241">
        <f>ROUND(basisjaarlonen!AP24*index!$O$7,2)</f>
        <v>46863.66</v>
      </c>
      <c r="AQ24" s="241">
        <f>ROUND(basisjaarlonen!AQ24*index!$O$7,2)</f>
        <v>42009.18</v>
      </c>
      <c r="AR24" s="241">
        <f>ROUND(basisjaarlonen!AR24*index!$O$7,2)</f>
        <v>48136.4</v>
      </c>
      <c r="AS24" s="241">
        <f>ROUND(basisjaarlonen!AS24*index!$O$7,2)</f>
        <v>49114.32</v>
      </c>
      <c r="AT24" s="241">
        <f>ROUND(basisjaarlonen!AT24*index!$O$7,2)</f>
        <v>50241.1</v>
      </c>
      <c r="AU24" s="241">
        <f>ROUND(basisjaarlonen!AU24*index!$O$7,2)</f>
        <v>52354.29</v>
      </c>
      <c r="AV24" s="241">
        <f>ROUND(basisjaarlonen!AV24*index!$O$7,2)</f>
        <v>58641.42</v>
      </c>
      <c r="AW24" s="241">
        <f>ROUND(basisjaarlonen!AW24*index!$O$7,2)</f>
        <v>53946.49</v>
      </c>
      <c r="AX24" s="241">
        <f>ROUND(basisjaarlonen!AX24*index!$O$7,2)</f>
        <v>50444.71</v>
      </c>
      <c r="AY24" s="241">
        <f>ROUND(basisjaarlonen!AY24*index!$O$7,2)</f>
        <v>59967.72</v>
      </c>
      <c r="AZ24" s="241">
        <f>ROUND(basisjaarlonen!AZ24*index!$O$7,2)</f>
        <v>52036.26</v>
      </c>
      <c r="BA24" s="241">
        <f>ROUND(basisjaarlonen!BA24*index!$O$7,2)</f>
        <v>60391.96</v>
      </c>
      <c r="BB24" s="241">
        <f>ROUND(basisjaarlonen!BB24*index!$O$7,2)</f>
        <v>72010.48</v>
      </c>
      <c r="BC24" s="241">
        <f>ROUND(basisjaarlonen!BC24*index!$O$7,2)</f>
        <v>64609.64</v>
      </c>
      <c r="BD24" s="241">
        <f>ROUND(basisjaarlonen!BD24*index!$O$7,2)</f>
        <v>65962.31</v>
      </c>
      <c r="BE24" s="241">
        <f>ROUND(basisjaarlonen!BE24*index!$O$7,2)</f>
        <v>68349.399999999994</v>
      </c>
      <c r="BF24" s="241">
        <f>ROUND(basisjaarlonen!BF24*index!$O$7,2)</f>
        <v>69410.66</v>
      </c>
      <c r="BG24" s="241">
        <f>ROUND(basisjaarlonen!BG24*index!$O$7,2)</f>
        <v>77978.820000000007</v>
      </c>
      <c r="BH24" s="241">
        <f>ROUND(basisjaarlonen!BH24*index!$O$7,2)</f>
        <v>73919.83</v>
      </c>
      <c r="BI24" s="241">
        <f>ROUND(basisjaarlonen!BI24*index!$O$7,2)</f>
        <v>82116.84</v>
      </c>
      <c r="BJ24" s="241">
        <f>ROUND(basisjaarlonen!BJ24*index!$O$7,2)</f>
        <v>81320.960000000006</v>
      </c>
      <c r="BK24" s="241">
        <f>ROUND(basisjaarlonen!BK24*index!$O$7,2)</f>
        <v>85299.89</v>
      </c>
      <c r="BL24" s="241">
        <f>ROUND(basisjaarlonen!BL24*index!$O$7,2)</f>
        <v>89278.83</v>
      </c>
      <c r="BM24" s="241">
        <f>ROUND(basisjaarlonen!BM24*index!$O$7,2)</f>
        <v>92461.92</v>
      </c>
      <c r="BN24" s="241">
        <f>ROUND(basisjaarlonen!BN24*index!$O$7,2)</f>
        <v>53945.93</v>
      </c>
      <c r="BO24" s="241">
        <f>ROUND(basisjaarlonen!BO24*index!$O$7,2)</f>
        <v>55219.14</v>
      </c>
      <c r="BP24" s="241">
        <f>ROUND(basisjaarlonen!BP24*index!$O$7,2)</f>
        <v>86479.4</v>
      </c>
    </row>
    <row r="25" spans="1:68" x14ac:dyDescent="0.25">
      <c r="A25" s="240">
        <v>23</v>
      </c>
      <c r="B25" s="241">
        <f>ROUND(basisjaarlonen!B25*index!$O$7,2)</f>
        <v>26701.42</v>
      </c>
      <c r="C25" s="241">
        <f>ROUND(basisjaarlonen!C25*index!$O$7,2)</f>
        <v>30055.02</v>
      </c>
      <c r="D25" s="241">
        <f>ROUND(basisjaarlonen!D25*index!$O$7,2)</f>
        <v>30810.98</v>
      </c>
      <c r="E25" s="241">
        <f>ROUND(basisjaarlonen!E25*index!$O$7,2)</f>
        <v>27871.95</v>
      </c>
      <c r="F25" s="241">
        <f>ROUND(basisjaarlonen!F25*index!$O$7,2)</f>
        <v>28860.23</v>
      </c>
      <c r="G25" s="241">
        <f>ROUND(basisjaarlonen!G25*index!$O$7,2)</f>
        <v>31513.3</v>
      </c>
      <c r="H25" s="241">
        <f>ROUND(basisjaarlonen!H25*index!$O$7,2)</f>
        <v>32946.839999999997</v>
      </c>
      <c r="I25" s="241">
        <f>ROUND(basisjaarlonen!I25*index!$O$7,2)</f>
        <v>31971.38</v>
      </c>
      <c r="J25" s="241">
        <f>ROUND(basisjaarlonen!J25*index!$O$7,2)</f>
        <v>32244.54</v>
      </c>
      <c r="K25" s="241">
        <f>ROUND(basisjaarlonen!K25*index!$O$7,2)</f>
        <v>32946.75</v>
      </c>
      <c r="L25" s="241">
        <f>ROUND(basisjaarlonen!L25*index!$O$7,2)</f>
        <v>38348.07</v>
      </c>
      <c r="M25" s="241">
        <f>ROUND(basisjaarlonen!M25*index!$O$7,2)</f>
        <v>33414.980000000003</v>
      </c>
      <c r="N25" s="241">
        <f>ROUND(basisjaarlonen!N25*index!$O$7,2)</f>
        <v>33766.07</v>
      </c>
      <c r="O25" s="241">
        <f>ROUND(basisjaarlonen!O25*index!$O$7,2)</f>
        <v>39303.629999999997</v>
      </c>
      <c r="P25" s="241">
        <f>ROUND(basisjaarlonen!P25*index!$O$7,2)</f>
        <v>39542.46</v>
      </c>
      <c r="Q25" s="241">
        <f>ROUND(basisjaarlonen!Q25*index!$O$7,2)</f>
        <v>39781.17</v>
      </c>
      <c r="R25" s="241">
        <f>ROUND(basisjaarlonen!R25*index!$O$7,2)</f>
        <v>34608.400000000001</v>
      </c>
      <c r="S25" s="241">
        <f>ROUND(basisjaarlonen!S25*index!$O$7,2)</f>
        <v>37950.61</v>
      </c>
      <c r="T25" s="241">
        <f>ROUND(basisjaarlonen!T25*index!$O$7,2)</f>
        <v>40099.550000000003</v>
      </c>
      <c r="U25" s="241">
        <f>ROUND(basisjaarlonen!U25*index!$O$7,2)</f>
        <v>40736.18</v>
      </c>
      <c r="V25" s="241">
        <f>ROUND(basisjaarlonen!V25*index!$O$7,2)</f>
        <v>42141.58</v>
      </c>
      <c r="W25" s="241">
        <f>ROUND(basisjaarlonen!W25*index!$O$7,2)</f>
        <v>35722.449999999997</v>
      </c>
      <c r="X25" s="241">
        <f>ROUND(basisjaarlonen!X25*index!$O$7,2)</f>
        <v>32892</v>
      </c>
      <c r="Y25" s="241">
        <f>ROUND(basisjaarlonen!Y25*index!$O$7,2)</f>
        <v>41531.85</v>
      </c>
      <c r="Z25" s="241">
        <f>ROUND(basisjaarlonen!Z25*index!$O$7,2)</f>
        <v>36836.44</v>
      </c>
      <c r="AA25" s="241">
        <f>ROUND(basisjaarlonen!AA25*index!$O$7,2)</f>
        <v>37552.400000000001</v>
      </c>
      <c r="AB25" s="241">
        <f>ROUND(basisjaarlonen!AB25*index!$O$7,2)</f>
        <v>42327.68</v>
      </c>
      <c r="AC25" s="241">
        <f>ROUND(basisjaarlonen!AC25*index!$O$7,2)</f>
        <v>37340.449999999997</v>
      </c>
      <c r="AD25" s="241">
        <f>ROUND(basisjaarlonen!AD25*index!$O$7,2)</f>
        <v>42141.5</v>
      </c>
      <c r="AE25" s="241">
        <f>ROUND(basisjaarlonen!AE25*index!$O$7,2)</f>
        <v>49091.31</v>
      </c>
      <c r="AF25" s="241">
        <f>ROUND(basisjaarlonen!AF25*index!$O$7,2)</f>
        <v>50046.23</v>
      </c>
      <c r="AG25" s="241">
        <f>ROUND(basisjaarlonen!AG25*index!$O$7,2)</f>
        <v>37950.58</v>
      </c>
      <c r="AH25" s="241">
        <f>ROUND(basisjaarlonen!AH25*index!$O$7,2)</f>
        <v>44317.1</v>
      </c>
      <c r="AI25" s="241">
        <f>ROUND(basisjaarlonen!AI25*index!$O$7,2)</f>
        <v>39064.61</v>
      </c>
      <c r="AJ25" s="241">
        <f>ROUND(basisjaarlonen!AJ25*index!$O$7,2)</f>
        <v>45351.66</v>
      </c>
      <c r="AK25" s="241">
        <f>ROUND(basisjaarlonen!AK25*index!$O$7,2)</f>
        <v>45802</v>
      </c>
      <c r="AL25" s="241">
        <f>ROUND(basisjaarlonen!AL25*index!$O$7,2)</f>
        <v>49091.27</v>
      </c>
      <c r="AM25" s="241">
        <f>ROUND(basisjaarlonen!AM25*index!$O$7,2)</f>
        <v>46704.57</v>
      </c>
      <c r="AN25" s="241">
        <f>ROUND(basisjaarlonen!AN25*index!$O$7,2)</f>
        <v>46704.45</v>
      </c>
      <c r="AO25" s="241">
        <f>ROUND(basisjaarlonen!AO25*index!$O$7,2)</f>
        <v>50551.28</v>
      </c>
      <c r="AP25" s="241">
        <f>ROUND(basisjaarlonen!AP25*index!$O$7,2)</f>
        <v>47977.75</v>
      </c>
      <c r="AQ25" s="241">
        <f>ROUND(basisjaarlonen!AQ25*index!$O$7,2)</f>
        <v>42645.760000000002</v>
      </c>
      <c r="AR25" s="241">
        <f>ROUND(basisjaarlonen!AR25*index!$O$7,2)</f>
        <v>49091.27</v>
      </c>
      <c r="AS25" s="241">
        <f>ROUND(basisjaarlonen!AS25*index!$O$7,2)</f>
        <v>50194.41</v>
      </c>
      <c r="AT25" s="241">
        <f>ROUND(basisjaarlonen!AT25*index!$O$7,2)</f>
        <v>51321.18</v>
      </c>
      <c r="AU25" s="241">
        <f>ROUND(basisjaarlonen!AU25*index!$O$7,2)</f>
        <v>53627.55</v>
      </c>
      <c r="AV25" s="241">
        <f>ROUND(basisjaarlonen!AV25*index!$O$7,2)</f>
        <v>60352.34</v>
      </c>
      <c r="AW25" s="241">
        <f>ROUND(basisjaarlonen!AW25*index!$O$7,2)</f>
        <v>55219.78</v>
      </c>
      <c r="AX25" s="241">
        <f>ROUND(basisjaarlonen!AX25*index!$O$7,2)</f>
        <v>51558.84</v>
      </c>
      <c r="AY25" s="241">
        <f>ROUND(basisjaarlonen!AY25*index!$O$7,2)</f>
        <v>61678.63</v>
      </c>
      <c r="AZ25" s="241">
        <f>ROUND(basisjaarlonen!AZ25*index!$O$7,2)</f>
        <v>53150.400000000001</v>
      </c>
      <c r="BA25" s="241">
        <f>ROUND(basisjaarlonen!BA25*index!$O$7,2)</f>
        <v>62102.97</v>
      </c>
      <c r="BB25" s="241">
        <f>ROUND(basisjaarlonen!BB25*index!$O$7,2)</f>
        <v>72010.48</v>
      </c>
      <c r="BC25" s="241">
        <f>ROUND(basisjaarlonen!BC25*index!$O$7,2)</f>
        <v>66320.570000000007</v>
      </c>
      <c r="BD25" s="241">
        <f>ROUND(basisjaarlonen!BD25*index!$O$7,2)</f>
        <v>67673.279999999999</v>
      </c>
      <c r="BE25" s="241">
        <f>ROUND(basisjaarlonen!BE25*index!$O$7,2)</f>
        <v>70299.02</v>
      </c>
      <c r="BF25" s="241">
        <f>ROUND(basisjaarlonen!BF25*index!$O$7,2)</f>
        <v>71121.63</v>
      </c>
      <c r="BG25" s="241">
        <f>ROUND(basisjaarlonen!BG25*index!$O$7,2)</f>
        <v>77978.820000000007</v>
      </c>
      <c r="BH25" s="241">
        <f>ROUND(basisjaarlonen!BH25*index!$O$7,2)</f>
        <v>73919.83</v>
      </c>
      <c r="BI25" s="241">
        <f>ROUND(basisjaarlonen!BI25*index!$O$7,2)</f>
        <v>82116.84</v>
      </c>
      <c r="BJ25" s="241">
        <f>ROUND(basisjaarlonen!BJ25*index!$O$7,2)</f>
        <v>81320.960000000006</v>
      </c>
      <c r="BK25" s="241">
        <f>ROUND(basisjaarlonen!BK25*index!$O$7,2)</f>
        <v>85299.89</v>
      </c>
      <c r="BL25" s="241">
        <f>ROUND(basisjaarlonen!BL25*index!$O$7,2)</f>
        <v>89278.83</v>
      </c>
      <c r="BM25" s="241">
        <f>ROUND(basisjaarlonen!BM25*index!$O$7,2)</f>
        <v>92461.92</v>
      </c>
      <c r="BN25" s="241">
        <f>ROUND(basisjaarlonen!BN25*index!$O$7,2)</f>
        <v>55219.19</v>
      </c>
      <c r="BO25" s="241">
        <f>ROUND(basisjaarlonen!BO25*index!$O$7,2)</f>
        <v>56492.44</v>
      </c>
      <c r="BP25" s="241">
        <f>ROUND(basisjaarlonen!BP25*index!$O$7,2)</f>
        <v>86479.4</v>
      </c>
    </row>
    <row r="26" spans="1:68" x14ac:dyDescent="0.25">
      <c r="A26" s="240">
        <v>24</v>
      </c>
      <c r="B26" s="241">
        <f>ROUND(basisjaarlonen!B26*index!$O$7,2)</f>
        <v>26824.16</v>
      </c>
      <c r="C26" s="241">
        <f>ROUND(basisjaarlonen!C26*index!$O$7,2)</f>
        <v>30331.02</v>
      </c>
      <c r="D26" s="241">
        <f>ROUND(basisjaarlonen!D26*index!$O$7,2)</f>
        <v>31093.200000000001</v>
      </c>
      <c r="E26" s="241">
        <f>ROUND(basisjaarlonen!E26*index!$O$7,2)</f>
        <v>27994.69</v>
      </c>
      <c r="F26" s="241">
        <f>ROUND(basisjaarlonen!F26*index!$O$7,2)</f>
        <v>28995.19</v>
      </c>
      <c r="G26" s="241">
        <f>ROUND(basisjaarlonen!G26*index!$O$7,2)</f>
        <v>31795.52</v>
      </c>
      <c r="H26" s="241">
        <f>ROUND(basisjaarlonen!H26*index!$O$7,2)</f>
        <v>33241.230000000003</v>
      </c>
      <c r="I26" s="241">
        <f>ROUND(basisjaarlonen!I26*index!$O$7,2)</f>
        <v>32265.759999999998</v>
      </c>
      <c r="J26" s="241">
        <f>ROUND(basisjaarlonen!J26*index!$O$7,2)</f>
        <v>32538.91</v>
      </c>
      <c r="K26" s="241">
        <f>ROUND(basisjaarlonen!K26*index!$O$7,2)</f>
        <v>33241.14</v>
      </c>
      <c r="L26" s="241">
        <f>ROUND(basisjaarlonen!L26*index!$O$7,2)</f>
        <v>38905.01</v>
      </c>
      <c r="M26" s="241">
        <f>ROUND(basisjaarlonen!M26*index!$O$7,2)</f>
        <v>33709.42</v>
      </c>
      <c r="N26" s="241">
        <f>ROUND(basisjaarlonen!N26*index!$O$7,2)</f>
        <v>34065.82</v>
      </c>
      <c r="O26" s="241">
        <f>ROUND(basisjaarlonen!O26*index!$O$7,2)</f>
        <v>39303.629999999997</v>
      </c>
      <c r="P26" s="241">
        <f>ROUND(basisjaarlonen!P26*index!$O$7,2)</f>
        <v>39542.46</v>
      </c>
      <c r="Q26" s="241">
        <f>ROUND(basisjaarlonen!Q26*index!$O$7,2)</f>
        <v>39781.17</v>
      </c>
      <c r="R26" s="241">
        <f>ROUND(basisjaarlonen!R26*index!$O$7,2)</f>
        <v>34608.400000000001</v>
      </c>
      <c r="S26" s="241">
        <f>ROUND(basisjaarlonen!S26*index!$O$7,2)</f>
        <v>37950.61</v>
      </c>
      <c r="T26" s="241">
        <f>ROUND(basisjaarlonen!T26*index!$O$7,2)</f>
        <v>40099.550000000003</v>
      </c>
      <c r="U26" s="241">
        <f>ROUND(basisjaarlonen!U26*index!$O$7,2)</f>
        <v>40736.18</v>
      </c>
      <c r="V26" s="241">
        <f>ROUND(basisjaarlonen!V26*index!$O$7,2)</f>
        <v>42141.58</v>
      </c>
      <c r="W26" s="241">
        <f>ROUND(basisjaarlonen!W26*index!$O$7,2)</f>
        <v>35722.449999999997</v>
      </c>
      <c r="X26" s="241">
        <f>ROUND(basisjaarlonen!X26*index!$O$7,2)</f>
        <v>33026.910000000003</v>
      </c>
      <c r="Y26" s="241">
        <f>ROUND(basisjaarlonen!Y26*index!$O$7,2)</f>
        <v>41531.85</v>
      </c>
      <c r="Z26" s="241">
        <f>ROUND(basisjaarlonen!Z26*index!$O$7,2)</f>
        <v>36836.44</v>
      </c>
      <c r="AA26" s="241">
        <f>ROUND(basisjaarlonen!AA26*index!$O$7,2)</f>
        <v>38109.31</v>
      </c>
      <c r="AB26" s="241">
        <f>ROUND(basisjaarlonen!AB26*index!$O$7,2)</f>
        <v>42327.68</v>
      </c>
      <c r="AC26" s="241">
        <f>ROUND(basisjaarlonen!AC26*index!$O$7,2)</f>
        <v>37340.449999999997</v>
      </c>
      <c r="AD26" s="241">
        <f>ROUND(basisjaarlonen!AD26*index!$O$7,2)</f>
        <v>42141.5</v>
      </c>
      <c r="AE26" s="241">
        <f>ROUND(basisjaarlonen!AE26*index!$O$7,2)</f>
        <v>49091.31</v>
      </c>
      <c r="AF26" s="241">
        <f>ROUND(basisjaarlonen!AF26*index!$O$7,2)</f>
        <v>50046.23</v>
      </c>
      <c r="AG26" s="241">
        <f>ROUND(basisjaarlonen!AG26*index!$O$7,2)</f>
        <v>37950.58</v>
      </c>
      <c r="AH26" s="241">
        <f>ROUND(basisjaarlonen!AH26*index!$O$7,2)</f>
        <v>44317.1</v>
      </c>
      <c r="AI26" s="241">
        <f>ROUND(basisjaarlonen!AI26*index!$O$7,2)</f>
        <v>39064.61</v>
      </c>
      <c r="AJ26" s="241">
        <f>ROUND(basisjaarlonen!AJ26*index!$O$7,2)</f>
        <v>45351.66</v>
      </c>
      <c r="AK26" s="241">
        <f>ROUND(basisjaarlonen!AK26*index!$O$7,2)</f>
        <v>45802</v>
      </c>
      <c r="AL26" s="241">
        <f>ROUND(basisjaarlonen!AL26*index!$O$7,2)</f>
        <v>49091.27</v>
      </c>
      <c r="AM26" s="241">
        <f>ROUND(basisjaarlonen!AM26*index!$O$7,2)</f>
        <v>46704.57</v>
      </c>
      <c r="AN26" s="241">
        <f>ROUND(basisjaarlonen!AN26*index!$O$7,2)</f>
        <v>46704.45</v>
      </c>
      <c r="AO26" s="241">
        <f>ROUND(basisjaarlonen!AO26*index!$O$7,2)</f>
        <v>50551.28</v>
      </c>
      <c r="AP26" s="241">
        <f>ROUND(basisjaarlonen!AP26*index!$O$7,2)</f>
        <v>47977.75</v>
      </c>
      <c r="AQ26" s="241">
        <f>ROUND(basisjaarlonen!AQ26*index!$O$7,2)</f>
        <v>42645.760000000002</v>
      </c>
      <c r="AR26" s="241">
        <f>ROUND(basisjaarlonen!AR26*index!$O$7,2)</f>
        <v>49091.27</v>
      </c>
      <c r="AS26" s="241">
        <f>ROUND(basisjaarlonen!AS26*index!$O$7,2)</f>
        <v>50194.41</v>
      </c>
      <c r="AT26" s="241">
        <f>ROUND(basisjaarlonen!AT26*index!$O$7,2)</f>
        <v>51321.18</v>
      </c>
      <c r="AU26" s="241">
        <f>ROUND(basisjaarlonen!AU26*index!$O$7,2)</f>
        <v>53627.55</v>
      </c>
      <c r="AV26" s="241">
        <f>ROUND(basisjaarlonen!AV26*index!$O$7,2)</f>
        <v>60352.34</v>
      </c>
      <c r="AW26" s="241">
        <f>ROUND(basisjaarlonen!AW26*index!$O$7,2)</f>
        <v>55219.78</v>
      </c>
      <c r="AX26" s="241">
        <f>ROUND(basisjaarlonen!AX26*index!$O$7,2)</f>
        <v>51558.84</v>
      </c>
      <c r="AY26" s="241">
        <f>ROUND(basisjaarlonen!AY26*index!$O$7,2)</f>
        <v>61678.63</v>
      </c>
      <c r="AZ26" s="241">
        <f>ROUND(basisjaarlonen!AZ26*index!$O$7,2)</f>
        <v>53150.400000000001</v>
      </c>
      <c r="BA26" s="241">
        <f>ROUND(basisjaarlonen!BA26*index!$O$7,2)</f>
        <v>62102.97</v>
      </c>
      <c r="BB26" s="241">
        <f>ROUND(basisjaarlonen!BB26*index!$O$7,2)</f>
        <v>72010.48</v>
      </c>
      <c r="BC26" s="241">
        <f>ROUND(basisjaarlonen!BC26*index!$O$7,2)</f>
        <v>66320.570000000007</v>
      </c>
      <c r="BD26" s="241">
        <f>ROUND(basisjaarlonen!BD26*index!$O$7,2)</f>
        <v>67673.279999999999</v>
      </c>
      <c r="BE26" s="241">
        <f>ROUND(basisjaarlonen!BE26*index!$O$7,2)</f>
        <v>70299.02</v>
      </c>
      <c r="BF26" s="241">
        <f>ROUND(basisjaarlonen!BF26*index!$O$7,2)</f>
        <v>71121.63</v>
      </c>
      <c r="BG26" s="241">
        <f>ROUND(basisjaarlonen!BG26*index!$O$7,2)</f>
        <v>77978.820000000007</v>
      </c>
      <c r="BH26" s="241">
        <f>ROUND(basisjaarlonen!BH26*index!$O$7,2)</f>
        <v>73919.83</v>
      </c>
      <c r="BI26" s="241">
        <f>ROUND(basisjaarlonen!BI26*index!$O$7,2)</f>
        <v>84504.22</v>
      </c>
      <c r="BJ26" s="241">
        <f>ROUND(basisjaarlonen!BJ26*index!$O$7,2)</f>
        <v>81320.960000000006</v>
      </c>
      <c r="BK26" s="241">
        <f>ROUND(basisjaarlonen!BK26*index!$O$7,2)</f>
        <v>87687.28</v>
      </c>
      <c r="BL26" s="241">
        <f>ROUND(basisjaarlonen!BL26*index!$O$7,2)</f>
        <v>89278.83</v>
      </c>
      <c r="BM26" s="241">
        <f>ROUND(basisjaarlonen!BM26*index!$O$7,2)</f>
        <v>92461.92</v>
      </c>
      <c r="BN26" s="241">
        <f>ROUND(basisjaarlonen!BN26*index!$O$7,2)</f>
        <v>55219.19</v>
      </c>
      <c r="BO26" s="241">
        <f>ROUND(basisjaarlonen!BO26*index!$O$7,2)</f>
        <v>56492.44</v>
      </c>
      <c r="BP26" s="241">
        <f>ROUND(basisjaarlonen!BP26*index!$O$7,2)</f>
        <v>86479.4</v>
      </c>
    </row>
    <row r="27" spans="1:68" x14ac:dyDescent="0.25">
      <c r="A27" s="240">
        <v>25</v>
      </c>
      <c r="B27" s="241">
        <f>ROUND(basisjaarlonen!B27*index!$O$7,2)</f>
        <v>26946.9</v>
      </c>
      <c r="C27" s="241">
        <f>ROUND(basisjaarlonen!C27*index!$O$7,2)</f>
        <v>30607.06</v>
      </c>
      <c r="D27" s="241">
        <f>ROUND(basisjaarlonen!D27*index!$O$7,2)</f>
        <v>31375.45</v>
      </c>
      <c r="E27" s="241">
        <f>ROUND(basisjaarlonen!E27*index!$O$7,2)</f>
        <v>28117.43</v>
      </c>
      <c r="F27" s="241">
        <f>ROUND(basisjaarlonen!F27*index!$O$7,2)</f>
        <v>29130.15</v>
      </c>
      <c r="G27" s="241">
        <f>ROUND(basisjaarlonen!G27*index!$O$7,2)</f>
        <v>32077.77</v>
      </c>
      <c r="H27" s="241">
        <f>ROUND(basisjaarlonen!H27*index!$O$7,2)</f>
        <v>33535.699999999997</v>
      </c>
      <c r="I27" s="241">
        <f>ROUND(basisjaarlonen!I27*index!$O$7,2)</f>
        <v>32560.15</v>
      </c>
      <c r="J27" s="241">
        <f>ROUND(basisjaarlonen!J27*index!$O$7,2)</f>
        <v>32833.339999999997</v>
      </c>
      <c r="K27" s="241">
        <f>ROUND(basisjaarlonen!K27*index!$O$7,2)</f>
        <v>33535.61</v>
      </c>
      <c r="L27" s="241">
        <f>ROUND(basisjaarlonen!L27*index!$O$7,2)</f>
        <v>39461.919999999998</v>
      </c>
      <c r="M27" s="241">
        <f>ROUND(basisjaarlonen!M27*index!$O$7,2)</f>
        <v>34007.93</v>
      </c>
      <c r="N27" s="241">
        <f>ROUND(basisjaarlonen!N27*index!$O$7,2)</f>
        <v>34366.019999999997</v>
      </c>
      <c r="O27" s="241">
        <f>ROUND(basisjaarlonen!O27*index!$O$7,2)</f>
        <v>40417.800000000003</v>
      </c>
      <c r="P27" s="241">
        <f>ROUND(basisjaarlonen!P27*index!$O$7,2)</f>
        <v>40656.6</v>
      </c>
      <c r="Q27" s="241">
        <f>ROUND(basisjaarlonen!Q27*index!$O$7,2)</f>
        <v>40895.25</v>
      </c>
      <c r="R27" s="241">
        <f>ROUND(basisjaarlonen!R27*index!$O$7,2)</f>
        <v>35244.94</v>
      </c>
      <c r="S27" s="241">
        <f>ROUND(basisjaarlonen!S27*index!$O$7,2)</f>
        <v>38587.19</v>
      </c>
      <c r="T27" s="241">
        <f>ROUND(basisjaarlonen!T27*index!$O$7,2)</f>
        <v>41213.599999999999</v>
      </c>
      <c r="U27" s="241">
        <f>ROUND(basisjaarlonen!U27*index!$O$7,2)</f>
        <v>41850.230000000003</v>
      </c>
      <c r="V27" s="241">
        <f>ROUND(basisjaarlonen!V27*index!$O$7,2)</f>
        <v>43096.45</v>
      </c>
      <c r="W27" s="241">
        <f>ROUND(basisjaarlonen!W27*index!$O$7,2)</f>
        <v>36358.97</v>
      </c>
      <c r="X27" s="241">
        <f>ROUND(basisjaarlonen!X27*index!$O$7,2)</f>
        <v>33161.82</v>
      </c>
      <c r="Y27" s="241">
        <f>ROUND(basisjaarlonen!Y27*index!$O$7,2)</f>
        <v>42645.93</v>
      </c>
      <c r="Z27" s="241">
        <f>ROUND(basisjaarlonen!Z27*index!$O$7,2)</f>
        <v>37472.99</v>
      </c>
      <c r="AA27" s="241">
        <f>ROUND(basisjaarlonen!AA27*index!$O$7,2)</f>
        <v>38666.269999999997</v>
      </c>
      <c r="AB27" s="241">
        <f>ROUND(basisjaarlonen!AB27*index!$O$7,2)</f>
        <v>43441.82</v>
      </c>
      <c r="AC27" s="241">
        <f>ROUND(basisjaarlonen!AC27*index!$O$7,2)</f>
        <v>37977.019999999997</v>
      </c>
      <c r="AD27" s="241">
        <f>ROUND(basisjaarlonen!AD27*index!$O$7,2)</f>
        <v>43096.37</v>
      </c>
      <c r="AE27" s="241">
        <f>ROUND(basisjaarlonen!AE27*index!$O$7,2)</f>
        <v>50046.23</v>
      </c>
      <c r="AF27" s="241">
        <f>ROUND(basisjaarlonen!AF27*index!$O$7,2)</f>
        <v>51001.120000000003</v>
      </c>
      <c r="AG27" s="241">
        <f>ROUND(basisjaarlonen!AG27*index!$O$7,2)</f>
        <v>38587.160000000003</v>
      </c>
      <c r="AH27" s="241">
        <f>ROUND(basisjaarlonen!AH27*index!$O$7,2)</f>
        <v>45431.24</v>
      </c>
      <c r="AI27" s="241">
        <f>ROUND(basisjaarlonen!AI27*index!$O$7,2)</f>
        <v>39701.21</v>
      </c>
      <c r="AJ27" s="241">
        <f>ROUND(basisjaarlonen!AJ27*index!$O$7,2)</f>
        <v>46465.74</v>
      </c>
      <c r="AK27" s="241">
        <f>ROUND(basisjaarlonen!AK27*index!$O$7,2)</f>
        <v>46756.89</v>
      </c>
      <c r="AL27" s="241">
        <f>ROUND(basisjaarlonen!AL27*index!$O$7,2)</f>
        <v>50046.19</v>
      </c>
      <c r="AM27" s="241">
        <f>ROUND(basisjaarlonen!AM27*index!$O$7,2)</f>
        <v>47818.71</v>
      </c>
      <c r="AN27" s="241">
        <f>ROUND(basisjaarlonen!AN27*index!$O$7,2)</f>
        <v>47818.58</v>
      </c>
      <c r="AO27" s="241">
        <f>ROUND(basisjaarlonen!AO27*index!$O$7,2)</f>
        <v>51824.52</v>
      </c>
      <c r="AP27" s="241">
        <f>ROUND(basisjaarlonen!AP27*index!$O$7,2)</f>
        <v>49091.88</v>
      </c>
      <c r="AQ27" s="241">
        <f>ROUND(basisjaarlonen!AQ27*index!$O$7,2)</f>
        <v>43282.34</v>
      </c>
      <c r="AR27" s="241">
        <f>ROUND(basisjaarlonen!AR27*index!$O$7,2)</f>
        <v>50046.19</v>
      </c>
      <c r="AS27" s="241">
        <f>ROUND(basisjaarlonen!AS27*index!$O$7,2)</f>
        <v>51274.47</v>
      </c>
      <c r="AT27" s="241">
        <f>ROUND(basisjaarlonen!AT27*index!$O$7,2)</f>
        <v>52401.3</v>
      </c>
      <c r="AU27" s="241">
        <f>ROUND(basisjaarlonen!AU27*index!$O$7,2)</f>
        <v>54900.800000000003</v>
      </c>
      <c r="AV27" s="241">
        <f>ROUND(basisjaarlonen!AV27*index!$O$7,2)</f>
        <v>60352.34</v>
      </c>
      <c r="AW27" s="241">
        <f>ROUND(basisjaarlonen!AW27*index!$O$7,2)</f>
        <v>56493.05</v>
      </c>
      <c r="AX27" s="241">
        <f>ROUND(basisjaarlonen!AX27*index!$O$7,2)</f>
        <v>52672.89</v>
      </c>
      <c r="AY27" s="241">
        <f>ROUND(basisjaarlonen!AY27*index!$O$7,2)</f>
        <v>61678.63</v>
      </c>
      <c r="AZ27" s="241">
        <f>ROUND(basisjaarlonen!AZ27*index!$O$7,2)</f>
        <v>54264.480000000003</v>
      </c>
      <c r="BA27" s="241">
        <f>ROUND(basisjaarlonen!BA27*index!$O$7,2)</f>
        <v>63813.9</v>
      </c>
      <c r="BB27" s="241">
        <f>ROUND(basisjaarlonen!BB27*index!$O$7,2)</f>
        <v>72010.48</v>
      </c>
      <c r="BC27" s="241">
        <f>ROUND(basisjaarlonen!BC27*index!$O$7,2)</f>
        <v>68031.539999999994</v>
      </c>
      <c r="BD27" s="241">
        <f>ROUND(basisjaarlonen!BD27*index!$O$7,2)</f>
        <v>69384.25</v>
      </c>
      <c r="BE27" s="241">
        <f>ROUND(basisjaarlonen!BE27*index!$O$7,2)</f>
        <v>70299.02</v>
      </c>
      <c r="BF27" s="241">
        <f>ROUND(basisjaarlonen!BF27*index!$O$7,2)</f>
        <v>71121.63</v>
      </c>
      <c r="BG27" s="241">
        <f>ROUND(basisjaarlonen!BG27*index!$O$7,2)</f>
        <v>77978.820000000007</v>
      </c>
      <c r="BH27" s="241">
        <f>ROUND(basisjaarlonen!BH27*index!$O$7,2)</f>
        <v>73919.83</v>
      </c>
      <c r="BI27" s="241">
        <f>ROUND(basisjaarlonen!BI27*index!$O$7,2)</f>
        <v>84504.22</v>
      </c>
      <c r="BJ27" s="241">
        <f>ROUND(basisjaarlonen!BJ27*index!$O$7,2)</f>
        <v>81320.960000000006</v>
      </c>
      <c r="BK27" s="241">
        <f>ROUND(basisjaarlonen!BK27*index!$O$7,2)</f>
        <v>87687.28</v>
      </c>
      <c r="BL27" s="241">
        <f>ROUND(basisjaarlonen!BL27*index!$O$7,2)</f>
        <v>89278.83</v>
      </c>
      <c r="BM27" s="241">
        <f>ROUND(basisjaarlonen!BM27*index!$O$7,2)</f>
        <v>92461.92</v>
      </c>
      <c r="BN27" s="241">
        <f>ROUND(basisjaarlonen!BN27*index!$O$7,2)</f>
        <v>56492.49</v>
      </c>
      <c r="BO27" s="241">
        <f>ROUND(basisjaarlonen!BO27*index!$O$7,2)</f>
        <v>57765.74</v>
      </c>
      <c r="BP27" s="241">
        <f>ROUND(basisjaarlonen!BP27*index!$O$7,2)</f>
        <v>86479.4</v>
      </c>
    </row>
    <row r="28" spans="1:68" x14ac:dyDescent="0.25">
      <c r="A28" s="240">
        <v>26</v>
      </c>
      <c r="B28" s="241">
        <f>ROUND(basisjaarlonen!B28*index!$O$7,2)</f>
        <v>27069.68</v>
      </c>
      <c r="C28" s="241">
        <f>ROUND(basisjaarlonen!C28*index!$O$7,2)</f>
        <v>30883.02</v>
      </c>
      <c r="D28" s="241">
        <f>ROUND(basisjaarlonen!D28*index!$O$7,2)</f>
        <v>31657.67</v>
      </c>
      <c r="E28" s="241">
        <f>ROUND(basisjaarlonen!E28*index!$O$7,2)</f>
        <v>28240.13</v>
      </c>
      <c r="F28" s="241">
        <f>ROUND(basisjaarlonen!F28*index!$O$7,2)</f>
        <v>29265.1</v>
      </c>
      <c r="G28" s="241">
        <f>ROUND(basisjaarlonen!G28*index!$O$7,2)</f>
        <v>32359.93</v>
      </c>
      <c r="H28" s="241">
        <f>ROUND(basisjaarlonen!H28*index!$O$7,2)</f>
        <v>33830.550000000003</v>
      </c>
      <c r="I28" s="241">
        <f>ROUND(basisjaarlonen!I28*index!$O$7,2)</f>
        <v>32854.65</v>
      </c>
      <c r="J28" s="241">
        <f>ROUND(basisjaarlonen!J28*index!$O$7,2)</f>
        <v>33127.769999999997</v>
      </c>
      <c r="K28" s="241">
        <f>ROUND(basisjaarlonen!K28*index!$O$7,2)</f>
        <v>33830.639999999999</v>
      </c>
      <c r="L28" s="241">
        <f>ROUND(basisjaarlonen!L28*index!$O$7,2)</f>
        <v>40018.89</v>
      </c>
      <c r="M28" s="241">
        <f>ROUND(basisjaarlonen!M28*index!$O$7,2)</f>
        <v>34308.18</v>
      </c>
      <c r="N28" s="241">
        <f>ROUND(basisjaarlonen!N28*index!$O$7,2)</f>
        <v>34666.32</v>
      </c>
      <c r="O28" s="241">
        <f>ROUND(basisjaarlonen!O28*index!$O$7,2)</f>
        <v>40417.800000000003</v>
      </c>
      <c r="P28" s="241">
        <f>ROUND(basisjaarlonen!P28*index!$O$7,2)</f>
        <v>40656.6</v>
      </c>
      <c r="Q28" s="241">
        <f>ROUND(basisjaarlonen!Q28*index!$O$7,2)</f>
        <v>40895.25</v>
      </c>
      <c r="R28" s="241">
        <f>ROUND(basisjaarlonen!R28*index!$O$7,2)</f>
        <v>35244.94</v>
      </c>
      <c r="S28" s="241">
        <f>ROUND(basisjaarlonen!S28*index!$O$7,2)</f>
        <v>38587.19</v>
      </c>
      <c r="T28" s="241">
        <f>ROUND(basisjaarlonen!T28*index!$O$7,2)</f>
        <v>41213.599999999999</v>
      </c>
      <c r="U28" s="241">
        <f>ROUND(basisjaarlonen!U28*index!$O$7,2)</f>
        <v>41850.230000000003</v>
      </c>
      <c r="V28" s="241">
        <f>ROUND(basisjaarlonen!V28*index!$O$7,2)</f>
        <v>43096.45</v>
      </c>
      <c r="W28" s="241">
        <f>ROUND(basisjaarlonen!W28*index!$O$7,2)</f>
        <v>36358.97</v>
      </c>
      <c r="X28" s="241">
        <f>ROUND(basisjaarlonen!X28*index!$O$7,2)</f>
        <v>33296.82</v>
      </c>
      <c r="Y28" s="241">
        <f>ROUND(basisjaarlonen!Y28*index!$O$7,2)</f>
        <v>42645.93</v>
      </c>
      <c r="Z28" s="241">
        <f>ROUND(basisjaarlonen!Z28*index!$O$7,2)</f>
        <v>37472.99</v>
      </c>
      <c r="AA28" s="241">
        <f>ROUND(basisjaarlonen!AA28*index!$O$7,2)</f>
        <v>39223.18</v>
      </c>
      <c r="AB28" s="241">
        <f>ROUND(basisjaarlonen!AB28*index!$O$7,2)</f>
        <v>43441.82</v>
      </c>
      <c r="AC28" s="241">
        <f>ROUND(basisjaarlonen!AC28*index!$O$7,2)</f>
        <v>37977.019999999997</v>
      </c>
      <c r="AD28" s="241">
        <f>ROUND(basisjaarlonen!AD28*index!$O$7,2)</f>
        <v>43096.37</v>
      </c>
      <c r="AE28" s="241">
        <f>ROUND(basisjaarlonen!AE28*index!$O$7,2)</f>
        <v>50046.23</v>
      </c>
      <c r="AF28" s="241">
        <f>ROUND(basisjaarlonen!AF28*index!$O$7,2)</f>
        <v>51001.120000000003</v>
      </c>
      <c r="AG28" s="241">
        <f>ROUND(basisjaarlonen!AG28*index!$O$7,2)</f>
        <v>38587.160000000003</v>
      </c>
      <c r="AH28" s="241">
        <f>ROUND(basisjaarlonen!AH28*index!$O$7,2)</f>
        <v>45431.24</v>
      </c>
      <c r="AI28" s="241">
        <f>ROUND(basisjaarlonen!AI28*index!$O$7,2)</f>
        <v>39701.21</v>
      </c>
      <c r="AJ28" s="241">
        <f>ROUND(basisjaarlonen!AJ28*index!$O$7,2)</f>
        <v>46465.74</v>
      </c>
      <c r="AK28" s="241">
        <f>ROUND(basisjaarlonen!AK28*index!$O$7,2)</f>
        <v>46756.89</v>
      </c>
      <c r="AL28" s="241">
        <f>ROUND(basisjaarlonen!AL28*index!$O$7,2)</f>
        <v>50046.19</v>
      </c>
      <c r="AM28" s="241">
        <f>ROUND(basisjaarlonen!AM28*index!$O$7,2)</f>
        <v>47818.71</v>
      </c>
      <c r="AN28" s="241">
        <f>ROUND(basisjaarlonen!AN28*index!$O$7,2)</f>
        <v>47818.58</v>
      </c>
      <c r="AO28" s="241">
        <f>ROUND(basisjaarlonen!AO28*index!$O$7,2)</f>
        <v>51824.52</v>
      </c>
      <c r="AP28" s="241">
        <f>ROUND(basisjaarlonen!AP28*index!$O$7,2)</f>
        <v>49091.88</v>
      </c>
      <c r="AQ28" s="241">
        <f>ROUND(basisjaarlonen!AQ28*index!$O$7,2)</f>
        <v>43282.34</v>
      </c>
      <c r="AR28" s="241">
        <f>ROUND(basisjaarlonen!AR28*index!$O$7,2)</f>
        <v>50046.19</v>
      </c>
      <c r="AS28" s="241">
        <f>ROUND(basisjaarlonen!AS28*index!$O$7,2)</f>
        <v>51274.47</v>
      </c>
      <c r="AT28" s="241">
        <f>ROUND(basisjaarlonen!AT28*index!$O$7,2)</f>
        <v>52401.3</v>
      </c>
      <c r="AU28" s="241">
        <f>ROUND(basisjaarlonen!AU28*index!$O$7,2)</f>
        <v>54900.800000000003</v>
      </c>
      <c r="AV28" s="241">
        <f>ROUND(basisjaarlonen!AV28*index!$O$7,2)</f>
        <v>60352.34</v>
      </c>
      <c r="AW28" s="241">
        <f>ROUND(basisjaarlonen!AW28*index!$O$7,2)</f>
        <v>56493.05</v>
      </c>
      <c r="AX28" s="241">
        <f>ROUND(basisjaarlonen!AX28*index!$O$7,2)</f>
        <v>52672.89</v>
      </c>
      <c r="AY28" s="241">
        <f>ROUND(basisjaarlonen!AY28*index!$O$7,2)</f>
        <v>61678.63</v>
      </c>
      <c r="AZ28" s="241">
        <f>ROUND(basisjaarlonen!AZ28*index!$O$7,2)</f>
        <v>54264.480000000003</v>
      </c>
      <c r="BA28" s="241">
        <f>ROUND(basisjaarlonen!BA28*index!$O$7,2)</f>
        <v>63813.9</v>
      </c>
      <c r="BB28" s="241">
        <f>ROUND(basisjaarlonen!BB28*index!$O$7,2)</f>
        <v>72010.48</v>
      </c>
      <c r="BC28" s="241">
        <f>ROUND(basisjaarlonen!BC28*index!$O$7,2)</f>
        <v>68031.539999999994</v>
      </c>
      <c r="BD28" s="241">
        <f>ROUND(basisjaarlonen!BD28*index!$O$7,2)</f>
        <v>69384.25</v>
      </c>
      <c r="BE28" s="241">
        <f>ROUND(basisjaarlonen!BE28*index!$O$7,2)</f>
        <v>70299.02</v>
      </c>
      <c r="BF28" s="241">
        <f>ROUND(basisjaarlonen!BF28*index!$O$7,2)</f>
        <v>71121.63</v>
      </c>
      <c r="BG28" s="241">
        <f>ROUND(basisjaarlonen!BG28*index!$O$7,2)</f>
        <v>77978.820000000007</v>
      </c>
      <c r="BH28" s="241">
        <f>ROUND(basisjaarlonen!BH28*index!$O$7,2)</f>
        <v>73919.83</v>
      </c>
      <c r="BI28" s="241">
        <f>ROUND(basisjaarlonen!BI28*index!$O$7,2)</f>
        <v>86891.57</v>
      </c>
      <c r="BJ28" s="241">
        <f>ROUND(basisjaarlonen!BJ28*index!$O$7,2)</f>
        <v>81320.960000000006</v>
      </c>
      <c r="BK28" s="241">
        <f>ROUND(basisjaarlonen!BK28*index!$O$7,2)</f>
        <v>90027.79</v>
      </c>
      <c r="BL28" s="241">
        <f>ROUND(basisjaarlonen!BL28*index!$O$7,2)</f>
        <v>89278.83</v>
      </c>
      <c r="BM28" s="241">
        <f>ROUND(basisjaarlonen!BM28*index!$O$7,2)</f>
        <v>92461.92</v>
      </c>
      <c r="BN28" s="241">
        <f>ROUND(basisjaarlonen!BN28*index!$O$7,2)</f>
        <v>56492.49</v>
      </c>
      <c r="BO28" s="241">
        <f>ROUND(basisjaarlonen!BO28*index!$O$7,2)</f>
        <v>57765.74</v>
      </c>
      <c r="BP28" s="241">
        <f>ROUND(basisjaarlonen!BP28*index!$O$7,2)</f>
        <v>86479.4</v>
      </c>
    </row>
    <row r="29" spans="1:68" x14ac:dyDescent="0.25">
      <c r="A29" s="240">
        <v>27</v>
      </c>
      <c r="B29" s="241">
        <f>ROUND(basisjaarlonen!B29*index!$O$7,2)</f>
        <v>27192.42</v>
      </c>
      <c r="C29" s="241">
        <f>ROUND(basisjaarlonen!C29*index!$O$7,2)</f>
        <v>31159.09</v>
      </c>
      <c r="D29" s="241">
        <f>ROUND(basisjaarlonen!D29*index!$O$7,2)</f>
        <v>31939.88</v>
      </c>
      <c r="E29" s="241">
        <f>ROUND(basisjaarlonen!E29*index!$O$7,2)</f>
        <v>28362.87</v>
      </c>
      <c r="F29" s="241">
        <f>ROUND(basisjaarlonen!F29*index!$O$7,2)</f>
        <v>29400.06</v>
      </c>
      <c r="G29" s="241">
        <f>ROUND(basisjaarlonen!G29*index!$O$7,2)</f>
        <v>32642.18</v>
      </c>
      <c r="H29" s="241">
        <f>ROUND(basisjaarlonen!H29*index!$O$7,2)</f>
        <v>34130.76</v>
      </c>
      <c r="I29" s="241">
        <f>ROUND(basisjaarlonen!I29*index!$O$7,2)</f>
        <v>33149.040000000001</v>
      </c>
      <c r="J29" s="241">
        <f>ROUND(basisjaarlonen!J29*index!$O$7,2)</f>
        <v>33422.19</v>
      </c>
      <c r="K29" s="241">
        <f>ROUND(basisjaarlonen!K29*index!$O$7,2)</f>
        <v>34130.89</v>
      </c>
      <c r="L29" s="241">
        <f>ROUND(basisjaarlonen!L29*index!$O$7,2)</f>
        <v>40575.85</v>
      </c>
      <c r="M29" s="241">
        <f>ROUND(basisjaarlonen!M29*index!$O$7,2)</f>
        <v>34608.519999999997</v>
      </c>
      <c r="N29" s="241">
        <f>ROUND(basisjaarlonen!N29*index!$O$7,2)</f>
        <v>34966.559999999998</v>
      </c>
      <c r="O29" s="241">
        <f>ROUND(basisjaarlonen!O29*index!$O$7,2)</f>
        <v>41531.89</v>
      </c>
      <c r="P29" s="241">
        <f>ROUND(basisjaarlonen!P29*index!$O$7,2)</f>
        <v>41770.68</v>
      </c>
      <c r="Q29" s="241">
        <f>ROUND(basisjaarlonen!Q29*index!$O$7,2)</f>
        <v>42009.36</v>
      </c>
      <c r="R29" s="241">
        <f>ROUND(basisjaarlonen!R29*index!$O$7,2)</f>
        <v>35881.519999999997</v>
      </c>
      <c r="S29" s="241">
        <f>ROUND(basisjaarlonen!S29*index!$O$7,2)</f>
        <v>39223.74</v>
      </c>
      <c r="T29" s="241">
        <f>ROUND(basisjaarlonen!T29*index!$O$7,2)</f>
        <v>42327.77</v>
      </c>
      <c r="U29" s="241">
        <f>ROUND(basisjaarlonen!U29*index!$O$7,2)</f>
        <v>42964.35</v>
      </c>
      <c r="V29" s="241">
        <f>ROUND(basisjaarlonen!V29*index!$O$7,2)</f>
        <v>44051.34</v>
      </c>
      <c r="W29" s="241">
        <f>ROUND(basisjaarlonen!W29*index!$O$7,2)</f>
        <v>36995.57</v>
      </c>
      <c r="X29" s="241">
        <f>ROUND(basisjaarlonen!X29*index!$O$7,2)</f>
        <v>33431.730000000003</v>
      </c>
      <c r="Y29" s="241">
        <f>ROUND(basisjaarlonen!Y29*index!$O$7,2)</f>
        <v>43760.07</v>
      </c>
      <c r="Z29" s="241">
        <f>ROUND(basisjaarlonen!Z29*index!$O$7,2)</f>
        <v>38109.57</v>
      </c>
      <c r="AA29" s="241">
        <f>ROUND(basisjaarlonen!AA29*index!$O$7,2)</f>
        <v>39780.18</v>
      </c>
      <c r="AB29" s="241">
        <f>ROUND(basisjaarlonen!AB29*index!$O$7,2)</f>
        <v>44555.86</v>
      </c>
      <c r="AC29" s="241">
        <f>ROUND(basisjaarlonen!AC29*index!$O$7,2)</f>
        <v>38613.599999999999</v>
      </c>
      <c r="AD29" s="241">
        <f>ROUND(basisjaarlonen!AD29*index!$O$7,2)</f>
        <v>44051.25</v>
      </c>
      <c r="AE29" s="241">
        <f>ROUND(basisjaarlonen!AE29*index!$O$7,2)</f>
        <v>51001.120000000003</v>
      </c>
      <c r="AF29" s="241">
        <f>ROUND(basisjaarlonen!AF29*index!$O$7,2)</f>
        <v>51001.120000000003</v>
      </c>
      <c r="AG29" s="241">
        <f>ROUND(basisjaarlonen!AG29*index!$O$7,2)</f>
        <v>39223.699999999997</v>
      </c>
      <c r="AH29" s="241">
        <f>ROUND(basisjaarlonen!AH29*index!$O$7,2)</f>
        <v>46545.37</v>
      </c>
      <c r="AI29" s="241">
        <f>ROUND(basisjaarlonen!AI29*index!$O$7,2)</f>
        <v>40337.730000000003</v>
      </c>
      <c r="AJ29" s="241">
        <f>ROUND(basisjaarlonen!AJ29*index!$O$7,2)</f>
        <v>47579.88</v>
      </c>
      <c r="AK29" s="241">
        <f>ROUND(basisjaarlonen!AK29*index!$O$7,2)</f>
        <v>47711.81</v>
      </c>
      <c r="AL29" s="241">
        <f>ROUND(basisjaarlonen!AL29*index!$O$7,2)</f>
        <v>51001.06</v>
      </c>
      <c r="AM29" s="241">
        <f>ROUND(basisjaarlonen!AM29*index!$O$7,2)</f>
        <v>48932.75</v>
      </c>
      <c r="AN29" s="241">
        <f>ROUND(basisjaarlonen!AN29*index!$O$7,2)</f>
        <v>48932.62</v>
      </c>
      <c r="AO29" s="241">
        <f>ROUND(basisjaarlonen!AO29*index!$O$7,2)</f>
        <v>53097.78</v>
      </c>
      <c r="AP29" s="241">
        <f>ROUND(basisjaarlonen!AP29*index!$O$7,2)</f>
        <v>50205.97</v>
      </c>
      <c r="AQ29" s="241">
        <f>ROUND(basisjaarlonen!AQ29*index!$O$7,2)</f>
        <v>43918.879999999997</v>
      </c>
      <c r="AR29" s="241">
        <f>ROUND(basisjaarlonen!AR29*index!$O$7,2)</f>
        <v>51001.06</v>
      </c>
      <c r="AS29" s="241">
        <f>ROUND(basisjaarlonen!AS29*index!$O$7,2)</f>
        <v>52354.6</v>
      </c>
      <c r="AT29" s="241">
        <f>ROUND(basisjaarlonen!AT29*index!$O$7,2)</f>
        <v>53481.41</v>
      </c>
      <c r="AU29" s="241">
        <f>ROUND(basisjaarlonen!AU29*index!$O$7,2)</f>
        <v>56174.06</v>
      </c>
      <c r="AV29" s="241">
        <f>ROUND(basisjaarlonen!AV29*index!$O$7,2)</f>
        <v>60352.34</v>
      </c>
      <c r="AW29" s="241">
        <f>ROUND(basisjaarlonen!AW29*index!$O$7,2)</f>
        <v>57766.35</v>
      </c>
      <c r="AX29" s="241">
        <f>ROUND(basisjaarlonen!AX29*index!$O$7,2)</f>
        <v>53787.03</v>
      </c>
      <c r="AY29" s="241">
        <f>ROUND(basisjaarlonen!AY29*index!$O$7,2)</f>
        <v>61678.63</v>
      </c>
      <c r="AZ29" s="241">
        <f>ROUND(basisjaarlonen!AZ29*index!$O$7,2)</f>
        <v>55378.559999999998</v>
      </c>
      <c r="BA29" s="241">
        <f>ROUND(basisjaarlonen!BA29*index!$O$7,2)</f>
        <v>63813.9</v>
      </c>
      <c r="BB29" s="241">
        <f>ROUND(basisjaarlonen!BB29*index!$O$7,2)</f>
        <v>72010.48</v>
      </c>
      <c r="BC29" s="241">
        <f>ROUND(basisjaarlonen!BC29*index!$O$7,2)</f>
        <v>68031.539999999994</v>
      </c>
      <c r="BD29" s="241">
        <f>ROUND(basisjaarlonen!BD29*index!$O$7,2)</f>
        <v>69384.25</v>
      </c>
      <c r="BE29" s="241">
        <f>ROUND(basisjaarlonen!BE29*index!$O$7,2)</f>
        <v>70299.02</v>
      </c>
      <c r="BF29" s="241">
        <f>ROUND(basisjaarlonen!BF29*index!$O$7,2)</f>
        <v>71121.63</v>
      </c>
      <c r="BG29" s="241">
        <f>ROUND(basisjaarlonen!BG29*index!$O$7,2)</f>
        <v>77978.820000000007</v>
      </c>
      <c r="BH29" s="241">
        <f>ROUND(basisjaarlonen!BH29*index!$O$7,2)</f>
        <v>73919.83</v>
      </c>
      <c r="BI29" s="241">
        <f>ROUND(basisjaarlonen!BI29*index!$O$7,2)</f>
        <v>86891.57</v>
      </c>
      <c r="BJ29" s="241">
        <f>ROUND(basisjaarlonen!BJ29*index!$O$7,2)</f>
        <v>81320.960000000006</v>
      </c>
      <c r="BK29" s="241">
        <f>ROUND(basisjaarlonen!BK29*index!$O$7,2)</f>
        <v>90027.79</v>
      </c>
      <c r="BL29" s="241">
        <f>ROUND(basisjaarlonen!BL29*index!$O$7,2)</f>
        <v>89278.83</v>
      </c>
      <c r="BM29" s="241">
        <f>ROUND(basisjaarlonen!BM29*index!$O$7,2)</f>
        <v>92461.92</v>
      </c>
      <c r="BN29" s="241">
        <f>ROUND(basisjaarlonen!BN29*index!$O$7,2)</f>
        <v>57765.79</v>
      </c>
      <c r="BO29" s="241">
        <f>ROUND(basisjaarlonen!BO29*index!$O$7,2)</f>
        <v>59039</v>
      </c>
      <c r="BP29" s="241">
        <f>ROUND(basisjaarlonen!BP29*index!$O$7,2)</f>
        <v>86479.4</v>
      </c>
    </row>
    <row r="30" spans="1:68" x14ac:dyDescent="0.25">
      <c r="A30" s="240">
        <v>28</v>
      </c>
      <c r="B30" s="241">
        <f>ROUND(basisjaarlonen!B30*index!$O$7,2)</f>
        <v>27192.42</v>
      </c>
      <c r="C30" s="241">
        <f>ROUND(basisjaarlonen!C30*index!$O$7,2)</f>
        <v>31435.1</v>
      </c>
      <c r="D30" s="241">
        <f>ROUND(basisjaarlonen!D30*index!$O$7,2)</f>
        <v>32222.13</v>
      </c>
      <c r="E30" s="241">
        <f>ROUND(basisjaarlonen!E30*index!$O$7,2)</f>
        <v>28362.87</v>
      </c>
      <c r="F30" s="241">
        <f>ROUND(basisjaarlonen!F30*index!$O$7,2)</f>
        <v>29400.06</v>
      </c>
      <c r="G30" s="241">
        <f>ROUND(basisjaarlonen!G30*index!$O$7,2)</f>
        <v>32924.400000000001</v>
      </c>
      <c r="H30" s="241">
        <f>ROUND(basisjaarlonen!H30*index!$O$7,2)</f>
        <v>34431.01</v>
      </c>
      <c r="I30" s="241">
        <f>ROUND(basisjaarlonen!I30*index!$O$7,2)</f>
        <v>33443.46</v>
      </c>
      <c r="J30" s="241">
        <f>ROUND(basisjaarlonen!J30*index!$O$7,2)</f>
        <v>33716.620000000003</v>
      </c>
      <c r="K30" s="241">
        <f>ROUND(basisjaarlonen!K30*index!$O$7,2)</f>
        <v>34431.15</v>
      </c>
      <c r="L30" s="241">
        <f>ROUND(basisjaarlonen!L30*index!$O$7,2)</f>
        <v>41132.76</v>
      </c>
      <c r="M30" s="241">
        <f>ROUND(basisjaarlonen!M30*index!$O$7,2)</f>
        <v>34908.769999999997</v>
      </c>
      <c r="N30" s="241">
        <f>ROUND(basisjaarlonen!N30*index!$O$7,2)</f>
        <v>35266.9</v>
      </c>
      <c r="O30" s="241">
        <f>ROUND(basisjaarlonen!O30*index!$O$7,2)</f>
        <v>41531.89</v>
      </c>
      <c r="P30" s="241">
        <f>ROUND(basisjaarlonen!P30*index!$O$7,2)</f>
        <v>41770.68</v>
      </c>
      <c r="Q30" s="241">
        <f>ROUND(basisjaarlonen!Q30*index!$O$7,2)</f>
        <v>42009.36</v>
      </c>
      <c r="R30" s="241">
        <f>ROUND(basisjaarlonen!R30*index!$O$7,2)</f>
        <v>35881.519999999997</v>
      </c>
      <c r="S30" s="241">
        <f>ROUND(basisjaarlonen!S30*index!$O$7,2)</f>
        <v>39223.74</v>
      </c>
      <c r="T30" s="241">
        <f>ROUND(basisjaarlonen!T30*index!$O$7,2)</f>
        <v>42327.77</v>
      </c>
      <c r="U30" s="241">
        <f>ROUND(basisjaarlonen!U30*index!$O$7,2)</f>
        <v>42964.35</v>
      </c>
      <c r="V30" s="241">
        <f>ROUND(basisjaarlonen!V30*index!$O$7,2)</f>
        <v>44051.34</v>
      </c>
      <c r="W30" s="241">
        <f>ROUND(basisjaarlonen!W30*index!$O$7,2)</f>
        <v>36995.57</v>
      </c>
      <c r="X30" s="241">
        <f>ROUND(basisjaarlonen!X30*index!$O$7,2)</f>
        <v>33431.730000000003</v>
      </c>
      <c r="Y30" s="241">
        <f>ROUND(basisjaarlonen!Y30*index!$O$7,2)</f>
        <v>43760.07</v>
      </c>
      <c r="Z30" s="241">
        <f>ROUND(basisjaarlonen!Z30*index!$O$7,2)</f>
        <v>38109.57</v>
      </c>
      <c r="AA30" s="241">
        <f>ROUND(basisjaarlonen!AA30*index!$O$7,2)</f>
        <v>40337.050000000003</v>
      </c>
      <c r="AB30" s="241">
        <f>ROUND(basisjaarlonen!AB30*index!$O$7,2)</f>
        <v>44555.86</v>
      </c>
      <c r="AC30" s="241">
        <f>ROUND(basisjaarlonen!AC30*index!$O$7,2)</f>
        <v>38613.599999999999</v>
      </c>
      <c r="AD30" s="241">
        <f>ROUND(basisjaarlonen!AD30*index!$O$7,2)</f>
        <v>44051.25</v>
      </c>
      <c r="AE30" s="241">
        <f>ROUND(basisjaarlonen!AE30*index!$O$7,2)</f>
        <v>51001.120000000003</v>
      </c>
      <c r="AF30" s="241">
        <f>ROUND(basisjaarlonen!AF30*index!$O$7,2)</f>
        <v>51001.120000000003</v>
      </c>
      <c r="AG30" s="241">
        <f>ROUND(basisjaarlonen!AG30*index!$O$7,2)</f>
        <v>39223.699999999997</v>
      </c>
      <c r="AH30" s="241">
        <f>ROUND(basisjaarlonen!AH30*index!$O$7,2)</f>
        <v>46545.37</v>
      </c>
      <c r="AI30" s="241">
        <f>ROUND(basisjaarlonen!AI30*index!$O$7,2)</f>
        <v>40337.730000000003</v>
      </c>
      <c r="AJ30" s="241">
        <f>ROUND(basisjaarlonen!AJ30*index!$O$7,2)</f>
        <v>47579.88</v>
      </c>
      <c r="AK30" s="241">
        <f>ROUND(basisjaarlonen!AK30*index!$O$7,2)</f>
        <v>47711.81</v>
      </c>
      <c r="AL30" s="241">
        <f>ROUND(basisjaarlonen!AL30*index!$O$7,2)</f>
        <v>51001.06</v>
      </c>
      <c r="AM30" s="241">
        <f>ROUND(basisjaarlonen!AM30*index!$O$7,2)</f>
        <v>48932.75</v>
      </c>
      <c r="AN30" s="241">
        <f>ROUND(basisjaarlonen!AN30*index!$O$7,2)</f>
        <v>48932.62</v>
      </c>
      <c r="AO30" s="241">
        <f>ROUND(basisjaarlonen!AO30*index!$O$7,2)</f>
        <v>53097.78</v>
      </c>
      <c r="AP30" s="241">
        <f>ROUND(basisjaarlonen!AP30*index!$O$7,2)</f>
        <v>50205.97</v>
      </c>
      <c r="AQ30" s="241">
        <f>ROUND(basisjaarlonen!AQ30*index!$O$7,2)</f>
        <v>43918.879999999997</v>
      </c>
      <c r="AR30" s="241">
        <f>ROUND(basisjaarlonen!AR30*index!$O$7,2)</f>
        <v>51001.06</v>
      </c>
      <c r="AS30" s="241">
        <f>ROUND(basisjaarlonen!AS30*index!$O$7,2)</f>
        <v>52354.6</v>
      </c>
      <c r="AT30" s="241">
        <f>ROUND(basisjaarlonen!AT30*index!$O$7,2)</f>
        <v>53481.41</v>
      </c>
      <c r="AU30" s="241">
        <f>ROUND(basisjaarlonen!AU30*index!$O$7,2)</f>
        <v>56174.06</v>
      </c>
      <c r="AV30" s="241">
        <f>ROUND(basisjaarlonen!AV30*index!$O$7,2)</f>
        <v>60352.34</v>
      </c>
      <c r="AW30" s="241">
        <f>ROUND(basisjaarlonen!AW30*index!$O$7,2)</f>
        <v>57766.35</v>
      </c>
      <c r="AX30" s="241">
        <f>ROUND(basisjaarlonen!AX30*index!$O$7,2)</f>
        <v>53787.03</v>
      </c>
      <c r="AY30" s="241">
        <f>ROUND(basisjaarlonen!AY30*index!$O$7,2)</f>
        <v>61678.63</v>
      </c>
      <c r="AZ30" s="241">
        <f>ROUND(basisjaarlonen!AZ30*index!$O$7,2)</f>
        <v>55378.559999999998</v>
      </c>
      <c r="BA30" s="241">
        <f>ROUND(basisjaarlonen!BA30*index!$O$7,2)</f>
        <v>63813.9</v>
      </c>
      <c r="BB30" s="241">
        <f>ROUND(basisjaarlonen!BB30*index!$O$7,2)</f>
        <v>72010.48</v>
      </c>
      <c r="BC30" s="241">
        <f>ROUND(basisjaarlonen!BC30*index!$O$7,2)</f>
        <v>68031.539999999994</v>
      </c>
      <c r="BD30" s="241">
        <f>ROUND(basisjaarlonen!BD30*index!$O$7,2)</f>
        <v>69384.25</v>
      </c>
      <c r="BE30" s="241">
        <f>ROUND(basisjaarlonen!BE30*index!$O$7,2)</f>
        <v>70299.02</v>
      </c>
      <c r="BF30" s="241">
        <f>ROUND(basisjaarlonen!BF30*index!$O$7,2)</f>
        <v>71121.63</v>
      </c>
      <c r="BG30" s="241">
        <f>ROUND(basisjaarlonen!BG30*index!$O$7,2)</f>
        <v>77978.820000000007</v>
      </c>
      <c r="BH30" s="241">
        <f>ROUND(basisjaarlonen!BH30*index!$O$7,2)</f>
        <v>73919.83</v>
      </c>
      <c r="BI30" s="241">
        <f>ROUND(basisjaarlonen!BI30*index!$O$7,2)</f>
        <v>89278.95</v>
      </c>
      <c r="BJ30" s="241">
        <f>ROUND(basisjaarlonen!BJ30*index!$O$7,2)</f>
        <v>81320.960000000006</v>
      </c>
      <c r="BK30" s="241">
        <f>ROUND(basisjaarlonen!BK30*index!$O$7,2)</f>
        <v>92415.14</v>
      </c>
      <c r="BL30" s="241">
        <f>ROUND(basisjaarlonen!BL30*index!$O$7,2)</f>
        <v>89278.83</v>
      </c>
      <c r="BM30" s="241">
        <f>ROUND(basisjaarlonen!BM30*index!$O$7,2)</f>
        <v>92461.92</v>
      </c>
      <c r="BN30" s="241">
        <f>ROUND(basisjaarlonen!BN30*index!$O$7,2)</f>
        <v>57765.79</v>
      </c>
      <c r="BO30" s="241">
        <f>ROUND(basisjaarlonen!BO30*index!$O$7,2)</f>
        <v>59039</v>
      </c>
      <c r="BP30" s="241">
        <f>ROUND(basisjaarlonen!BP30*index!$O$7,2)</f>
        <v>86479.4</v>
      </c>
    </row>
    <row r="31" spans="1:68" x14ac:dyDescent="0.25">
      <c r="A31" s="240">
        <v>29</v>
      </c>
      <c r="B31" s="241">
        <f>ROUND(basisjaarlonen!B31*index!$O$7,2)</f>
        <v>27192.42</v>
      </c>
      <c r="C31" s="241">
        <f>ROUND(basisjaarlonen!C31*index!$O$7,2)</f>
        <v>31711.1</v>
      </c>
      <c r="D31" s="241">
        <f>ROUND(basisjaarlonen!D31*index!$O$7,2)</f>
        <v>32504.3</v>
      </c>
      <c r="E31" s="241">
        <f>ROUND(basisjaarlonen!E31*index!$O$7,2)</f>
        <v>28362.87</v>
      </c>
      <c r="F31" s="241">
        <f>ROUND(basisjaarlonen!F31*index!$O$7,2)</f>
        <v>29400.06</v>
      </c>
      <c r="G31" s="241">
        <f>ROUND(basisjaarlonen!G31*index!$O$7,2)</f>
        <v>33206.620000000003</v>
      </c>
      <c r="H31" s="241">
        <f>ROUND(basisjaarlonen!H31*index!$O$7,2)</f>
        <v>34731.35</v>
      </c>
      <c r="I31" s="241">
        <f>ROUND(basisjaarlonen!I31*index!$O$7,2)</f>
        <v>33737.85</v>
      </c>
      <c r="J31" s="241">
        <f>ROUND(basisjaarlonen!J31*index!$O$7,2)</f>
        <v>34015.22</v>
      </c>
      <c r="K31" s="241">
        <f>ROUND(basisjaarlonen!K31*index!$O$7,2)</f>
        <v>34731.440000000002</v>
      </c>
      <c r="L31" s="241">
        <f>ROUND(basisjaarlonen!L31*index!$O$7,2)</f>
        <v>41689.72</v>
      </c>
      <c r="M31" s="241">
        <f>ROUND(basisjaarlonen!M31*index!$O$7,2)</f>
        <v>35209.08</v>
      </c>
      <c r="N31" s="241">
        <f>ROUND(basisjaarlonen!N31*index!$O$7,2)</f>
        <v>35567.15</v>
      </c>
      <c r="O31" s="241">
        <f>ROUND(basisjaarlonen!O31*index!$O$7,2)</f>
        <v>42645.97</v>
      </c>
      <c r="P31" s="241">
        <f>ROUND(basisjaarlonen!P31*index!$O$7,2)</f>
        <v>41770.68</v>
      </c>
      <c r="Q31" s="241">
        <f>ROUND(basisjaarlonen!Q31*index!$O$7,2)</f>
        <v>43123.47</v>
      </c>
      <c r="R31" s="241">
        <f>ROUND(basisjaarlonen!R31*index!$O$7,2)</f>
        <v>36518.07</v>
      </c>
      <c r="S31" s="241">
        <f>ROUND(basisjaarlonen!S31*index!$O$7,2)</f>
        <v>39860.32</v>
      </c>
      <c r="T31" s="241">
        <f>ROUND(basisjaarlonen!T31*index!$O$7,2)</f>
        <v>43441.9</v>
      </c>
      <c r="U31" s="241">
        <f>ROUND(basisjaarlonen!U31*index!$O$7,2)</f>
        <v>44078.48</v>
      </c>
      <c r="V31" s="241">
        <f>ROUND(basisjaarlonen!V31*index!$O$7,2)</f>
        <v>44051.34</v>
      </c>
      <c r="W31" s="241">
        <f>ROUND(basisjaarlonen!W31*index!$O$7,2)</f>
        <v>37632.15</v>
      </c>
      <c r="X31" s="241">
        <f>ROUND(basisjaarlonen!X31*index!$O$7,2)</f>
        <v>33431.730000000003</v>
      </c>
      <c r="Y31" s="241">
        <f>ROUND(basisjaarlonen!Y31*index!$O$7,2)</f>
        <v>44874.15</v>
      </c>
      <c r="Z31" s="241">
        <f>ROUND(basisjaarlonen!Z31*index!$O$7,2)</f>
        <v>38746.15</v>
      </c>
      <c r="AA31" s="241">
        <f>ROUND(basisjaarlonen!AA31*index!$O$7,2)</f>
        <v>40894</v>
      </c>
      <c r="AB31" s="241">
        <f>ROUND(basisjaarlonen!AB31*index!$O$7,2)</f>
        <v>45669.98</v>
      </c>
      <c r="AC31" s="241">
        <f>ROUND(basisjaarlonen!AC31*index!$O$7,2)</f>
        <v>39250.11</v>
      </c>
      <c r="AD31" s="241">
        <f>ROUND(basisjaarlonen!AD31*index!$O$7,2)</f>
        <v>44051.25</v>
      </c>
      <c r="AE31" s="241">
        <f>ROUND(basisjaarlonen!AE31*index!$O$7,2)</f>
        <v>51001.120000000003</v>
      </c>
      <c r="AF31" s="241">
        <f>ROUND(basisjaarlonen!AF31*index!$O$7,2)</f>
        <v>51001.120000000003</v>
      </c>
      <c r="AG31" s="241">
        <f>ROUND(basisjaarlonen!AG31*index!$O$7,2)</f>
        <v>39860.28</v>
      </c>
      <c r="AH31" s="241">
        <f>ROUND(basisjaarlonen!AH31*index!$O$7,2)</f>
        <v>47659.4</v>
      </c>
      <c r="AI31" s="241">
        <f>ROUND(basisjaarlonen!AI31*index!$O$7,2)</f>
        <v>40974.33</v>
      </c>
      <c r="AJ31" s="241">
        <f>ROUND(basisjaarlonen!AJ31*index!$O$7,2)</f>
        <v>48693.91</v>
      </c>
      <c r="AK31" s="241">
        <f>ROUND(basisjaarlonen!AK31*index!$O$7,2)</f>
        <v>47711.81</v>
      </c>
      <c r="AL31" s="241">
        <f>ROUND(basisjaarlonen!AL31*index!$O$7,2)</f>
        <v>51001.06</v>
      </c>
      <c r="AM31" s="241">
        <f>ROUND(basisjaarlonen!AM31*index!$O$7,2)</f>
        <v>50046.93</v>
      </c>
      <c r="AN31" s="241">
        <f>ROUND(basisjaarlonen!AN31*index!$O$7,2)</f>
        <v>50046.8</v>
      </c>
      <c r="AO31" s="241">
        <f>ROUND(basisjaarlonen!AO31*index!$O$7,2)</f>
        <v>53097.78</v>
      </c>
      <c r="AP31" s="241">
        <f>ROUND(basisjaarlonen!AP31*index!$O$7,2)</f>
        <v>51320.1</v>
      </c>
      <c r="AQ31" s="241">
        <f>ROUND(basisjaarlonen!AQ31*index!$O$7,2)</f>
        <v>44555.46</v>
      </c>
      <c r="AR31" s="241">
        <f>ROUND(basisjaarlonen!AR31*index!$O$7,2)</f>
        <v>51001.06</v>
      </c>
      <c r="AS31" s="241">
        <f>ROUND(basisjaarlonen!AS31*index!$O$7,2)</f>
        <v>52354.6</v>
      </c>
      <c r="AT31" s="241">
        <f>ROUND(basisjaarlonen!AT31*index!$O$7,2)</f>
        <v>53481.41</v>
      </c>
      <c r="AU31" s="241">
        <f>ROUND(basisjaarlonen!AU31*index!$O$7,2)</f>
        <v>56174.06</v>
      </c>
      <c r="AV31" s="241">
        <f>ROUND(basisjaarlonen!AV31*index!$O$7,2)</f>
        <v>60352.34</v>
      </c>
      <c r="AW31" s="241">
        <f>ROUND(basisjaarlonen!AW31*index!$O$7,2)</f>
        <v>57766.35</v>
      </c>
      <c r="AX31" s="241">
        <f>ROUND(basisjaarlonen!AX31*index!$O$7,2)</f>
        <v>54901.15</v>
      </c>
      <c r="AY31" s="241">
        <f>ROUND(basisjaarlonen!AY31*index!$O$7,2)</f>
        <v>61678.63</v>
      </c>
      <c r="AZ31" s="241">
        <f>ROUND(basisjaarlonen!AZ31*index!$O$7,2)</f>
        <v>56492.7</v>
      </c>
      <c r="BA31" s="241">
        <f>ROUND(basisjaarlonen!BA31*index!$O$7,2)</f>
        <v>63813.9</v>
      </c>
      <c r="BB31" s="241">
        <f>ROUND(basisjaarlonen!BB31*index!$O$7,2)</f>
        <v>72010.48</v>
      </c>
      <c r="BC31" s="241">
        <f>ROUND(basisjaarlonen!BC31*index!$O$7,2)</f>
        <v>68031.539999999994</v>
      </c>
      <c r="BD31" s="241">
        <f>ROUND(basisjaarlonen!BD31*index!$O$7,2)</f>
        <v>69384.25</v>
      </c>
      <c r="BE31" s="241">
        <f>ROUND(basisjaarlonen!BE31*index!$O$7,2)</f>
        <v>70299.02</v>
      </c>
      <c r="BF31" s="241">
        <f>ROUND(basisjaarlonen!BF31*index!$O$7,2)</f>
        <v>71121.63</v>
      </c>
      <c r="BG31" s="241">
        <f>ROUND(basisjaarlonen!BG31*index!$O$7,2)</f>
        <v>77978.820000000007</v>
      </c>
      <c r="BH31" s="241">
        <f>ROUND(basisjaarlonen!BH31*index!$O$7,2)</f>
        <v>73919.83</v>
      </c>
      <c r="BI31" s="241">
        <f>ROUND(basisjaarlonen!BI31*index!$O$7,2)</f>
        <v>89278.95</v>
      </c>
      <c r="BJ31" s="241">
        <f>ROUND(basisjaarlonen!BJ31*index!$O$7,2)</f>
        <v>81320.960000000006</v>
      </c>
      <c r="BK31" s="241">
        <f>ROUND(basisjaarlonen!BK31*index!$O$7,2)</f>
        <v>92415.14</v>
      </c>
      <c r="BL31" s="241">
        <f>ROUND(basisjaarlonen!BL31*index!$O$7,2)</f>
        <v>89278.83</v>
      </c>
      <c r="BM31" s="241">
        <f>ROUND(basisjaarlonen!BM31*index!$O$7,2)</f>
        <v>92461.92</v>
      </c>
      <c r="BN31" s="241">
        <f>ROUND(basisjaarlonen!BN31*index!$O$7,2)</f>
        <v>57765.79</v>
      </c>
      <c r="BO31" s="241">
        <f>ROUND(basisjaarlonen!BO31*index!$O$7,2)</f>
        <v>59039</v>
      </c>
      <c r="BP31" s="241">
        <f>ROUND(basisjaarlonen!BP31*index!$O$7,2)</f>
        <v>86479.4</v>
      </c>
    </row>
    <row r="32" spans="1:68" x14ac:dyDescent="0.25">
      <c r="A32" s="240">
        <v>30</v>
      </c>
      <c r="B32" s="241">
        <f>ROUND(basisjaarlonen!B32*index!$O$7,2)</f>
        <v>27192.42</v>
      </c>
      <c r="C32" s="241">
        <f>ROUND(basisjaarlonen!C32*index!$O$7,2)</f>
        <v>31711.1</v>
      </c>
      <c r="D32" s="241">
        <f>ROUND(basisjaarlonen!D32*index!$O$7,2)</f>
        <v>32504.3</v>
      </c>
      <c r="E32" s="241">
        <f>ROUND(basisjaarlonen!E32*index!$O$7,2)</f>
        <v>28362.87</v>
      </c>
      <c r="F32" s="241">
        <f>ROUND(basisjaarlonen!F32*index!$O$7,2)</f>
        <v>29400.06</v>
      </c>
      <c r="G32" s="241">
        <f>ROUND(basisjaarlonen!G32*index!$O$7,2)</f>
        <v>33206.620000000003</v>
      </c>
      <c r="H32" s="241">
        <f>ROUND(basisjaarlonen!H32*index!$O$7,2)</f>
        <v>34731.35</v>
      </c>
      <c r="I32" s="241">
        <f>ROUND(basisjaarlonen!I32*index!$O$7,2)</f>
        <v>33737.85</v>
      </c>
      <c r="J32" s="241">
        <f>ROUND(basisjaarlonen!J32*index!$O$7,2)</f>
        <v>34015.22</v>
      </c>
      <c r="K32" s="241">
        <f>ROUND(basisjaarlonen!K32*index!$O$7,2)</f>
        <v>34731.440000000002</v>
      </c>
      <c r="L32" s="241">
        <f>ROUND(basisjaarlonen!L32*index!$O$7,2)</f>
        <v>41689.72</v>
      </c>
      <c r="M32" s="241">
        <f>ROUND(basisjaarlonen!M32*index!$O$7,2)</f>
        <v>35209.08</v>
      </c>
      <c r="N32" s="241">
        <f>ROUND(basisjaarlonen!N32*index!$O$7,2)</f>
        <v>35567.15</v>
      </c>
      <c r="O32" s="241">
        <f>ROUND(basisjaarlonen!O32*index!$O$7,2)</f>
        <v>42645.97</v>
      </c>
      <c r="P32" s="241">
        <f>ROUND(basisjaarlonen!P32*index!$O$7,2)</f>
        <v>41770.68</v>
      </c>
      <c r="Q32" s="241">
        <f>ROUND(basisjaarlonen!Q32*index!$O$7,2)</f>
        <v>43123.47</v>
      </c>
      <c r="R32" s="241">
        <f>ROUND(basisjaarlonen!R32*index!$O$7,2)</f>
        <v>36518.07</v>
      </c>
      <c r="S32" s="241">
        <f>ROUND(basisjaarlonen!S32*index!$O$7,2)</f>
        <v>39860.32</v>
      </c>
      <c r="T32" s="241">
        <f>ROUND(basisjaarlonen!T32*index!$O$7,2)</f>
        <v>43441.9</v>
      </c>
      <c r="U32" s="241">
        <f>ROUND(basisjaarlonen!U32*index!$O$7,2)</f>
        <v>44078.48</v>
      </c>
      <c r="V32" s="241">
        <f>ROUND(basisjaarlonen!V32*index!$O$7,2)</f>
        <v>44051.34</v>
      </c>
      <c r="W32" s="241">
        <f>ROUND(basisjaarlonen!W32*index!$O$7,2)</f>
        <v>37632.15</v>
      </c>
      <c r="X32" s="241">
        <f>ROUND(basisjaarlonen!X32*index!$O$7,2)</f>
        <v>33431.730000000003</v>
      </c>
      <c r="Y32" s="241">
        <f>ROUND(basisjaarlonen!Y32*index!$O$7,2)</f>
        <v>44874.15</v>
      </c>
      <c r="Z32" s="241">
        <f>ROUND(basisjaarlonen!Z32*index!$O$7,2)</f>
        <v>38746.15</v>
      </c>
      <c r="AA32" s="241">
        <f>ROUND(basisjaarlonen!AA32*index!$O$7,2)</f>
        <v>40894</v>
      </c>
      <c r="AB32" s="241">
        <f>ROUND(basisjaarlonen!AB32*index!$O$7,2)</f>
        <v>45669.98</v>
      </c>
      <c r="AC32" s="241">
        <f>ROUND(basisjaarlonen!AC32*index!$O$7,2)</f>
        <v>39250.11</v>
      </c>
      <c r="AD32" s="241">
        <f>ROUND(basisjaarlonen!AD32*index!$O$7,2)</f>
        <v>44051.25</v>
      </c>
      <c r="AE32" s="241">
        <f>ROUND(basisjaarlonen!AE32*index!$O$7,2)</f>
        <v>51001.120000000003</v>
      </c>
      <c r="AF32" s="241">
        <f>ROUND(basisjaarlonen!AF32*index!$O$7,2)</f>
        <v>51001.120000000003</v>
      </c>
      <c r="AG32" s="241">
        <f>ROUND(basisjaarlonen!AG32*index!$O$7,2)</f>
        <v>39860.28</v>
      </c>
      <c r="AH32" s="241">
        <f>ROUND(basisjaarlonen!AH32*index!$O$7,2)</f>
        <v>47659.4</v>
      </c>
      <c r="AI32" s="241">
        <f>ROUND(basisjaarlonen!AI32*index!$O$7,2)</f>
        <v>40974.33</v>
      </c>
      <c r="AJ32" s="241">
        <f>ROUND(basisjaarlonen!AJ32*index!$O$7,2)</f>
        <v>48693.91</v>
      </c>
      <c r="AK32" s="241">
        <f>ROUND(basisjaarlonen!AK32*index!$O$7,2)</f>
        <v>47711.81</v>
      </c>
      <c r="AL32" s="241">
        <f>ROUND(basisjaarlonen!AL32*index!$O$7,2)</f>
        <v>51001.06</v>
      </c>
      <c r="AM32" s="241">
        <f>ROUND(basisjaarlonen!AM32*index!$O$7,2)</f>
        <v>50046.93</v>
      </c>
      <c r="AN32" s="241">
        <f>ROUND(basisjaarlonen!AN32*index!$O$7,2)</f>
        <v>50046.8</v>
      </c>
      <c r="AO32" s="241">
        <f>ROUND(basisjaarlonen!AO32*index!$O$7,2)</f>
        <v>53097.78</v>
      </c>
      <c r="AP32" s="241">
        <f>ROUND(basisjaarlonen!AP32*index!$O$7,2)</f>
        <v>51320.1</v>
      </c>
      <c r="AQ32" s="241">
        <f>ROUND(basisjaarlonen!AQ32*index!$O$7,2)</f>
        <v>44555.46</v>
      </c>
      <c r="AR32" s="241">
        <f>ROUND(basisjaarlonen!AR32*index!$O$7,2)</f>
        <v>51001.06</v>
      </c>
      <c r="AS32" s="241">
        <f>ROUND(basisjaarlonen!AS32*index!$O$7,2)</f>
        <v>52354.6</v>
      </c>
      <c r="AT32" s="241">
        <f>ROUND(basisjaarlonen!AT32*index!$O$7,2)</f>
        <v>53481.41</v>
      </c>
      <c r="AU32" s="241">
        <f>ROUND(basisjaarlonen!AU32*index!$O$7,2)</f>
        <v>56174.06</v>
      </c>
      <c r="AV32" s="241">
        <f>ROUND(basisjaarlonen!AV32*index!$O$7,2)</f>
        <v>60352.34</v>
      </c>
      <c r="AW32" s="241">
        <f>ROUND(basisjaarlonen!AW32*index!$O$7,2)</f>
        <v>57766.35</v>
      </c>
      <c r="AX32" s="241">
        <f>ROUND(basisjaarlonen!AX32*index!$O$7,2)</f>
        <v>54901.15</v>
      </c>
      <c r="AY32" s="241">
        <f>ROUND(basisjaarlonen!AY32*index!$O$7,2)</f>
        <v>61678.63</v>
      </c>
      <c r="AZ32" s="241">
        <f>ROUND(basisjaarlonen!AZ32*index!$O$7,2)</f>
        <v>56492.7</v>
      </c>
      <c r="BA32" s="241">
        <f>ROUND(basisjaarlonen!BA32*index!$O$7,2)</f>
        <v>63813.9</v>
      </c>
      <c r="BB32" s="241">
        <f>ROUND(basisjaarlonen!BB32*index!$O$7,2)</f>
        <v>72010.48</v>
      </c>
      <c r="BC32" s="241">
        <f>ROUND(basisjaarlonen!BC32*index!$O$7,2)</f>
        <v>68031.539999999994</v>
      </c>
      <c r="BD32" s="241">
        <f>ROUND(basisjaarlonen!BD32*index!$O$7,2)</f>
        <v>69384.25</v>
      </c>
      <c r="BE32" s="241">
        <f>ROUND(basisjaarlonen!BE32*index!$O$7,2)</f>
        <v>70299.02</v>
      </c>
      <c r="BF32" s="241">
        <f>ROUND(basisjaarlonen!BF32*index!$O$7,2)</f>
        <v>71121.63</v>
      </c>
      <c r="BG32" s="241">
        <f>ROUND(basisjaarlonen!BG32*index!$O$7,2)</f>
        <v>77978.820000000007</v>
      </c>
      <c r="BH32" s="241">
        <f>ROUND(basisjaarlonen!BH32*index!$O$7,2)</f>
        <v>73919.83</v>
      </c>
      <c r="BI32" s="241">
        <f>ROUND(basisjaarlonen!BI32*index!$O$7,2)</f>
        <v>89278.95</v>
      </c>
      <c r="BJ32" s="241">
        <f>ROUND(basisjaarlonen!BJ32*index!$O$7,2)</f>
        <v>81320.960000000006</v>
      </c>
      <c r="BK32" s="241">
        <f>ROUND(basisjaarlonen!BK32*index!$O$7,2)</f>
        <v>94802.52</v>
      </c>
      <c r="BL32" s="241">
        <f>ROUND(basisjaarlonen!BL32*index!$O$7,2)</f>
        <v>89278.83</v>
      </c>
      <c r="BM32" s="241">
        <f>ROUND(basisjaarlonen!BM32*index!$O$7,2)</f>
        <v>92461.92</v>
      </c>
      <c r="BN32" s="241">
        <f>ROUND(basisjaarlonen!BN32*index!$O$7,2)</f>
        <v>57765.79</v>
      </c>
      <c r="BO32" s="241">
        <f>ROUND(basisjaarlonen!BO32*index!$O$7,2)</f>
        <v>59039</v>
      </c>
      <c r="BP32" s="241">
        <f>ROUND(basisjaarlonen!BP32*index!$O$7,2)</f>
        <v>86479.4</v>
      </c>
    </row>
    <row r="33" spans="1:68" x14ac:dyDescent="0.25">
      <c r="A33" s="240">
        <v>31</v>
      </c>
      <c r="B33" s="241">
        <f>ROUND(basisjaarlonen!B33*index!$O$7,2)</f>
        <v>27192.42</v>
      </c>
      <c r="C33" s="241">
        <f>ROUND(basisjaarlonen!C33*index!$O$7,2)</f>
        <v>31711.1</v>
      </c>
      <c r="D33" s="241">
        <f>ROUND(basisjaarlonen!D33*index!$O$7,2)</f>
        <v>32504.3</v>
      </c>
      <c r="E33" s="241">
        <f>ROUND(basisjaarlonen!E33*index!$O$7,2)</f>
        <v>28362.87</v>
      </c>
      <c r="F33" s="241">
        <f>ROUND(basisjaarlonen!F33*index!$O$7,2)</f>
        <v>29400.06</v>
      </c>
      <c r="G33" s="241">
        <f>ROUND(basisjaarlonen!G33*index!$O$7,2)</f>
        <v>33206.620000000003</v>
      </c>
      <c r="H33" s="241">
        <f>ROUND(basisjaarlonen!H33*index!$O$7,2)</f>
        <v>34731.35</v>
      </c>
      <c r="I33" s="241">
        <f>ROUND(basisjaarlonen!I33*index!$O$7,2)</f>
        <v>33737.85</v>
      </c>
      <c r="J33" s="241">
        <f>ROUND(basisjaarlonen!J33*index!$O$7,2)</f>
        <v>34015.22</v>
      </c>
      <c r="K33" s="241">
        <f>ROUND(basisjaarlonen!K33*index!$O$7,2)</f>
        <v>34731.440000000002</v>
      </c>
      <c r="L33" s="241">
        <f>ROUND(basisjaarlonen!L33*index!$O$7,2)</f>
        <v>41689.72</v>
      </c>
      <c r="M33" s="241">
        <f>ROUND(basisjaarlonen!M33*index!$O$7,2)</f>
        <v>35209.08</v>
      </c>
      <c r="N33" s="241">
        <f>ROUND(basisjaarlonen!N33*index!$O$7,2)</f>
        <v>35567.15</v>
      </c>
      <c r="O33" s="241">
        <f>ROUND(basisjaarlonen!O33*index!$O$7,2)</f>
        <v>42645.97</v>
      </c>
      <c r="P33" s="241">
        <f>ROUND(basisjaarlonen!P33*index!$O$7,2)</f>
        <v>41770.68</v>
      </c>
      <c r="Q33" s="241">
        <f>ROUND(basisjaarlonen!Q33*index!$O$7,2)</f>
        <v>43123.47</v>
      </c>
      <c r="R33" s="241">
        <f>ROUND(basisjaarlonen!R33*index!$O$7,2)</f>
        <v>37154.65</v>
      </c>
      <c r="S33" s="241">
        <f>ROUND(basisjaarlonen!S33*index!$O$7,2)</f>
        <v>40496.86</v>
      </c>
      <c r="T33" s="241">
        <f>ROUND(basisjaarlonen!T33*index!$O$7,2)</f>
        <v>43441.9</v>
      </c>
      <c r="U33" s="241">
        <f>ROUND(basisjaarlonen!U33*index!$O$7,2)</f>
        <v>44078.48</v>
      </c>
      <c r="V33" s="241">
        <f>ROUND(basisjaarlonen!V33*index!$O$7,2)</f>
        <v>44051.34</v>
      </c>
      <c r="W33" s="241">
        <f>ROUND(basisjaarlonen!W33*index!$O$7,2)</f>
        <v>38268.69</v>
      </c>
      <c r="X33" s="241">
        <f>ROUND(basisjaarlonen!X33*index!$O$7,2)</f>
        <v>33431.730000000003</v>
      </c>
      <c r="Y33" s="241">
        <f>ROUND(basisjaarlonen!Y33*index!$O$7,2)</f>
        <v>44874.15</v>
      </c>
      <c r="Z33" s="241">
        <f>ROUND(basisjaarlonen!Z33*index!$O$7,2)</f>
        <v>39382.69</v>
      </c>
      <c r="AA33" s="241">
        <f>ROUND(basisjaarlonen!AA33*index!$O$7,2)</f>
        <v>40894</v>
      </c>
      <c r="AB33" s="241">
        <f>ROUND(basisjaarlonen!AB33*index!$O$7,2)</f>
        <v>45669.98</v>
      </c>
      <c r="AC33" s="241">
        <f>ROUND(basisjaarlonen!AC33*index!$O$7,2)</f>
        <v>39886.69</v>
      </c>
      <c r="AD33" s="241">
        <f>ROUND(basisjaarlonen!AD33*index!$O$7,2)</f>
        <v>44051.25</v>
      </c>
      <c r="AE33" s="241">
        <f>ROUND(basisjaarlonen!AE33*index!$O$7,2)</f>
        <v>51001.120000000003</v>
      </c>
      <c r="AF33" s="241">
        <f>ROUND(basisjaarlonen!AF33*index!$O$7,2)</f>
        <v>51001.120000000003</v>
      </c>
      <c r="AG33" s="241">
        <f>ROUND(basisjaarlonen!AG33*index!$O$7,2)</f>
        <v>40496.83</v>
      </c>
      <c r="AH33" s="241">
        <f>ROUND(basisjaarlonen!AH33*index!$O$7,2)</f>
        <v>47659.4</v>
      </c>
      <c r="AI33" s="241">
        <f>ROUND(basisjaarlonen!AI33*index!$O$7,2)</f>
        <v>41610.94</v>
      </c>
      <c r="AJ33" s="241">
        <f>ROUND(basisjaarlonen!AJ33*index!$O$7,2)</f>
        <v>48693.91</v>
      </c>
      <c r="AK33" s="241">
        <f>ROUND(basisjaarlonen!AK33*index!$O$7,2)</f>
        <v>47711.81</v>
      </c>
      <c r="AL33" s="241">
        <f>ROUND(basisjaarlonen!AL33*index!$O$7,2)</f>
        <v>51001.06</v>
      </c>
      <c r="AM33" s="241">
        <f>ROUND(basisjaarlonen!AM33*index!$O$7,2)</f>
        <v>50046.93</v>
      </c>
      <c r="AN33" s="241">
        <f>ROUND(basisjaarlonen!AN33*index!$O$7,2)</f>
        <v>51160.89</v>
      </c>
      <c r="AO33" s="241">
        <f>ROUND(basisjaarlonen!AO33*index!$O$7,2)</f>
        <v>53097.78</v>
      </c>
      <c r="AP33" s="241">
        <f>ROUND(basisjaarlonen!AP33*index!$O$7,2)</f>
        <v>52434.13</v>
      </c>
      <c r="AQ33" s="241">
        <f>ROUND(basisjaarlonen!AQ33*index!$O$7,2)</f>
        <v>45192.01</v>
      </c>
      <c r="AR33" s="241">
        <f>ROUND(basisjaarlonen!AR33*index!$O$7,2)</f>
        <v>51001.06</v>
      </c>
      <c r="AS33" s="241">
        <f>ROUND(basisjaarlonen!AS33*index!$O$7,2)</f>
        <v>52354.6</v>
      </c>
      <c r="AT33" s="241">
        <f>ROUND(basisjaarlonen!AT33*index!$O$7,2)</f>
        <v>53481.41</v>
      </c>
      <c r="AU33" s="241">
        <f>ROUND(basisjaarlonen!AU33*index!$O$7,2)</f>
        <v>56174.06</v>
      </c>
      <c r="AV33" s="241">
        <f>ROUND(basisjaarlonen!AV33*index!$O$7,2)</f>
        <v>60352.34</v>
      </c>
      <c r="AW33" s="241">
        <f>ROUND(basisjaarlonen!AW33*index!$O$7,2)</f>
        <v>57766.35</v>
      </c>
      <c r="AX33" s="241">
        <f>ROUND(basisjaarlonen!AX33*index!$O$7,2)</f>
        <v>56015.23</v>
      </c>
      <c r="AY33" s="241">
        <f>ROUND(basisjaarlonen!AY33*index!$O$7,2)</f>
        <v>61678.63</v>
      </c>
      <c r="AZ33" s="241">
        <f>ROUND(basisjaarlonen!AZ33*index!$O$7,2)</f>
        <v>57606.78</v>
      </c>
      <c r="BA33" s="241">
        <f>ROUND(basisjaarlonen!BA33*index!$O$7,2)</f>
        <v>63813.9</v>
      </c>
      <c r="BB33" s="241">
        <f>ROUND(basisjaarlonen!BB33*index!$O$7,2)</f>
        <v>72010.48</v>
      </c>
      <c r="BC33" s="241">
        <f>ROUND(basisjaarlonen!BC33*index!$O$7,2)</f>
        <v>68031.539999999994</v>
      </c>
      <c r="BD33" s="241">
        <f>ROUND(basisjaarlonen!BD33*index!$O$7,2)</f>
        <v>69384.25</v>
      </c>
      <c r="BE33" s="241">
        <f>ROUND(basisjaarlonen!BE33*index!$O$7,2)</f>
        <v>70299.02</v>
      </c>
      <c r="BF33" s="241">
        <f>ROUND(basisjaarlonen!BF33*index!$O$7,2)</f>
        <v>71121.63</v>
      </c>
      <c r="BG33" s="241">
        <f>ROUND(basisjaarlonen!BG33*index!$O$7,2)</f>
        <v>77978.820000000007</v>
      </c>
      <c r="BH33" s="241">
        <f>ROUND(basisjaarlonen!BH33*index!$O$7,2)</f>
        <v>73919.83</v>
      </c>
      <c r="BI33" s="241">
        <f>ROUND(basisjaarlonen!BI33*index!$O$7,2)</f>
        <v>89278.95</v>
      </c>
      <c r="BJ33" s="241">
        <f>ROUND(basisjaarlonen!BJ33*index!$O$7,2)</f>
        <v>81320.960000000006</v>
      </c>
      <c r="BK33" s="241">
        <f>ROUND(basisjaarlonen!BK33*index!$O$7,2)</f>
        <v>94802.52</v>
      </c>
      <c r="BL33" s="241">
        <f>ROUND(basisjaarlonen!BL33*index!$O$7,2)</f>
        <v>89278.83</v>
      </c>
      <c r="BM33" s="241">
        <f>ROUND(basisjaarlonen!BM33*index!$O$7,2)</f>
        <v>92461.92</v>
      </c>
      <c r="BN33" s="241">
        <f>ROUND(basisjaarlonen!BN33*index!$O$7,2)</f>
        <v>57765.79</v>
      </c>
      <c r="BO33" s="241">
        <f>ROUND(basisjaarlonen!BO33*index!$O$7,2)</f>
        <v>59039</v>
      </c>
      <c r="BP33" s="241">
        <f>ROUND(basisjaarlonen!BP33*index!$O$7,2)</f>
        <v>86479.4</v>
      </c>
    </row>
    <row r="34" spans="1:68" x14ac:dyDescent="0.25">
      <c r="A34" s="242">
        <v>32</v>
      </c>
      <c r="B34" s="241">
        <f>ROUND(basisjaarlonen!B34*index!$O$7,2)</f>
        <v>27192.42</v>
      </c>
      <c r="C34" s="241">
        <f>ROUND(basisjaarlonen!C34*index!$O$7,2)</f>
        <v>31711.1</v>
      </c>
      <c r="D34" s="241">
        <f>ROUND(basisjaarlonen!D34*index!$O$7,2)</f>
        <v>32504.3</v>
      </c>
      <c r="E34" s="241">
        <f>ROUND(basisjaarlonen!E34*index!$O$7,2)</f>
        <v>28362.87</v>
      </c>
      <c r="F34" s="241">
        <f>ROUND(basisjaarlonen!F34*index!$O$7,2)</f>
        <v>29400.06</v>
      </c>
      <c r="G34" s="241">
        <f>ROUND(basisjaarlonen!G34*index!$O$7,2)</f>
        <v>33206.620000000003</v>
      </c>
      <c r="H34" s="241">
        <f>ROUND(basisjaarlonen!H34*index!$O$7,2)</f>
        <v>34731.35</v>
      </c>
      <c r="I34" s="241">
        <f>ROUND(basisjaarlonen!I34*index!$O$7,2)</f>
        <v>33737.85</v>
      </c>
      <c r="J34" s="241">
        <f>ROUND(basisjaarlonen!J34*index!$O$7,2)</f>
        <v>34015.22</v>
      </c>
      <c r="K34" s="241">
        <f>ROUND(basisjaarlonen!K34*index!$O$7,2)</f>
        <v>34731.440000000002</v>
      </c>
      <c r="L34" s="241">
        <f>ROUND(basisjaarlonen!L34*index!$O$7,2)</f>
        <v>41689.72</v>
      </c>
      <c r="M34" s="241">
        <f>ROUND(basisjaarlonen!M34*index!$O$7,2)</f>
        <v>35209.08</v>
      </c>
      <c r="N34" s="241">
        <f>ROUND(basisjaarlonen!N34*index!$O$7,2)</f>
        <v>35567.15</v>
      </c>
      <c r="O34" s="241">
        <f>ROUND(basisjaarlonen!O34*index!$O$7,2)</f>
        <v>42645.97</v>
      </c>
      <c r="P34" s="241">
        <f>ROUND(basisjaarlonen!P34*index!$O$7,2)</f>
        <v>41770.68</v>
      </c>
      <c r="Q34" s="241">
        <f>ROUND(basisjaarlonen!Q34*index!$O$7,2)</f>
        <v>43123.47</v>
      </c>
      <c r="R34" s="241">
        <f>ROUND(basisjaarlonen!R34*index!$O$7,2)</f>
        <v>37154.65</v>
      </c>
      <c r="S34" s="241">
        <f>ROUND(basisjaarlonen!S34*index!$O$7,2)</f>
        <v>40496.86</v>
      </c>
      <c r="T34" s="241">
        <f>ROUND(basisjaarlonen!T34*index!$O$7,2)</f>
        <v>43441.9</v>
      </c>
      <c r="U34" s="241">
        <f>ROUND(basisjaarlonen!U34*index!$O$7,2)</f>
        <v>44078.48</v>
      </c>
      <c r="V34" s="241">
        <f>ROUND(basisjaarlonen!V34*index!$O$7,2)</f>
        <v>44051.34</v>
      </c>
      <c r="W34" s="241">
        <f>ROUND(basisjaarlonen!W34*index!$O$7,2)</f>
        <v>38268.69</v>
      </c>
      <c r="X34" s="241">
        <f>ROUND(basisjaarlonen!X34*index!$O$7,2)</f>
        <v>33431.730000000003</v>
      </c>
      <c r="Y34" s="241">
        <f>ROUND(basisjaarlonen!Y34*index!$O$7,2)</f>
        <v>44874.15</v>
      </c>
      <c r="Z34" s="241">
        <f>ROUND(basisjaarlonen!Z34*index!$O$7,2)</f>
        <v>39382.69</v>
      </c>
      <c r="AA34" s="241">
        <f>ROUND(basisjaarlonen!AA34*index!$O$7,2)</f>
        <v>40894</v>
      </c>
      <c r="AB34" s="241">
        <f>ROUND(basisjaarlonen!AB34*index!$O$7,2)</f>
        <v>45669.98</v>
      </c>
      <c r="AC34" s="241">
        <f>ROUND(basisjaarlonen!AC34*index!$O$7,2)</f>
        <v>39886.69</v>
      </c>
      <c r="AD34" s="241">
        <f>ROUND(basisjaarlonen!AD34*index!$O$7,2)</f>
        <v>44051.25</v>
      </c>
      <c r="AE34" s="241">
        <f>ROUND(basisjaarlonen!AE34*index!$O$7,2)</f>
        <v>51001.120000000003</v>
      </c>
      <c r="AF34" s="241">
        <f>ROUND(basisjaarlonen!AF34*index!$O$7,2)</f>
        <v>51001.120000000003</v>
      </c>
      <c r="AG34" s="241">
        <f>ROUND(basisjaarlonen!AG34*index!$O$7,2)</f>
        <v>40496.83</v>
      </c>
      <c r="AH34" s="241">
        <f>ROUND(basisjaarlonen!AH34*index!$O$7,2)</f>
        <v>47659.4</v>
      </c>
      <c r="AI34" s="241">
        <f>ROUND(basisjaarlonen!AI34*index!$O$7,2)</f>
        <v>41610.94</v>
      </c>
      <c r="AJ34" s="241">
        <f>ROUND(basisjaarlonen!AJ34*index!$O$7,2)</f>
        <v>48693.91</v>
      </c>
      <c r="AK34" s="241">
        <f>ROUND(basisjaarlonen!AK34*index!$O$7,2)</f>
        <v>47711.81</v>
      </c>
      <c r="AL34" s="241">
        <f>ROUND(basisjaarlonen!AL34*index!$O$7,2)</f>
        <v>51001.06</v>
      </c>
      <c r="AM34" s="241">
        <f>ROUND(basisjaarlonen!AM34*index!$O$7,2)</f>
        <v>50046.93</v>
      </c>
      <c r="AN34" s="241">
        <f>ROUND(basisjaarlonen!AN34*index!$O$7,2)</f>
        <v>51160.89</v>
      </c>
      <c r="AO34" s="241">
        <f>ROUND(basisjaarlonen!AO34*index!$O$7,2)</f>
        <v>53097.78</v>
      </c>
      <c r="AP34" s="241">
        <f>ROUND(basisjaarlonen!AP34*index!$O$7,2)</f>
        <v>52434.13</v>
      </c>
      <c r="AQ34" s="241">
        <f>ROUND(basisjaarlonen!AQ34*index!$O$7,2)</f>
        <v>45192.01</v>
      </c>
      <c r="AR34" s="241">
        <f>ROUND(basisjaarlonen!AR34*index!$O$7,2)</f>
        <v>51001.06</v>
      </c>
      <c r="AS34" s="241">
        <f>ROUND(basisjaarlonen!AS34*index!$O$7,2)</f>
        <v>52354.6</v>
      </c>
      <c r="AT34" s="241">
        <f>ROUND(basisjaarlonen!AT34*index!$O$7,2)</f>
        <v>53481.41</v>
      </c>
      <c r="AU34" s="241">
        <f>ROUND(basisjaarlonen!AU34*index!$O$7,2)</f>
        <v>56174.06</v>
      </c>
      <c r="AV34" s="241">
        <f>ROUND(basisjaarlonen!AV34*index!$O$7,2)</f>
        <v>60352.34</v>
      </c>
      <c r="AW34" s="241">
        <f>ROUND(basisjaarlonen!AW34*index!$O$7,2)</f>
        <v>57766.35</v>
      </c>
      <c r="AX34" s="241">
        <f>ROUND(basisjaarlonen!AX34*index!$O$7,2)</f>
        <v>56015.23</v>
      </c>
      <c r="AY34" s="241">
        <f>ROUND(basisjaarlonen!AY34*index!$O$7,2)</f>
        <v>61678.63</v>
      </c>
      <c r="AZ34" s="241">
        <f>ROUND(basisjaarlonen!AZ34*index!$O$7,2)</f>
        <v>57606.78</v>
      </c>
      <c r="BA34" s="241">
        <f>ROUND(basisjaarlonen!BA34*index!$O$7,2)</f>
        <v>63813.9</v>
      </c>
      <c r="BB34" s="241">
        <f>ROUND(basisjaarlonen!BB34*index!$O$7,2)</f>
        <v>72010.48</v>
      </c>
      <c r="BC34" s="241">
        <f>ROUND(basisjaarlonen!BC34*index!$O$7,2)</f>
        <v>68031.539999999994</v>
      </c>
      <c r="BD34" s="241">
        <f>ROUND(basisjaarlonen!BD34*index!$O$7,2)</f>
        <v>69384.25</v>
      </c>
      <c r="BE34" s="241">
        <f>ROUND(basisjaarlonen!BE34*index!$O$7,2)</f>
        <v>70299.02</v>
      </c>
      <c r="BF34" s="241">
        <f>ROUND(basisjaarlonen!BF34*index!$O$7,2)</f>
        <v>71121.63</v>
      </c>
      <c r="BG34" s="241">
        <f>ROUND(basisjaarlonen!BG34*index!$O$7,2)</f>
        <v>77978.820000000007</v>
      </c>
      <c r="BH34" s="241">
        <f>ROUND(basisjaarlonen!BH34*index!$O$7,2)</f>
        <v>73919.83</v>
      </c>
      <c r="BI34" s="241">
        <f>ROUND(basisjaarlonen!BI34*index!$O$7,2)</f>
        <v>89278.95</v>
      </c>
      <c r="BJ34" s="241">
        <f>ROUND(basisjaarlonen!BJ34*index!$O$7,2)</f>
        <v>81320.960000000006</v>
      </c>
      <c r="BK34" s="241">
        <f>ROUND(basisjaarlonen!BK34*index!$O$7,2)</f>
        <v>94802.52</v>
      </c>
      <c r="BL34" s="241">
        <f>ROUND(basisjaarlonen!BL34*index!$O$7,2)</f>
        <v>89278.83</v>
      </c>
      <c r="BM34" s="241">
        <f>ROUND(basisjaarlonen!BM34*index!$O$7,2)</f>
        <v>92461.92</v>
      </c>
      <c r="BN34" s="241">
        <f>ROUND(basisjaarlonen!BN34*index!$O$7,2)</f>
        <v>57765.79</v>
      </c>
      <c r="BO34" s="241">
        <f>ROUND(basisjaarlonen!BO34*index!$O$7,2)</f>
        <v>59039</v>
      </c>
      <c r="BP34" s="241">
        <f>ROUND(basisjaarlonen!BP34*index!$O$7,2)</f>
        <v>86479.4</v>
      </c>
    </row>
    <row r="35" spans="1:68" x14ac:dyDescent="0.25">
      <c r="A35" s="242">
        <v>33</v>
      </c>
      <c r="B35" s="241">
        <f>ROUND(basisjaarlonen!B35*index!$O$7,2)</f>
        <v>27192.42</v>
      </c>
      <c r="C35" s="241">
        <f>ROUND(basisjaarlonen!C35*index!$O$7,2)</f>
        <v>31711.1</v>
      </c>
      <c r="D35" s="241">
        <f>ROUND(basisjaarlonen!D35*index!$O$7,2)</f>
        <v>32504.3</v>
      </c>
      <c r="E35" s="241">
        <f>ROUND(basisjaarlonen!E35*index!$O$7,2)</f>
        <v>28362.87</v>
      </c>
      <c r="F35" s="241">
        <f>ROUND(basisjaarlonen!F35*index!$O$7,2)</f>
        <v>29400.06</v>
      </c>
      <c r="G35" s="241">
        <f>ROUND(basisjaarlonen!G35*index!$O$7,2)</f>
        <v>33206.620000000003</v>
      </c>
      <c r="H35" s="241">
        <f>ROUND(basisjaarlonen!H35*index!$O$7,2)</f>
        <v>34731.35</v>
      </c>
      <c r="I35" s="241">
        <f>ROUND(basisjaarlonen!I35*index!$O$7,2)</f>
        <v>33737.85</v>
      </c>
      <c r="J35" s="241">
        <f>ROUND(basisjaarlonen!J35*index!$O$7,2)</f>
        <v>34015.22</v>
      </c>
      <c r="K35" s="241">
        <f>ROUND(basisjaarlonen!K35*index!$O$7,2)</f>
        <v>34731.440000000002</v>
      </c>
      <c r="L35" s="241">
        <f>ROUND(basisjaarlonen!L35*index!$O$7,2)</f>
        <v>41689.72</v>
      </c>
      <c r="M35" s="241">
        <f>ROUND(basisjaarlonen!M35*index!$O$7,2)</f>
        <v>35209.08</v>
      </c>
      <c r="N35" s="241">
        <f>ROUND(basisjaarlonen!N35*index!$O$7,2)</f>
        <v>35567.15</v>
      </c>
      <c r="O35" s="241">
        <f>ROUND(basisjaarlonen!O35*index!$O$7,2)</f>
        <v>42645.97</v>
      </c>
      <c r="P35" s="241">
        <f>ROUND(basisjaarlonen!P35*index!$O$7,2)</f>
        <v>41770.68</v>
      </c>
      <c r="Q35" s="241">
        <f>ROUND(basisjaarlonen!Q35*index!$O$7,2)</f>
        <v>43123.47</v>
      </c>
      <c r="R35" s="241">
        <f>ROUND(basisjaarlonen!R35*index!$O$7,2)</f>
        <v>37154.65</v>
      </c>
      <c r="S35" s="241">
        <f>ROUND(basisjaarlonen!S35*index!$O$7,2)</f>
        <v>40496.86</v>
      </c>
      <c r="T35" s="241">
        <f>ROUND(basisjaarlonen!T35*index!$O$7,2)</f>
        <v>43441.9</v>
      </c>
      <c r="U35" s="241">
        <f>ROUND(basisjaarlonen!U35*index!$O$7,2)</f>
        <v>44078.48</v>
      </c>
      <c r="V35" s="241">
        <f>ROUND(basisjaarlonen!V35*index!$O$7,2)</f>
        <v>44051.34</v>
      </c>
      <c r="W35" s="241">
        <f>ROUND(basisjaarlonen!W35*index!$O$7,2)</f>
        <v>38268.69</v>
      </c>
      <c r="X35" s="241">
        <f>ROUND(basisjaarlonen!X35*index!$O$7,2)</f>
        <v>33431.730000000003</v>
      </c>
      <c r="Y35" s="241">
        <f>ROUND(basisjaarlonen!Y35*index!$O$7,2)</f>
        <v>44874.15</v>
      </c>
      <c r="Z35" s="241">
        <f>ROUND(basisjaarlonen!Z35*index!$O$7,2)</f>
        <v>39382.69</v>
      </c>
      <c r="AA35" s="241">
        <f>ROUND(basisjaarlonen!AA35*index!$O$7,2)</f>
        <v>40894</v>
      </c>
      <c r="AB35" s="241">
        <f>ROUND(basisjaarlonen!AB35*index!$O$7,2)</f>
        <v>45669.98</v>
      </c>
      <c r="AC35" s="241">
        <f>ROUND(basisjaarlonen!AC35*index!$O$7,2)</f>
        <v>39886.69</v>
      </c>
      <c r="AD35" s="241">
        <f>ROUND(basisjaarlonen!AD35*index!$O$7,2)</f>
        <v>44051.25</v>
      </c>
      <c r="AE35" s="241">
        <f>ROUND(basisjaarlonen!AE35*index!$O$7,2)</f>
        <v>51001.120000000003</v>
      </c>
      <c r="AF35" s="241">
        <f>ROUND(basisjaarlonen!AF35*index!$O$7,2)</f>
        <v>51001.120000000003</v>
      </c>
      <c r="AG35" s="241">
        <f>ROUND(basisjaarlonen!AG35*index!$O$7,2)</f>
        <v>40496.83</v>
      </c>
      <c r="AH35" s="241">
        <f>ROUND(basisjaarlonen!AH35*index!$O$7,2)</f>
        <v>47659.4</v>
      </c>
      <c r="AI35" s="241">
        <f>ROUND(basisjaarlonen!AI35*index!$O$7,2)</f>
        <v>41610.94</v>
      </c>
      <c r="AJ35" s="241">
        <f>ROUND(basisjaarlonen!AJ35*index!$O$7,2)</f>
        <v>48693.91</v>
      </c>
      <c r="AK35" s="241">
        <f>ROUND(basisjaarlonen!AK35*index!$O$7,2)</f>
        <v>47711.81</v>
      </c>
      <c r="AL35" s="241">
        <f>ROUND(basisjaarlonen!AL35*index!$O$7,2)</f>
        <v>51001.06</v>
      </c>
      <c r="AM35" s="241">
        <f>ROUND(basisjaarlonen!AM35*index!$O$7,2)</f>
        <v>50046.93</v>
      </c>
      <c r="AN35" s="241">
        <f>ROUND(basisjaarlonen!AN35*index!$O$7,2)</f>
        <v>51160.89</v>
      </c>
      <c r="AO35" s="241">
        <f>ROUND(basisjaarlonen!AO35*index!$O$7,2)</f>
        <v>53097.78</v>
      </c>
      <c r="AP35" s="241">
        <f>ROUND(basisjaarlonen!AP35*index!$O$7,2)</f>
        <v>52434.13</v>
      </c>
      <c r="AQ35" s="241">
        <f>ROUND(basisjaarlonen!AQ35*index!$O$7,2)</f>
        <v>45192.01</v>
      </c>
      <c r="AR35" s="241">
        <f>ROUND(basisjaarlonen!AR35*index!$O$7,2)</f>
        <v>51001.06</v>
      </c>
      <c r="AS35" s="241">
        <f>ROUND(basisjaarlonen!AS35*index!$O$7,2)</f>
        <v>52354.6</v>
      </c>
      <c r="AT35" s="241">
        <f>ROUND(basisjaarlonen!AT35*index!$O$7,2)</f>
        <v>53481.41</v>
      </c>
      <c r="AU35" s="241">
        <f>ROUND(basisjaarlonen!AU35*index!$O$7,2)</f>
        <v>56174.06</v>
      </c>
      <c r="AV35" s="241">
        <f>ROUND(basisjaarlonen!AV35*index!$O$7,2)</f>
        <v>60352.34</v>
      </c>
      <c r="AW35" s="241">
        <f>ROUND(basisjaarlonen!AW35*index!$O$7,2)</f>
        <v>57766.35</v>
      </c>
      <c r="AX35" s="241">
        <f>ROUND(basisjaarlonen!AX35*index!$O$7,2)</f>
        <v>56015.23</v>
      </c>
      <c r="AY35" s="241">
        <f>ROUND(basisjaarlonen!AY35*index!$O$7,2)</f>
        <v>61678.63</v>
      </c>
      <c r="AZ35" s="241">
        <f>ROUND(basisjaarlonen!AZ35*index!$O$7,2)</f>
        <v>57606.78</v>
      </c>
      <c r="BA35" s="241">
        <f>ROUND(basisjaarlonen!BA35*index!$O$7,2)</f>
        <v>63813.9</v>
      </c>
      <c r="BB35" s="241">
        <f>ROUND(basisjaarlonen!BB35*index!$O$7,2)</f>
        <v>72010.48</v>
      </c>
      <c r="BC35" s="241">
        <f>ROUND(basisjaarlonen!BC35*index!$O$7,2)</f>
        <v>68031.539999999994</v>
      </c>
      <c r="BD35" s="241">
        <f>ROUND(basisjaarlonen!BD35*index!$O$7,2)</f>
        <v>69384.25</v>
      </c>
      <c r="BE35" s="241">
        <f>ROUND(basisjaarlonen!BE35*index!$O$7,2)</f>
        <v>70299.02</v>
      </c>
      <c r="BF35" s="241">
        <f>ROUND(basisjaarlonen!BF35*index!$O$7,2)</f>
        <v>71121.63</v>
      </c>
      <c r="BG35" s="241">
        <f>ROUND(basisjaarlonen!BG35*index!$O$7,2)</f>
        <v>77978.820000000007</v>
      </c>
      <c r="BH35" s="241">
        <f>ROUND(basisjaarlonen!BH35*index!$O$7,2)</f>
        <v>73919.83</v>
      </c>
      <c r="BI35" s="241">
        <f>ROUND(basisjaarlonen!BI35*index!$O$7,2)</f>
        <v>89278.95</v>
      </c>
      <c r="BJ35" s="241">
        <f>ROUND(basisjaarlonen!BJ35*index!$O$7,2)</f>
        <v>81320.960000000006</v>
      </c>
      <c r="BK35" s="241">
        <f>ROUND(basisjaarlonen!BK35*index!$O$7,2)</f>
        <v>94802.52</v>
      </c>
      <c r="BL35" s="241">
        <f>ROUND(basisjaarlonen!BL35*index!$O$7,2)</f>
        <v>89278.83</v>
      </c>
      <c r="BM35" s="241">
        <f>ROUND(basisjaarlonen!BM35*index!$O$7,2)</f>
        <v>92461.92</v>
      </c>
      <c r="BN35" s="241">
        <f>ROUND(basisjaarlonen!BN35*index!$O$7,2)</f>
        <v>57765.79</v>
      </c>
      <c r="BO35" s="241">
        <f>ROUND(basisjaarlonen!BO35*index!$O$7,2)</f>
        <v>59039</v>
      </c>
      <c r="BP35" s="241">
        <f>ROUND(basisjaarlonen!BP35*index!$O$7,2)</f>
        <v>86479.4</v>
      </c>
    </row>
    <row r="36" spans="1:68" x14ac:dyDescent="0.25">
      <c r="A36" s="242">
        <v>34</v>
      </c>
      <c r="B36" s="241">
        <f>ROUND(basisjaarlonen!B36*index!$O$7,2)</f>
        <v>27192.42</v>
      </c>
      <c r="C36" s="241">
        <f>ROUND(basisjaarlonen!C36*index!$O$7,2)</f>
        <v>31711.1</v>
      </c>
      <c r="D36" s="241">
        <f>ROUND(basisjaarlonen!D36*index!$O$7,2)</f>
        <v>32504.3</v>
      </c>
      <c r="E36" s="241">
        <f>ROUND(basisjaarlonen!E36*index!$O$7,2)</f>
        <v>28362.87</v>
      </c>
      <c r="F36" s="241">
        <f>ROUND(basisjaarlonen!F36*index!$O$7,2)</f>
        <v>29400.06</v>
      </c>
      <c r="G36" s="241">
        <f>ROUND(basisjaarlonen!G36*index!$O$7,2)</f>
        <v>33206.620000000003</v>
      </c>
      <c r="H36" s="241">
        <f>ROUND(basisjaarlonen!H36*index!$O$7,2)</f>
        <v>34731.35</v>
      </c>
      <c r="I36" s="241">
        <f>ROUND(basisjaarlonen!I36*index!$O$7,2)</f>
        <v>33737.85</v>
      </c>
      <c r="J36" s="241">
        <f>ROUND(basisjaarlonen!J36*index!$O$7,2)</f>
        <v>34015.22</v>
      </c>
      <c r="K36" s="241">
        <f>ROUND(basisjaarlonen!K36*index!$O$7,2)</f>
        <v>34731.440000000002</v>
      </c>
      <c r="L36" s="241">
        <f>ROUND(basisjaarlonen!L36*index!$O$7,2)</f>
        <v>41689.72</v>
      </c>
      <c r="M36" s="241">
        <f>ROUND(basisjaarlonen!M36*index!$O$7,2)</f>
        <v>35209.08</v>
      </c>
      <c r="N36" s="241">
        <f>ROUND(basisjaarlonen!N36*index!$O$7,2)</f>
        <v>35567.15</v>
      </c>
      <c r="O36" s="241">
        <f>ROUND(basisjaarlonen!O36*index!$O$7,2)</f>
        <v>42645.97</v>
      </c>
      <c r="P36" s="241">
        <f>ROUND(basisjaarlonen!P36*index!$O$7,2)</f>
        <v>41770.68</v>
      </c>
      <c r="Q36" s="241">
        <f>ROUND(basisjaarlonen!Q36*index!$O$7,2)</f>
        <v>43123.47</v>
      </c>
      <c r="R36" s="241">
        <f>ROUND(basisjaarlonen!R36*index!$O$7,2)</f>
        <v>37154.65</v>
      </c>
      <c r="S36" s="241">
        <f>ROUND(basisjaarlonen!S36*index!$O$7,2)</f>
        <v>40496.86</v>
      </c>
      <c r="T36" s="241">
        <f>ROUND(basisjaarlonen!T36*index!$O$7,2)</f>
        <v>43441.9</v>
      </c>
      <c r="U36" s="241">
        <f>ROUND(basisjaarlonen!U36*index!$O$7,2)</f>
        <v>44078.48</v>
      </c>
      <c r="V36" s="241">
        <f>ROUND(basisjaarlonen!V36*index!$O$7,2)</f>
        <v>44051.34</v>
      </c>
      <c r="W36" s="241">
        <f>ROUND(basisjaarlonen!W36*index!$O$7,2)</f>
        <v>38268.69</v>
      </c>
      <c r="X36" s="241">
        <f>ROUND(basisjaarlonen!X36*index!$O$7,2)</f>
        <v>33431.730000000003</v>
      </c>
      <c r="Y36" s="241">
        <f>ROUND(basisjaarlonen!Y36*index!$O$7,2)</f>
        <v>44874.15</v>
      </c>
      <c r="Z36" s="241">
        <f>ROUND(basisjaarlonen!Z36*index!$O$7,2)</f>
        <v>39382.69</v>
      </c>
      <c r="AA36" s="241">
        <f>ROUND(basisjaarlonen!AA36*index!$O$7,2)</f>
        <v>40894</v>
      </c>
      <c r="AB36" s="241">
        <f>ROUND(basisjaarlonen!AB36*index!$O$7,2)</f>
        <v>45669.98</v>
      </c>
      <c r="AC36" s="241">
        <f>ROUND(basisjaarlonen!AC36*index!$O$7,2)</f>
        <v>39886.69</v>
      </c>
      <c r="AD36" s="241">
        <f>ROUND(basisjaarlonen!AD36*index!$O$7,2)</f>
        <v>44051.25</v>
      </c>
      <c r="AE36" s="241">
        <f>ROUND(basisjaarlonen!AE36*index!$O$7,2)</f>
        <v>51001.120000000003</v>
      </c>
      <c r="AF36" s="241">
        <f>ROUND(basisjaarlonen!AF36*index!$O$7,2)</f>
        <v>51001.120000000003</v>
      </c>
      <c r="AG36" s="241">
        <f>ROUND(basisjaarlonen!AG36*index!$O$7,2)</f>
        <v>40496.83</v>
      </c>
      <c r="AH36" s="241">
        <f>ROUND(basisjaarlonen!AH36*index!$O$7,2)</f>
        <v>47659.4</v>
      </c>
      <c r="AI36" s="241">
        <f>ROUND(basisjaarlonen!AI36*index!$O$7,2)</f>
        <v>41610.94</v>
      </c>
      <c r="AJ36" s="241">
        <f>ROUND(basisjaarlonen!AJ36*index!$O$7,2)</f>
        <v>48693.91</v>
      </c>
      <c r="AK36" s="241">
        <f>ROUND(basisjaarlonen!AK36*index!$O$7,2)</f>
        <v>47711.81</v>
      </c>
      <c r="AL36" s="241">
        <f>ROUND(basisjaarlonen!AL36*index!$O$7,2)</f>
        <v>51001.06</v>
      </c>
      <c r="AM36" s="241">
        <f>ROUND(basisjaarlonen!AM36*index!$O$7,2)</f>
        <v>50046.93</v>
      </c>
      <c r="AN36" s="241">
        <f>ROUND(basisjaarlonen!AN36*index!$O$7,2)</f>
        <v>51160.89</v>
      </c>
      <c r="AO36" s="241">
        <f>ROUND(basisjaarlonen!AO36*index!$O$7,2)</f>
        <v>53097.78</v>
      </c>
      <c r="AP36" s="241">
        <f>ROUND(basisjaarlonen!AP36*index!$O$7,2)</f>
        <v>52434.13</v>
      </c>
      <c r="AQ36" s="241">
        <f>ROUND(basisjaarlonen!AQ36*index!$O$7,2)</f>
        <v>45192.01</v>
      </c>
      <c r="AR36" s="241">
        <f>ROUND(basisjaarlonen!AR36*index!$O$7,2)</f>
        <v>51001.06</v>
      </c>
      <c r="AS36" s="241">
        <f>ROUND(basisjaarlonen!AS36*index!$O$7,2)</f>
        <v>52354.6</v>
      </c>
      <c r="AT36" s="241">
        <f>ROUND(basisjaarlonen!AT36*index!$O$7,2)</f>
        <v>53481.41</v>
      </c>
      <c r="AU36" s="241">
        <f>ROUND(basisjaarlonen!AU36*index!$O$7,2)</f>
        <v>56174.06</v>
      </c>
      <c r="AV36" s="241">
        <f>ROUND(basisjaarlonen!AV36*index!$O$7,2)</f>
        <v>60352.34</v>
      </c>
      <c r="AW36" s="241">
        <f>ROUND(basisjaarlonen!AW36*index!$O$7,2)</f>
        <v>57766.35</v>
      </c>
      <c r="AX36" s="241">
        <f>ROUND(basisjaarlonen!AX36*index!$O$7,2)</f>
        <v>56015.23</v>
      </c>
      <c r="AY36" s="241">
        <f>ROUND(basisjaarlonen!AY36*index!$O$7,2)</f>
        <v>61678.63</v>
      </c>
      <c r="AZ36" s="241">
        <f>ROUND(basisjaarlonen!AZ36*index!$O$7,2)</f>
        <v>57606.78</v>
      </c>
      <c r="BA36" s="241">
        <f>ROUND(basisjaarlonen!BA36*index!$O$7,2)</f>
        <v>63813.9</v>
      </c>
      <c r="BB36" s="241">
        <f>ROUND(basisjaarlonen!BB36*index!$O$7,2)</f>
        <v>72010.48</v>
      </c>
      <c r="BC36" s="241">
        <f>ROUND(basisjaarlonen!BC36*index!$O$7,2)</f>
        <v>68031.539999999994</v>
      </c>
      <c r="BD36" s="241">
        <f>ROUND(basisjaarlonen!BD36*index!$O$7,2)</f>
        <v>69384.25</v>
      </c>
      <c r="BE36" s="241">
        <f>ROUND(basisjaarlonen!BE36*index!$O$7,2)</f>
        <v>70299.02</v>
      </c>
      <c r="BF36" s="241">
        <f>ROUND(basisjaarlonen!BF36*index!$O$7,2)</f>
        <v>71121.63</v>
      </c>
      <c r="BG36" s="241">
        <f>ROUND(basisjaarlonen!BG36*index!$O$7,2)</f>
        <v>77978.820000000007</v>
      </c>
      <c r="BH36" s="241">
        <f>ROUND(basisjaarlonen!BH36*index!$O$7,2)</f>
        <v>73919.83</v>
      </c>
      <c r="BI36" s="241">
        <f>ROUND(basisjaarlonen!BI36*index!$O$7,2)</f>
        <v>89278.95</v>
      </c>
      <c r="BJ36" s="241">
        <f>ROUND(basisjaarlonen!BJ36*index!$O$7,2)</f>
        <v>81320.960000000006</v>
      </c>
      <c r="BK36" s="241">
        <f>ROUND(basisjaarlonen!BK36*index!$O$7,2)</f>
        <v>94802.52</v>
      </c>
      <c r="BL36" s="241">
        <f>ROUND(basisjaarlonen!BL36*index!$O$7,2)</f>
        <v>89278.83</v>
      </c>
      <c r="BM36" s="241">
        <f>ROUND(basisjaarlonen!BM36*index!$O$7,2)</f>
        <v>92461.92</v>
      </c>
      <c r="BN36" s="241">
        <f>ROUND(basisjaarlonen!BN36*index!$O$7,2)</f>
        <v>57765.79</v>
      </c>
      <c r="BO36" s="241">
        <f>ROUND(basisjaarlonen!BO36*index!$O$7,2)</f>
        <v>59039</v>
      </c>
      <c r="BP36" s="241">
        <f>ROUND(basisjaarlonen!BP36*index!$O$7,2)</f>
        <v>86479.4</v>
      </c>
    </row>
    <row r="37" spans="1:68" x14ac:dyDescent="0.25">
      <c r="A37" s="242">
        <v>35</v>
      </c>
      <c r="B37" s="241">
        <f>ROUND(basisjaarlonen!B37*index!$O$7,2)</f>
        <v>27192.42</v>
      </c>
      <c r="C37" s="241">
        <f>ROUND(basisjaarlonen!C37*index!$O$7,2)</f>
        <v>31711.1</v>
      </c>
      <c r="D37" s="241">
        <f>ROUND(basisjaarlonen!D37*index!$O$7,2)</f>
        <v>32504.3</v>
      </c>
      <c r="E37" s="241">
        <f>ROUND(basisjaarlonen!E37*index!$O$7,2)</f>
        <v>28362.87</v>
      </c>
      <c r="F37" s="241">
        <f>ROUND(basisjaarlonen!F37*index!$O$7,2)</f>
        <v>29400.06</v>
      </c>
      <c r="G37" s="241">
        <f>ROUND(basisjaarlonen!G37*index!$O$7,2)</f>
        <v>33206.620000000003</v>
      </c>
      <c r="H37" s="241">
        <f>ROUND(basisjaarlonen!H37*index!$O$7,2)</f>
        <v>34731.35</v>
      </c>
      <c r="I37" s="241">
        <f>ROUND(basisjaarlonen!I37*index!$O$7,2)</f>
        <v>33737.85</v>
      </c>
      <c r="J37" s="241">
        <f>ROUND(basisjaarlonen!J37*index!$O$7,2)</f>
        <v>34015.22</v>
      </c>
      <c r="K37" s="241">
        <f>ROUND(basisjaarlonen!K37*index!$O$7,2)</f>
        <v>34731.440000000002</v>
      </c>
      <c r="L37" s="241">
        <f>ROUND(basisjaarlonen!L37*index!$O$7,2)</f>
        <v>41689.72</v>
      </c>
      <c r="M37" s="241">
        <f>ROUND(basisjaarlonen!M37*index!$O$7,2)</f>
        <v>35209.08</v>
      </c>
      <c r="N37" s="241">
        <f>ROUND(basisjaarlonen!N37*index!$O$7,2)</f>
        <v>35567.15</v>
      </c>
      <c r="O37" s="241">
        <f>ROUND(basisjaarlonen!O37*index!$O$7,2)</f>
        <v>42645.97</v>
      </c>
      <c r="P37" s="241">
        <f>ROUND(basisjaarlonen!P37*index!$O$7,2)</f>
        <v>41770.68</v>
      </c>
      <c r="Q37" s="241">
        <f>ROUND(basisjaarlonen!Q37*index!$O$7,2)</f>
        <v>43123.47</v>
      </c>
      <c r="R37" s="241">
        <f>ROUND(basisjaarlonen!R37*index!$O$7,2)</f>
        <v>37154.65</v>
      </c>
      <c r="S37" s="241">
        <f>ROUND(basisjaarlonen!S37*index!$O$7,2)</f>
        <v>40496.86</v>
      </c>
      <c r="T37" s="241">
        <f>ROUND(basisjaarlonen!T37*index!$O$7,2)</f>
        <v>43441.9</v>
      </c>
      <c r="U37" s="241">
        <f>ROUND(basisjaarlonen!U37*index!$O$7,2)</f>
        <v>44078.48</v>
      </c>
      <c r="V37" s="241">
        <f>ROUND(basisjaarlonen!V37*index!$O$7,2)</f>
        <v>44051.34</v>
      </c>
      <c r="W37" s="241">
        <f>ROUND(basisjaarlonen!W37*index!$O$7,2)</f>
        <v>38268.69</v>
      </c>
      <c r="X37" s="241">
        <f>ROUND(basisjaarlonen!X37*index!$O$7,2)</f>
        <v>33431.730000000003</v>
      </c>
      <c r="Y37" s="241">
        <f>ROUND(basisjaarlonen!Y37*index!$O$7,2)</f>
        <v>44874.15</v>
      </c>
      <c r="Z37" s="241">
        <f>ROUND(basisjaarlonen!Z37*index!$O$7,2)</f>
        <v>39382.69</v>
      </c>
      <c r="AA37" s="241">
        <f>ROUND(basisjaarlonen!AA37*index!$O$7,2)</f>
        <v>40894</v>
      </c>
      <c r="AB37" s="241">
        <f>ROUND(basisjaarlonen!AB37*index!$O$7,2)</f>
        <v>45669.98</v>
      </c>
      <c r="AC37" s="241">
        <f>ROUND(basisjaarlonen!AC37*index!$O$7,2)</f>
        <v>39886.69</v>
      </c>
      <c r="AD37" s="241">
        <f>ROUND(basisjaarlonen!AD37*index!$O$7,2)</f>
        <v>44051.25</v>
      </c>
      <c r="AE37" s="241">
        <f>ROUND(basisjaarlonen!AE37*index!$O$7,2)</f>
        <v>51001.120000000003</v>
      </c>
      <c r="AF37" s="241">
        <f>ROUND(basisjaarlonen!AF37*index!$O$7,2)</f>
        <v>51001.120000000003</v>
      </c>
      <c r="AG37" s="241">
        <f>ROUND(basisjaarlonen!AG37*index!$O$7,2)</f>
        <v>40496.83</v>
      </c>
      <c r="AH37" s="241">
        <f>ROUND(basisjaarlonen!AH37*index!$O$7,2)</f>
        <v>47659.4</v>
      </c>
      <c r="AI37" s="241">
        <f>ROUND(basisjaarlonen!AI37*index!$O$7,2)</f>
        <v>41610.94</v>
      </c>
      <c r="AJ37" s="241">
        <f>ROUND(basisjaarlonen!AJ37*index!$O$7,2)</f>
        <v>48693.91</v>
      </c>
      <c r="AK37" s="241">
        <f>ROUND(basisjaarlonen!AK37*index!$O$7,2)</f>
        <v>47711.81</v>
      </c>
      <c r="AL37" s="241">
        <f>ROUND(basisjaarlonen!AL37*index!$O$7,2)</f>
        <v>51001.06</v>
      </c>
      <c r="AM37" s="241">
        <f>ROUND(basisjaarlonen!AM37*index!$O$7,2)</f>
        <v>50046.93</v>
      </c>
      <c r="AN37" s="241">
        <f>ROUND(basisjaarlonen!AN37*index!$O$7,2)</f>
        <v>51160.89</v>
      </c>
      <c r="AO37" s="241">
        <f>ROUND(basisjaarlonen!AO37*index!$O$7,2)</f>
        <v>53097.78</v>
      </c>
      <c r="AP37" s="241">
        <f>ROUND(basisjaarlonen!AP37*index!$O$7,2)</f>
        <v>52434.13</v>
      </c>
      <c r="AQ37" s="241">
        <f>ROUND(basisjaarlonen!AQ37*index!$O$7,2)</f>
        <v>45192.01</v>
      </c>
      <c r="AR37" s="241">
        <f>ROUND(basisjaarlonen!AR37*index!$O$7,2)</f>
        <v>51001.06</v>
      </c>
      <c r="AS37" s="241">
        <f>ROUND(basisjaarlonen!AS37*index!$O$7,2)</f>
        <v>52354.6</v>
      </c>
      <c r="AT37" s="241">
        <f>ROUND(basisjaarlonen!AT37*index!$O$7,2)</f>
        <v>53481.41</v>
      </c>
      <c r="AU37" s="241">
        <f>ROUND(basisjaarlonen!AU37*index!$O$7,2)</f>
        <v>56174.06</v>
      </c>
      <c r="AV37" s="241">
        <f>ROUND(basisjaarlonen!AV37*index!$O$7,2)</f>
        <v>60352.34</v>
      </c>
      <c r="AW37" s="241">
        <f>ROUND(basisjaarlonen!AW37*index!$O$7,2)</f>
        <v>57766.35</v>
      </c>
      <c r="AX37" s="241">
        <f>ROUND(basisjaarlonen!AX37*index!$O$7,2)</f>
        <v>56015.23</v>
      </c>
      <c r="AY37" s="241">
        <f>ROUND(basisjaarlonen!AY37*index!$O$7,2)</f>
        <v>61678.63</v>
      </c>
      <c r="AZ37" s="241">
        <f>ROUND(basisjaarlonen!AZ37*index!$O$7,2)</f>
        <v>57606.78</v>
      </c>
      <c r="BA37" s="241">
        <f>ROUND(basisjaarlonen!BA37*index!$O$7,2)</f>
        <v>63813.9</v>
      </c>
      <c r="BB37" s="241">
        <f>ROUND(basisjaarlonen!BB37*index!$O$7,2)</f>
        <v>72010.48</v>
      </c>
      <c r="BC37" s="241">
        <f>ROUND(basisjaarlonen!BC37*index!$O$7,2)</f>
        <v>68031.539999999994</v>
      </c>
      <c r="BD37" s="241">
        <f>ROUND(basisjaarlonen!BD37*index!$O$7,2)</f>
        <v>69384.25</v>
      </c>
      <c r="BE37" s="241">
        <f>ROUND(basisjaarlonen!BE37*index!$O$7,2)</f>
        <v>70299.02</v>
      </c>
      <c r="BF37" s="241">
        <f>ROUND(basisjaarlonen!BF37*index!$O$7,2)</f>
        <v>71121.63</v>
      </c>
      <c r="BG37" s="241">
        <f>ROUND(basisjaarlonen!BG37*index!$O$7,2)</f>
        <v>77978.820000000007</v>
      </c>
      <c r="BH37" s="241">
        <f>ROUND(basisjaarlonen!BH37*index!$O$7,2)</f>
        <v>73919.83</v>
      </c>
      <c r="BI37" s="241">
        <f>ROUND(basisjaarlonen!BI37*index!$O$7,2)</f>
        <v>89278.95</v>
      </c>
      <c r="BJ37" s="241">
        <f>ROUND(basisjaarlonen!BJ37*index!$O$7,2)</f>
        <v>81320.960000000006</v>
      </c>
      <c r="BK37" s="241">
        <f>ROUND(basisjaarlonen!BK37*index!$O$7,2)</f>
        <v>94802.52</v>
      </c>
      <c r="BL37" s="241">
        <f>ROUND(basisjaarlonen!BL37*index!$O$7,2)</f>
        <v>89278.83</v>
      </c>
      <c r="BM37" s="241">
        <f>ROUND(basisjaarlonen!BM37*index!$O$7,2)</f>
        <v>92461.92</v>
      </c>
      <c r="BN37" s="241">
        <f>ROUND(basisjaarlonen!BN37*index!$O$7,2)</f>
        <v>57765.79</v>
      </c>
      <c r="BO37" s="241">
        <f>ROUND(basisjaarlonen!BO37*index!$O$7,2)</f>
        <v>59039</v>
      </c>
      <c r="BP37" s="241">
        <f>ROUND(basisjaarlonen!BP37*index!$O$7,2)</f>
        <v>86479.4</v>
      </c>
    </row>
    <row r="38" spans="1:68" x14ac:dyDescent="0.25">
      <c r="A38" s="242">
        <v>36</v>
      </c>
      <c r="B38" s="241">
        <f>ROUND(basisjaarlonen!B38*index!$O$7,2)</f>
        <v>27192.42</v>
      </c>
      <c r="C38" s="241">
        <f>ROUND(basisjaarlonen!C38*index!$O$7,2)</f>
        <v>31711.1</v>
      </c>
      <c r="D38" s="241">
        <f>ROUND(basisjaarlonen!D38*index!$O$7,2)</f>
        <v>32504.3</v>
      </c>
      <c r="E38" s="241">
        <f>ROUND(basisjaarlonen!E38*index!$O$7,2)</f>
        <v>28362.87</v>
      </c>
      <c r="F38" s="241">
        <f>ROUND(basisjaarlonen!F38*index!$O$7,2)</f>
        <v>29400.06</v>
      </c>
      <c r="G38" s="241">
        <f>ROUND(basisjaarlonen!G38*index!$O$7,2)</f>
        <v>33206.620000000003</v>
      </c>
      <c r="H38" s="241">
        <f>ROUND(basisjaarlonen!H38*index!$O$7,2)</f>
        <v>34731.35</v>
      </c>
      <c r="I38" s="241">
        <f>ROUND(basisjaarlonen!I38*index!$O$7,2)</f>
        <v>33737.85</v>
      </c>
      <c r="J38" s="241">
        <f>ROUND(basisjaarlonen!J38*index!$O$7,2)</f>
        <v>34015.22</v>
      </c>
      <c r="K38" s="241">
        <f>ROUND(basisjaarlonen!K38*index!$O$7,2)</f>
        <v>34731.440000000002</v>
      </c>
      <c r="L38" s="241">
        <f>ROUND(basisjaarlonen!L38*index!$O$7,2)</f>
        <v>41689.72</v>
      </c>
      <c r="M38" s="241">
        <f>ROUND(basisjaarlonen!M38*index!$O$7,2)</f>
        <v>35209.08</v>
      </c>
      <c r="N38" s="241">
        <f>ROUND(basisjaarlonen!N38*index!$O$7,2)</f>
        <v>35567.15</v>
      </c>
      <c r="O38" s="241">
        <f>ROUND(basisjaarlonen!O38*index!$O$7,2)</f>
        <v>42645.97</v>
      </c>
      <c r="P38" s="241">
        <f>ROUND(basisjaarlonen!P38*index!$O$7,2)</f>
        <v>41770.68</v>
      </c>
      <c r="Q38" s="241">
        <f>ROUND(basisjaarlonen!Q38*index!$O$7,2)</f>
        <v>43123.47</v>
      </c>
      <c r="R38" s="241">
        <f>ROUND(basisjaarlonen!R38*index!$O$7,2)</f>
        <v>37154.65</v>
      </c>
      <c r="S38" s="241">
        <f>ROUND(basisjaarlonen!S38*index!$O$7,2)</f>
        <v>40496.86</v>
      </c>
      <c r="T38" s="241">
        <f>ROUND(basisjaarlonen!T38*index!$O$7,2)</f>
        <v>43441.9</v>
      </c>
      <c r="U38" s="241">
        <f>ROUND(basisjaarlonen!U38*index!$O$7,2)</f>
        <v>44078.48</v>
      </c>
      <c r="V38" s="241">
        <f>ROUND(basisjaarlonen!V38*index!$O$7,2)</f>
        <v>44051.34</v>
      </c>
      <c r="W38" s="241">
        <f>ROUND(basisjaarlonen!W38*index!$O$7,2)</f>
        <v>38268.69</v>
      </c>
      <c r="X38" s="241">
        <f>ROUND(basisjaarlonen!X38*index!$O$7,2)</f>
        <v>33431.730000000003</v>
      </c>
      <c r="Y38" s="241">
        <f>ROUND(basisjaarlonen!Y38*index!$O$7,2)</f>
        <v>44874.15</v>
      </c>
      <c r="Z38" s="241">
        <f>ROUND(basisjaarlonen!Z38*index!$O$7,2)</f>
        <v>39382.69</v>
      </c>
      <c r="AA38" s="241">
        <f>ROUND(basisjaarlonen!AA38*index!$O$7,2)</f>
        <v>40894</v>
      </c>
      <c r="AB38" s="241">
        <f>ROUND(basisjaarlonen!AB38*index!$O$7,2)</f>
        <v>45669.98</v>
      </c>
      <c r="AC38" s="241">
        <f>ROUND(basisjaarlonen!AC38*index!$O$7,2)</f>
        <v>39886.69</v>
      </c>
      <c r="AD38" s="241">
        <f>ROUND(basisjaarlonen!AD38*index!$O$7,2)</f>
        <v>44051.25</v>
      </c>
      <c r="AE38" s="241">
        <f>ROUND(basisjaarlonen!AE38*index!$O$7,2)</f>
        <v>51001.120000000003</v>
      </c>
      <c r="AF38" s="241">
        <f>ROUND(basisjaarlonen!AF38*index!$O$7,2)</f>
        <v>51001.120000000003</v>
      </c>
      <c r="AG38" s="241">
        <f>ROUND(basisjaarlonen!AG38*index!$O$7,2)</f>
        <v>40496.83</v>
      </c>
      <c r="AH38" s="241">
        <f>ROUND(basisjaarlonen!AH38*index!$O$7,2)</f>
        <v>47659.4</v>
      </c>
      <c r="AI38" s="241">
        <f>ROUND(basisjaarlonen!AI38*index!$O$7,2)</f>
        <v>41610.94</v>
      </c>
      <c r="AJ38" s="241">
        <f>ROUND(basisjaarlonen!AJ38*index!$O$7,2)</f>
        <v>48693.91</v>
      </c>
      <c r="AK38" s="241">
        <f>ROUND(basisjaarlonen!AK38*index!$O$7,2)</f>
        <v>47711.81</v>
      </c>
      <c r="AL38" s="241">
        <f>ROUND(basisjaarlonen!AL38*index!$O$7,2)</f>
        <v>51001.06</v>
      </c>
      <c r="AM38" s="241">
        <f>ROUND(basisjaarlonen!AM38*index!$O$7,2)</f>
        <v>50046.93</v>
      </c>
      <c r="AN38" s="241">
        <f>ROUND(basisjaarlonen!AN38*index!$O$7,2)</f>
        <v>51160.89</v>
      </c>
      <c r="AO38" s="241">
        <f>ROUND(basisjaarlonen!AO38*index!$O$7,2)</f>
        <v>53097.78</v>
      </c>
      <c r="AP38" s="241">
        <f>ROUND(basisjaarlonen!AP38*index!$O$7,2)</f>
        <v>52434.13</v>
      </c>
      <c r="AQ38" s="241">
        <f>ROUND(basisjaarlonen!AQ38*index!$O$7,2)</f>
        <v>45192.01</v>
      </c>
      <c r="AR38" s="241">
        <f>ROUND(basisjaarlonen!AR38*index!$O$7,2)</f>
        <v>51001.06</v>
      </c>
      <c r="AS38" s="241">
        <f>ROUND(basisjaarlonen!AS38*index!$O$7,2)</f>
        <v>52354.6</v>
      </c>
      <c r="AT38" s="241">
        <f>ROUND(basisjaarlonen!AT38*index!$O$7,2)</f>
        <v>53481.41</v>
      </c>
      <c r="AU38" s="241">
        <f>ROUND(basisjaarlonen!AU38*index!$O$7,2)</f>
        <v>56174.06</v>
      </c>
      <c r="AV38" s="241">
        <f>ROUND(basisjaarlonen!AV38*index!$O$7,2)</f>
        <v>60352.34</v>
      </c>
      <c r="AW38" s="241">
        <f>ROUND(basisjaarlonen!AW38*index!$O$7,2)</f>
        <v>57766.35</v>
      </c>
      <c r="AX38" s="241">
        <f>ROUND(basisjaarlonen!AX38*index!$O$7,2)</f>
        <v>56015.23</v>
      </c>
      <c r="AY38" s="241">
        <f>ROUND(basisjaarlonen!AY38*index!$O$7,2)</f>
        <v>61678.63</v>
      </c>
      <c r="AZ38" s="241">
        <f>ROUND(basisjaarlonen!AZ38*index!$O$7,2)</f>
        <v>57606.78</v>
      </c>
      <c r="BA38" s="241">
        <f>ROUND(basisjaarlonen!BA38*index!$O$7,2)</f>
        <v>63813.9</v>
      </c>
      <c r="BB38" s="241">
        <f>ROUND(basisjaarlonen!BB38*index!$O$7,2)</f>
        <v>72010.48</v>
      </c>
      <c r="BC38" s="241">
        <f>ROUND(basisjaarlonen!BC38*index!$O$7,2)</f>
        <v>68031.539999999994</v>
      </c>
      <c r="BD38" s="241">
        <f>ROUND(basisjaarlonen!BD38*index!$O$7,2)</f>
        <v>69384.25</v>
      </c>
      <c r="BE38" s="241">
        <f>ROUND(basisjaarlonen!BE38*index!$O$7,2)</f>
        <v>70299.02</v>
      </c>
      <c r="BF38" s="241">
        <f>ROUND(basisjaarlonen!BF38*index!$O$7,2)</f>
        <v>71121.63</v>
      </c>
      <c r="BG38" s="241">
        <f>ROUND(basisjaarlonen!BG38*index!$O$7,2)</f>
        <v>77978.820000000007</v>
      </c>
      <c r="BH38" s="241">
        <f>ROUND(basisjaarlonen!BH38*index!$O$7,2)</f>
        <v>73919.83</v>
      </c>
      <c r="BI38" s="241">
        <f>ROUND(basisjaarlonen!BI38*index!$O$7,2)</f>
        <v>89278.95</v>
      </c>
      <c r="BJ38" s="241">
        <f>ROUND(basisjaarlonen!BJ38*index!$O$7,2)</f>
        <v>81320.960000000006</v>
      </c>
      <c r="BK38" s="241">
        <f>ROUND(basisjaarlonen!BK38*index!$O$7,2)</f>
        <v>94802.52</v>
      </c>
      <c r="BL38" s="241">
        <f>ROUND(basisjaarlonen!BL38*index!$O$7,2)</f>
        <v>89278.83</v>
      </c>
      <c r="BM38" s="241">
        <f>ROUND(basisjaarlonen!BM38*index!$O$7,2)</f>
        <v>92461.92</v>
      </c>
      <c r="BN38" s="241">
        <f>ROUND(basisjaarlonen!BN38*index!$O$7,2)</f>
        <v>57765.79</v>
      </c>
      <c r="BO38" s="241">
        <f>ROUND(basisjaarlonen!BO38*index!$O$7,2)</f>
        <v>59039</v>
      </c>
      <c r="BP38" s="241">
        <f>ROUND(basisjaarlonen!BP38*index!$O$7,2)</f>
        <v>86479.4</v>
      </c>
    </row>
    <row r="39" spans="1:68" x14ac:dyDescent="0.25">
      <c r="A39" s="242">
        <v>37</v>
      </c>
      <c r="B39" s="241">
        <f>ROUND(basisjaarlonen!B39*index!$O$7,2)</f>
        <v>27192.42</v>
      </c>
      <c r="C39" s="241">
        <f>ROUND(basisjaarlonen!C39*index!$O$7,2)</f>
        <v>31711.1</v>
      </c>
      <c r="D39" s="241">
        <f>ROUND(basisjaarlonen!D39*index!$O$7,2)</f>
        <v>32504.3</v>
      </c>
      <c r="E39" s="241">
        <f>ROUND(basisjaarlonen!E39*index!$O$7,2)</f>
        <v>28362.87</v>
      </c>
      <c r="F39" s="241">
        <f>ROUND(basisjaarlonen!F39*index!$O$7,2)</f>
        <v>29400.06</v>
      </c>
      <c r="G39" s="241">
        <f>ROUND(basisjaarlonen!G39*index!$O$7,2)</f>
        <v>33206.620000000003</v>
      </c>
      <c r="H39" s="241">
        <f>ROUND(basisjaarlonen!H39*index!$O$7,2)</f>
        <v>34731.35</v>
      </c>
      <c r="I39" s="241">
        <f>ROUND(basisjaarlonen!I39*index!$O$7,2)</f>
        <v>33737.85</v>
      </c>
      <c r="J39" s="241">
        <f>ROUND(basisjaarlonen!J39*index!$O$7,2)</f>
        <v>34015.22</v>
      </c>
      <c r="K39" s="241">
        <f>ROUND(basisjaarlonen!K39*index!$O$7,2)</f>
        <v>34731.440000000002</v>
      </c>
      <c r="L39" s="241">
        <f>ROUND(basisjaarlonen!L39*index!$O$7,2)</f>
        <v>41689.72</v>
      </c>
      <c r="M39" s="241">
        <f>ROUND(basisjaarlonen!M39*index!$O$7,2)</f>
        <v>35209.08</v>
      </c>
      <c r="N39" s="241">
        <f>ROUND(basisjaarlonen!N39*index!$O$7,2)</f>
        <v>35567.15</v>
      </c>
      <c r="O39" s="241">
        <f>ROUND(basisjaarlonen!O39*index!$O$7,2)</f>
        <v>42645.97</v>
      </c>
      <c r="P39" s="241">
        <f>ROUND(basisjaarlonen!P39*index!$O$7,2)</f>
        <v>41770.68</v>
      </c>
      <c r="Q39" s="241">
        <f>ROUND(basisjaarlonen!Q39*index!$O$7,2)</f>
        <v>43123.47</v>
      </c>
      <c r="R39" s="241">
        <f>ROUND(basisjaarlonen!R39*index!$O$7,2)</f>
        <v>37154.65</v>
      </c>
      <c r="S39" s="241">
        <f>ROUND(basisjaarlonen!S39*index!$O$7,2)</f>
        <v>40496.86</v>
      </c>
      <c r="T39" s="241">
        <f>ROUND(basisjaarlonen!T39*index!$O$7,2)</f>
        <v>43441.9</v>
      </c>
      <c r="U39" s="241">
        <f>ROUND(basisjaarlonen!U39*index!$O$7,2)</f>
        <v>44078.48</v>
      </c>
      <c r="V39" s="241">
        <f>ROUND(basisjaarlonen!V39*index!$O$7,2)</f>
        <v>44051.34</v>
      </c>
      <c r="W39" s="241">
        <f>ROUND(basisjaarlonen!W39*index!$O$7,2)</f>
        <v>38268.69</v>
      </c>
      <c r="X39" s="241">
        <f>ROUND(basisjaarlonen!X39*index!$O$7,2)</f>
        <v>33431.730000000003</v>
      </c>
      <c r="Y39" s="241">
        <f>ROUND(basisjaarlonen!Y39*index!$O$7,2)</f>
        <v>44874.15</v>
      </c>
      <c r="Z39" s="241">
        <f>ROUND(basisjaarlonen!Z39*index!$O$7,2)</f>
        <v>39382.69</v>
      </c>
      <c r="AA39" s="241">
        <f>ROUND(basisjaarlonen!AA39*index!$O$7,2)</f>
        <v>40894</v>
      </c>
      <c r="AB39" s="241">
        <f>ROUND(basisjaarlonen!AB39*index!$O$7,2)</f>
        <v>45669.98</v>
      </c>
      <c r="AC39" s="241">
        <f>ROUND(basisjaarlonen!AC39*index!$O$7,2)</f>
        <v>39886.69</v>
      </c>
      <c r="AD39" s="241">
        <f>ROUND(basisjaarlonen!AD39*index!$O$7,2)</f>
        <v>44051.25</v>
      </c>
      <c r="AE39" s="241">
        <f>ROUND(basisjaarlonen!AE39*index!$O$7,2)</f>
        <v>51001.120000000003</v>
      </c>
      <c r="AF39" s="241">
        <f>ROUND(basisjaarlonen!AF39*index!$O$7,2)</f>
        <v>51001.120000000003</v>
      </c>
      <c r="AG39" s="241">
        <f>ROUND(basisjaarlonen!AG39*index!$O$7,2)</f>
        <v>40496.83</v>
      </c>
      <c r="AH39" s="241">
        <f>ROUND(basisjaarlonen!AH39*index!$O$7,2)</f>
        <v>47659.4</v>
      </c>
      <c r="AI39" s="241">
        <f>ROUND(basisjaarlonen!AI39*index!$O$7,2)</f>
        <v>41610.94</v>
      </c>
      <c r="AJ39" s="241">
        <f>ROUND(basisjaarlonen!AJ39*index!$O$7,2)</f>
        <v>48693.91</v>
      </c>
      <c r="AK39" s="241">
        <f>ROUND(basisjaarlonen!AK39*index!$O$7,2)</f>
        <v>47711.81</v>
      </c>
      <c r="AL39" s="241">
        <f>ROUND(basisjaarlonen!AL39*index!$O$7,2)</f>
        <v>51001.06</v>
      </c>
      <c r="AM39" s="241">
        <f>ROUND(basisjaarlonen!AM39*index!$O$7,2)</f>
        <v>50046.93</v>
      </c>
      <c r="AN39" s="241">
        <f>ROUND(basisjaarlonen!AN39*index!$O$7,2)</f>
        <v>51160.89</v>
      </c>
      <c r="AO39" s="241">
        <f>ROUND(basisjaarlonen!AO39*index!$O$7,2)</f>
        <v>53097.78</v>
      </c>
      <c r="AP39" s="241">
        <f>ROUND(basisjaarlonen!AP39*index!$O$7,2)</f>
        <v>52434.13</v>
      </c>
      <c r="AQ39" s="241">
        <f>ROUND(basisjaarlonen!AQ39*index!$O$7,2)</f>
        <v>45192.01</v>
      </c>
      <c r="AR39" s="241">
        <f>ROUND(basisjaarlonen!AR39*index!$O$7,2)</f>
        <v>51001.06</v>
      </c>
      <c r="AS39" s="241">
        <f>ROUND(basisjaarlonen!AS39*index!$O$7,2)</f>
        <v>52354.6</v>
      </c>
      <c r="AT39" s="241">
        <f>ROUND(basisjaarlonen!AT39*index!$O$7,2)</f>
        <v>53481.41</v>
      </c>
      <c r="AU39" s="241">
        <f>ROUND(basisjaarlonen!AU39*index!$O$7,2)</f>
        <v>56174.06</v>
      </c>
      <c r="AV39" s="241">
        <f>ROUND(basisjaarlonen!AV39*index!$O$7,2)</f>
        <v>60352.34</v>
      </c>
      <c r="AW39" s="241">
        <f>ROUND(basisjaarlonen!AW39*index!$O$7,2)</f>
        <v>57766.35</v>
      </c>
      <c r="AX39" s="241">
        <f>ROUND(basisjaarlonen!AX39*index!$O$7,2)</f>
        <v>56015.23</v>
      </c>
      <c r="AY39" s="241">
        <f>ROUND(basisjaarlonen!AY39*index!$O$7,2)</f>
        <v>61678.63</v>
      </c>
      <c r="AZ39" s="241">
        <f>ROUND(basisjaarlonen!AZ39*index!$O$7,2)</f>
        <v>57606.78</v>
      </c>
      <c r="BA39" s="241">
        <f>ROUND(basisjaarlonen!BA39*index!$O$7,2)</f>
        <v>63813.9</v>
      </c>
      <c r="BB39" s="241">
        <f>ROUND(basisjaarlonen!BB39*index!$O$7,2)</f>
        <v>72010.48</v>
      </c>
      <c r="BC39" s="241">
        <f>ROUND(basisjaarlonen!BC39*index!$O$7,2)</f>
        <v>68031.539999999994</v>
      </c>
      <c r="BD39" s="241">
        <f>ROUND(basisjaarlonen!BD39*index!$O$7,2)</f>
        <v>69384.25</v>
      </c>
      <c r="BE39" s="241">
        <f>ROUND(basisjaarlonen!BE39*index!$O$7,2)</f>
        <v>70299.02</v>
      </c>
      <c r="BF39" s="241">
        <f>ROUND(basisjaarlonen!BF39*index!$O$7,2)</f>
        <v>71121.63</v>
      </c>
      <c r="BG39" s="241">
        <f>ROUND(basisjaarlonen!BG39*index!$O$7,2)</f>
        <v>77978.820000000007</v>
      </c>
      <c r="BH39" s="241">
        <f>ROUND(basisjaarlonen!BH39*index!$O$7,2)</f>
        <v>73919.83</v>
      </c>
      <c r="BI39" s="241">
        <f>ROUND(basisjaarlonen!BI39*index!$O$7,2)</f>
        <v>89278.95</v>
      </c>
      <c r="BJ39" s="241">
        <f>ROUND(basisjaarlonen!BJ39*index!$O$7,2)</f>
        <v>81320.960000000006</v>
      </c>
      <c r="BK39" s="241">
        <f>ROUND(basisjaarlonen!BK39*index!$O$7,2)</f>
        <v>94802.52</v>
      </c>
      <c r="BL39" s="241">
        <f>ROUND(basisjaarlonen!BL39*index!$O$7,2)</f>
        <v>89278.83</v>
      </c>
      <c r="BM39" s="241">
        <f>ROUND(basisjaarlonen!BM39*index!$O$7,2)</f>
        <v>92461.92</v>
      </c>
      <c r="BN39" s="241">
        <f>ROUND(basisjaarlonen!BN39*index!$O$7,2)</f>
        <v>57765.79</v>
      </c>
      <c r="BO39" s="241">
        <f>ROUND(basisjaarlonen!BO39*index!$O$7,2)</f>
        <v>59039</v>
      </c>
      <c r="BP39" s="241">
        <f>ROUND(basisjaarlonen!BP39*index!$O$7,2)</f>
        <v>86479.4</v>
      </c>
    </row>
    <row r="40" spans="1:68" x14ac:dyDescent="0.25">
      <c r="A40" s="242">
        <v>38</v>
      </c>
      <c r="B40" s="241">
        <f>ROUND(basisjaarlonen!B40*index!$O$7,2)</f>
        <v>27192.42</v>
      </c>
      <c r="C40" s="241">
        <f>ROUND(basisjaarlonen!C40*index!$O$7,2)</f>
        <v>31711.1</v>
      </c>
      <c r="D40" s="241">
        <f>ROUND(basisjaarlonen!D40*index!$O$7,2)</f>
        <v>32504.3</v>
      </c>
      <c r="E40" s="241">
        <f>ROUND(basisjaarlonen!E40*index!$O$7,2)</f>
        <v>28362.87</v>
      </c>
      <c r="F40" s="241">
        <f>ROUND(basisjaarlonen!F40*index!$O$7,2)</f>
        <v>29400.06</v>
      </c>
      <c r="G40" s="241">
        <f>ROUND(basisjaarlonen!G40*index!$O$7,2)</f>
        <v>33206.620000000003</v>
      </c>
      <c r="H40" s="241">
        <f>ROUND(basisjaarlonen!H40*index!$O$7,2)</f>
        <v>34731.35</v>
      </c>
      <c r="I40" s="241">
        <f>ROUND(basisjaarlonen!I40*index!$O$7,2)</f>
        <v>33737.85</v>
      </c>
      <c r="J40" s="241">
        <f>ROUND(basisjaarlonen!J40*index!$O$7,2)</f>
        <v>34015.22</v>
      </c>
      <c r="K40" s="241">
        <f>ROUND(basisjaarlonen!K40*index!$O$7,2)</f>
        <v>34731.440000000002</v>
      </c>
      <c r="L40" s="241">
        <f>ROUND(basisjaarlonen!L40*index!$O$7,2)</f>
        <v>41689.72</v>
      </c>
      <c r="M40" s="241">
        <f>ROUND(basisjaarlonen!M40*index!$O$7,2)</f>
        <v>35209.08</v>
      </c>
      <c r="N40" s="241">
        <f>ROUND(basisjaarlonen!N40*index!$O$7,2)</f>
        <v>35567.15</v>
      </c>
      <c r="O40" s="241">
        <f>ROUND(basisjaarlonen!O40*index!$O$7,2)</f>
        <v>42645.97</v>
      </c>
      <c r="P40" s="241">
        <f>ROUND(basisjaarlonen!P40*index!$O$7,2)</f>
        <v>41770.68</v>
      </c>
      <c r="Q40" s="241">
        <f>ROUND(basisjaarlonen!Q40*index!$O$7,2)</f>
        <v>43123.47</v>
      </c>
      <c r="R40" s="241">
        <f>ROUND(basisjaarlonen!R40*index!$O$7,2)</f>
        <v>37154.65</v>
      </c>
      <c r="S40" s="241">
        <f>ROUND(basisjaarlonen!S40*index!$O$7,2)</f>
        <v>40496.86</v>
      </c>
      <c r="T40" s="241">
        <f>ROUND(basisjaarlonen!T40*index!$O$7,2)</f>
        <v>43441.9</v>
      </c>
      <c r="U40" s="241">
        <f>ROUND(basisjaarlonen!U40*index!$O$7,2)</f>
        <v>44078.48</v>
      </c>
      <c r="V40" s="241">
        <f>ROUND(basisjaarlonen!V40*index!$O$7,2)</f>
        <v>44051.34</v>
      </c>
      <c r="W40" s="241">
        <f>ROUND(basisjaarlonen!W40*index!$O$7,2)</f>
        <v>38268.69</v>
      </c>
      <c r="X40" s="241">
        <f>ROUND(basisjaarlonen!X40*index!$O$7,2)</f>
        <v>33431.730000000003</v>
      </c>
      <c r="Y40" s="241">
        <f>ROUND(basisjaarlonen!Y40*index!$O$7,2)</f>
        <v>44874.15</v>
      </c>
      <c r="Z40" s="241">
        <f>ROUND(basisjaarlonen!Z40*index!$O$7,2)</f>
        <v>39382.69</v>
      </c>
      <c r="AA40" s="241">
        <f>ROUND(basisjaarlonen!AA40*index!$O$7,2)</f>
        <v>40894</v>
      </c>
      <c r="AB40" s="241">
        <f>ROUND(basisjaarlonen!AB40*index!$O$7,2)</f>
        <v>45669.98</v>
      </c>
      <c r="AC40" s="241">
        <f>ROUND(basisjaarlonen!AC40*index!$O$7,2)</f>
        <v>39886.69</v>
      </c>
      <c r="AD40" s="241">
        <f>ROUND(basisjaarlonen!AD40*index!$O$7,2)</f>
        <v>44051.25</v>
      </c>
      <c r="AE40" s="241">
        <f>ROUND(basisjaarlonen!AE40*index!$O$7,2)</f>
        <v>51001.120000000003</v>
      </c>
      <c r="AF40" s="241">
        <f>ROUND(basisjaarlonen!AF40*index!$O$7,2)</f>
        <v>51001.120000000003</v>
      </c>
      <c r="AG40" s="241">
        <f>ROUND(basisjaarlonen!AG40*index!$O$7,2)</f>
        <v>40496.83</v>
      </c>
      <c r="AH40" s="241">
        <f>ROUND(basisjaarlonen!AH40*index!$O$7,2)</f>
        <v>47659.4</v>
      </c>
      <c r="AI40" s="241">
        <f>ROUND(basisjaarlonen!AI40*index!$O$7,2)</f>
        <v>41610.94</v>
      </c>
      <c r="AJ40" s="241">
        <f>ROUND(basisjaarlonen!AJ40*index!$O$7,2)</f>
        <v>48693.91</v>
      </c>
      <c r="AK40" s="241">
        <f>ROUND(basisjaarlonen!AK40*index!$O$7,2)</f>
        <v>47711.81</v>
      </c>
      <c r="AL40" s="241">
        <f>ROUND(basisjaarlonen!AL40*index!$O$7,2)</f>
        <v>51001.06</v>
      </c>
      <c r="AM40" s="241">
        <f>ROUND(basisjaarlonen!AM40*index!$O$7,2)</f>
        <v>50046.93</v>
      </c>
      <c r="AN40" s="241">
        <f>ROUND(basisjaarlonen!AN40*index!$O$7,2)</f>
        <v>51160.89</v>
      </c>
      <c r="AO40" s="241">
        <f>ROUND(basisjaarlonen!AO40*index!$O$7,2)</f>
        <v>53097.78</v>
      </c>
      <c r="AP40" s="241">
        <f>ROUND(basisjaarlonen!AP40*index!$O$7,2)</f>
        <v>52434.13</v>
      </c>
      <c r="AQ40" s="241">
        <f>ROUND(basisjaarlonen!AQ40*index!$O$7,2)</f>
        <v>45192.01</v>
      </c>
      <c r="AR40" s="241">
        <f>ROUND(basisjaarlonen!AR40*index!$O$7,2)</f>
        <v>51001.06</v>
      </c>
      <c r="AS40" s="241">
        <f>ROUND(basisjaarlonen!AS40*index!$O$7,2)</f>
        <v>52354.6</v>
      </c>
      <c r="AT40" s="241">
        <f>ROUND(basisjaarlonen!AT40*index!$O$7,2)</f>
        <v>53481.41</v>
      </c>
      <c r="AU40" s="241">
        <f>ROUND(basisjaarlonen!AU40*index!$O$7,2)</f>
        <v>56174.06</v>
      </c>
      <c r="AV40" s="241">
        <f>ROUND(basisjaarlonen!AV40*index!$O$7,2)</f>
        <v>60352.34</v>
      </c>
      <c r="AW40" s="241">
        <f>ROUND(basisjaarlonen!AW40*index!$O$7,2)</f>
        <v>57766.35</v>
      </c>
      <c r="AX40" s="241">
        <f>ROUND(basisjaarlonen!AX40*index!$O$7,2)</f>
        <v>56015.23</v>
      </c>
      <c r="AY40" s="241">
        <f>ROUND(basisjaarlonen!AY40*index!$O$7,2)</f>
        <v>61678.63</v>
      </c>
      <c r="AZ40" s="241">
        <f>ROUND(basisjaarlonen!AZ40*index!$O$7,2)</f>
        <v>57606.78</v>
      </c>
      <c r="BA40" s="241">
        <f>ROUND(basisjaarlonen!BA40*index!$O$7,2)</f>
        <v>63813.9</v>
      </c>
      <c r="BB40" s="241">
        <f>ROUND(basisjaarlonen!BB40*index!$O$7,2)</f>
        <v>72010.48</v>
      </c>
      <c r="BC40" s="241">
        <f>ROUND(basisjaarlonen!BC40*index!$O$7,2)</f>
        <v>68031.539999999994</v>
      </c>
      <c r="BD40" s="241">
        <f>ROUND(basisjaarlonen!BD40*index!$O$7,2)</f>
        <v>69384.25</v>
      </c>
      <c r="BE40" s="241">
        <f>ROUND(basisjaarlonen!BE40*index!$O$7,2)</f>
        <v>70299.02</v>
      </c>
      <c r="BF40" s="241">
        <f>ROUND(basisjaarlonen!BF40*index!$O$7,2)</f>
        <v>71121.63</v>
      </c>
      <c r="BG40" s="241">
        <f>ROUND(basisjaarlonen!BG40*index!$O$7,2)</f>
        <v>77978.820000000007</v>
      </c>
      <c r="BH40" s="241">
        <f>ROUND(basisjaarlonen!BH40*index!$O$7,2)</f>
        <v>73919.83</v>
      </c>
      <c r="BI40" s="241">
        <f>ROUND(basisjaarlonen!BI40*index!$O$7,2)</f>
        <v>89278.95</v>
      </c>
      <c r="BJ40" s="241">
        <f>ROUND(basisjaarlonen!BJ40*index!$O$7,2)</f>
        <v>81320.960000000006</v>
      </c>
      <c r="BK40" s="241">
        <f>ROUND(basisjaarlonen!BK40*index!$O$7,2)</f>
        <v>94802.52</v>
      </c>
      <c r="BL40" s="241">
        <f>ROUND(basisjaarlonen!BL40*index!$O$7,2)</f>
        <v>89278.83</v>
      </c>
      <c r="BM40" s="241">
        <f>ROUND(basisjaarlonen!BM40*index!$O$7,2)</f>
        <v>92461.92</v>
      </c>
      <c r="BN40" s="241">
        <f>ROUND(basisjaarlonen!BN40*index!$O$7,2)</f>
        <v>57765.79</v>
      </c>
      <c r="BO40" s="241">
        <f>ROUND(basisjaarlonen!BO40*index!$O$7,2)</f>
        <v>59039</v>
      </c>
      <c r="BP40" s="241">
        <f>ROUND(basisjaarlonen!BP40*index!$O$7,2)</f>
        <v>86479.4</v>
      </c>
    </row>
    <row r="41" spans="1:68" x14ac:dyDescent="0.25">
      <c r="A41" s="242">
        <v>39</v>
      </c>
      <c r="B41" s="241">
        <f>ROUND(basisjaarlonen!B41*index!$O$7,2)</f>
        <v>27192.42</v>
      </c>
      <c r="C41" s="241">
        <f>ROUND(basisjaarlonen!C41*index!$O$7,2)</f>
        <v>31711.1</v>
      </c>
      <c r="D41" s="241">
        <f>ROUND(basisjaarlonen!D41*index!$O$7,2)</f>
        <v>32504.3</v>
      </c>
      <c r="E41" s="241">
        <f>ROUND(basisjaarlonen!E41*index!$O$7,2)</f>
        <v>28362.87</v>
      </c>
      <c r="F41" s="241">
        <f>ROUND(basisjaarlonen!F41*index!$O$7,2)</f>
        <v>29400.06</v>
      </c>
      <c r="G41" s="241">
        <f>ROUND(basisjaarlonen!G41*index!$O$7,2)</f>
        <v>33206.620000000003</v>
      </c>
      <c r="H41" s="241">
        <f>ROUND(basisjaarlonen!H41*index!$O$7,2)</f>
        <v>34731.35</v>
      </c>
      <c r="I41" s="241">
        <f>ROUND(basisjaarlonen!I41*index!$O$7,2)</f>
        <v>33737.85</v>
      </c>
      <c r="J41" s="241">
        <f>ROUND(basisjaarlonen!J41*index!$O$7,2)</f>
        <v>34015.22</v>
      </c>
      <c r="K41" s="241">
        <f>ROUND(basisjaarlonen!K41*index!$O$7,2)</f>
        <v>34731.440000000002</v>
      </c>
      <c r="L41" s="241">
        <f>ROUND(basisjaarlonen!L41*index!$O$7,2)</f>
        <v>41689.72</v>
      </c>
      <c r="M41" s="241">
        <f>ROUND(basisjaarlonen!M41*index!$O$7,2)</f>
        <v>35209.08</v>
      </c>
      <c r="N41" s="241">
        <f>ROUND(basisjaarlonen!N41*index!$O$7,2)</f>
        <v>35567.15</v>
      </c>
      <c r="O41" s="241">
        <f>ROUND(basisjaarlonen!O41*index!$O$7,2)</f>
        <v>42645.97</v>
      </c>
      <c r="P41" s="241">
        <f>ROUND(basisjaarlonen!P41*index!$O$7,2)</f>
        <v>41770.68</v>
      </c>
      <c r="Q41" s="241">
        <f>ROUND(basisjaarlonen!Q41*index!$O$7,2)</f>
        <v>43123.47</v>
      </c>
      <c r="R41" s="241">
        <f>ROUND(basisjaarlonen!R41*index!$O$7,2)</f>
        <v>37154.65</v>
      </c>
      <c r="S41" s="241">
        <f>ROUND(basisjaarlonen!S41*index!$O$7,2)</f>
        <v>40496.86</v>
      </c>
      <c r="T41" s="241">
        <f>ROUND(basisjaarlonen!T41*index!$O$7,2)</f>
        <v>43441.9</v>
      </c>
      <c r="U41" s="241">
        <f>ROUND(basisjaarlonen!U41*index!$O$7,2)</f>
        <v>44078.48</v>
      </c>
      <c r="V41" s="241">
        <f>ROUND(basisjaarlonen!V41*index!$O$7,2)</f>
        <v>44051.34</v>
      </c>
      <c r="W41" s="241">
        <f>ROUND(basisjaarlonen!W41*index!$O$7,2)</f>
        <v>38268.69</v>
      </c>
      <c r="X41" s="241">
        <f>ROUND(basisjaarlonen!X41*index!$O$7,2)</f>
        <v>33431.730000000003</v>
      </c>
      <c r="Y41" s="241">
        <f>ROUND(basisjaarlonen!Y41*index!$O$7,2)</f>
        <v>44874.15</v>
      </c>
      <c r="Z41" s="241">
        <f>ROUND(basisjaarlonen!Z41*index!$O$7,2)</f>
        <v>39382.69</v>
      </c>
      <c r="AA41" s="241">
        <f>ROUND(basisjaarlonen!AA41*index!$O$7,2)</f>
        <v>40894</v>
      </c>
      <c r="AB41" s="241">
        <f>ROUND(basisjaarlonen!AB41*index!$O$7,2)</f>
        <v>45669.98</v>
      </c>
      <c r="AC41" s="241">
        <f>ROUND(basisjaarlonen!AC41*index!$O$7,2)</f>
        <v>39886.69</v>
      </c>
      <c r="AD41" s="241">
        <f>ROUND(basisjaarlonen!AD41*index!$O$7,2)</f>
        <v>44051.25</v>
      </c>
      <c r="AE41" s="241">
        <f>ROUND(basisjaarlonen!AE41*index!$O$7,2)</f>
        <v>51001.120000000003</v>
      </c>
      <c r="AF41" s="241">
        <f>ROUND(basisjaarlonen!AF41*index!$O$7,2)</f>
        <v>51001.120000000003</v>
      </c>
      <c r="AG41" s="241">
        <f>ROUND(basisjaarlonen!AG41*index!$O$7,2)</f>
        <v>40496.83</v>
      </c>
      <c r="AH41" s="241">
        <f>ROUND(basisjaarlonen!AH41*index!$O$7,2)</f>
        <v>47659.4</v>
      </c>
      <c r="AI41" s="241">
        <f>ROUND(basisjaarlonen!AI41*index!$O$7,2)</f>
        <v>41610.94</v>
      </c>
      <c r="AJ41" s="241">
        <f>ROUND(basisjaarlonen!AJ41*index!$O$7,2)</f>
        <v>48693.91</v>
      </c>
      <c r="AK41" s="241">
        <f>ROUND(basisjaarlonen!AK41*index!$O$7,2)</f>
        <v>47711.81</v>
      </c>
      <c r="AL41" s="241">
        <f>ROUND(basisjaarlonen!AL41*index!$O$7,2)</f>
        <v>51001.06</v>
      </c>
      <c r="AM41" s="241">
        <f>ROUND(basisjaarlonen!AM41*index!$O$7,2)</f>
        <v>50046.93</v>
      </c>
      <c r="AN41" s="241">
        <f>ROUND(basisjaarlonen!AN41*index!$O$7,2)</f>
        <v>51160.89</v>
      </c>
      <c r="AO41" s="241">
        <f>ROUND(basisjaarlonen!AO41*index!$O$7,2)</f>
        <v>53097.78</v>
      </c>
      <c r="AP41" s="241">
        <f>ROUND(basisjaarlonen!AP41*index!$O$7,2)</f>
        <v>52434.13</v>
      </c>
      <c r="AQ41" s="241">
        <f>ROUND(basisjaarlonen!AQ41*index!$O$7,2)</f>
        <v>45192.01</v>
      </c>
      <c r="AR41" s="241">
        <f>ROUND(basisjaarlonen!AR41*index!$O$7,2)</f>
        <v>51001.06</v>
      </c>
      <c r="AS41" s="241">
        <f>ROUND(basisjaarlonen!AS41*index!$O$7,2)</f>
        <v>52354.6</v>
      </c>
      <c r="AT41" s="241">
        <f>ROUND(basisjaarlonen!AT41*index!$O$7,2)</f>
        <v>53481.41</v>
      </c>
      <c r="AU41" s="241">
        <f>ROUND(basisjaarlonen!AU41*index!$O$7,2)</f>
        <v>56174.06</v>
      </c>
      <c r="AV41" s="241">
        <f>ROUND(basisjaarlonen!AV41*index!$O$7,2)</f>
        <v>60352.34</v>
      </c>
      <c r="AW41" s="241">
        <f>ROUND(basisjaarlonen!AW41*index!$O$7,2)</f>
        <v>57766.35</v>
      </c>
      <c r="AX41" s="241">
        <f>ROUND(basisjaarlonen!AX41*index!$O$7,2)</f>
        <v>56015.23</v>
      </c>
      <c r="AY41" s="241">
        <f>ROUND(basisjaarlonen!AY41*index!$O$7,2)</f>
        <v>61678.63</v>
      </c>
      <c r="AZ41" s="241">
        <f>ROUND(basisjaarlonen!AZ41*index!$O$7,2)</f>
        <v>57606.78</v>
      </c>
      <c r="BA41" s="241">
        <f>ROUND(basisjaarlonen!BA41*index!$O$7,2)</f>
        <v>63813.9</v>
      </c>
      <c r="BB41" s="241">
        <f>ROUND(basisjaarlonen!BB41*index!$O$7,2)</f>
        <v>72010.48</v>
      </c>
      <c r="BC41" s="241">
        <f>ROUND(basisjaarlonen!BC41*index!$O$7,2)</f>
        <v>68031.539999999994</v>
      </c>
      <c r="BD41" s="241">
        <f>ROUND(basisjaarlonen!BD41*index!$O$7,2)</f>
        <v>69384.25</v>
      </c>
      <c r="BE41" s="241">
        <f>ROUND(basisjaarlonen!BE41*index!$O$7,2)</f>
        <v>70299.02</v>
      </c>
      <c r="BF41" s="241">
        <f>ROUND(basisjaarlonen!BF41*index!$O$7,2)</f>
        <v>71121.63</v>
      </c>
      <c r="BG41" s="241">
        <f>ROUND(basisjaarlonen!BG41*index!$O$7,2)</f>
        <v>77978.820000000007</v>
      </c>
      <c r="BH41" s="241">
        <f>ROUND(basisjaarlonen!BH41*index!$O$7,2)</f>
        <v>73919.83</v>
      </c>
      <c r="BI41" s="241">
        <f>ROUND(basisjaarlonen!BI41*index!$O$7,2)</f>
        <v>89278.95</v>
      </c>
      <c r="BJ41" s="241">
        <f>ROUND(basisjaarlonen!BJ41*index!$O$7,2)</f>
        <v>81320.960000000006</v>
      </c>
      <c r="BK41" s="241">
        <f>ROUND(basisjaarlonen!BK41*index!$O$7,2)</f>
        <v>94802.52</v>
      </c>
      <c r="BL41" s="241">
        <f>ROUND(basisjaarlonen!BL41*index!$O$7,2)</f>
        <v>89278.83</v>
      </c>
      <c r="BM41" s="241">
        <f>ROUND(basisjaarlonen!BM41*index!$O$7,2)</f>
        <v>92461.92</v>
      </c>
      <c r="BN41" s="241">
        <f>ROUND(basisjaarlonen!BN41*index!$O$7,2)</f>
        <v>57765.79</v>
      </c>
      <c r="BO41" s="241">
        <f>ROUND(basisjaarlonen!BO41*index!$O$7,2)</f>
        <v>59039</v>
      </c>
      <c r="BP41" s="241">
        <f>ROUND(basisjaarlonen!BP41*index!$O$7,2)</f>
        <v>86479.4</v>
      </c>
    </row>
    <row r="42" spans="1:68" x14ac:dyDescent="0.25">
      <c r="A42" s="242">
        <v>40</v>
      </c>
      <c r="B42" s="241">
        <f>ROUND(basisjaarlonen!B42*index!$O$7,2)</f>
        <v>27192.42</v>
      </c>
      <c r="C42" s="241">
        <f>ROUND(basisjaarlonen!C42*index!$O$7,2)</f>
        <v>31711.1</v>
      </c>
      <c r="D42" s="241">
        <f>ROUND(basisjaarlonen!D42*index!$O$7,2)</f>
        <v>32504.3</v>
      </c>
      <c r="E42" s="241">
        <f>ROUND(basisjaarlonen!E42*index!$O$7,2)</f>
        <v>28362.87</v>
      </c>
      <c r="F42" s="241">
        <f>ROUND(basisjaarlonen!F42*index!$O$7,2)</f>
        <v>29400.06</v>
      </c>
      <c r="G42" s="241">
        <f>ROUND(basisjaarlonen!G42*index!$O$7,2)</f>
        <v>33206.620000000003</v>
      </c>
      <c r="H42" s="241">
        <f>ROUND(basisjaarlonen!H42*index!$O$7,2)</f>
        <v>34731.35</v>
      </c>
      <c r="I42" s="241">
        <f>ROUND(basisjaarlonen!I42*index!$O$7,2)</f>
        <v>33737.85</v>
      </c>
      <c r="J42" s="241">
        <f>ROUND(basisjaarlonen!J42*index!$O$7,2)</f>
        <v>34015.22</v>
      </c>
      <c r="K42" s="241">
        <f>ROUND(basisjaarlonen!K42*index!$O$7,2)</f>
        <v>34731.440000000002</v>
      </c>
      <c r="L42" s="241">
        <f>ROUND(basisjaarlonen!L42*index!$O$7,2)</f>
        <v>41689.72</v>
      </c>
      <c r="M42" s="241">
        <f>ROUND(basisjaarlonen!M42*index!$O$7,2)</f>
        <v>35209.08</v>
      </c>
      <c r="N42" s="241">
        <f>ROUND(basisjaarlonen!N42*index!$O$7,2)</f>
        <v>35567.15</v>
      </c>
      <c r="O42" s="241">
        <f>ROUND(basisjaarlonen!O42*index!$O$7,2)</f>
        <v>42645.97</v>
      </c>
      <c r="P42" s="241">
        <f>ROUND(basisjaarlonen!P42*index!$O$7,2)</f>
        <v>41770.68</v>
      </c>
      <c r="Q42" s="241">
        <f>ROUND(basisjaarlonen!Q42*index!$O$7,2)</f>
        <v>43123.47</v>
      </c>
      <c r="R42" s="241">
        <f>ROUND(basisjaarlonen!R42*index!$O$7,2)</f>
        <v>37154.65</v>
      </c>
      <c r="S42" s="241">
        <f>ROUND(basisjaarlonen!S42*index!$O$7,2)</f>
        <v>40496.86</v>
      </c>
      <c r="T42" s="241">
        <f>ROUND(basisjaarlonen!T42*index!$O$7,2)</f>
        <v>43441.9</v>
      </c>
      <c r="U42" s="241">
        <f>ROUND(basisjaarlonen!U42*index!$O$7,2)</f>
        <v>44078.48</v>
      </c>
      <c r="V42" s="241">
        <f>ROUND(basisjaarlonen!V42*index!$O$7,2)</f>
        <v>44051.34</v>
      </c>
      <c r="W42" s="241">
        <f>ROUND(basisjaarlonen!W42*index!$O$7,2)</f>
        <v>38268.69</v>
      </c>
      <c r="X42" s="241">
        <f>ROUND(basisjaarlonen!X42*index!$O$7,2)</f>
        <v>33431.730000000003</v>
      </c>
      <c r="Y42" s="241">
        <f>ROUND(basisjaarlonen!Y42*index!$O$7,2)</f>
        <v>44874.15</v>
      </c>
      <c r="Z42" s="241">
        <f>ROUND(basisjaarlonen!Z42*index!$O$7,2)</f>
        <v>39382.69</v>
      </c>
      <c r="AA42" s="241">
        <f>ROUND(basisjaarlonen!AA42*index!$O$7,2)</f>
        <v>40894</v>
      </c>
      <c r="AB42" s="241">
        <f>ROUND(basisjaarlonen!AB42*index!$O$7,2)</f>
        <v>45669.98</v>
      </c>
      <c r="AC42" s="241">
        <f>ROUND(basisjaarlonen!AC42*index!$O$7,2)</f>
        <v>39886.69</v>
      </c>
      <c r="AD42" s="241">
        <f>ROUND(basisjaarlonen!AD42*index!$O$7,2)</f>
        <v>44051.25</v>
      </c>
      <c r="AE42" s="241">
        <f>ROUND(basisjaarlonen!AE42*index!$O$7,2)</f>
        <v>51001.120000000003</v>
      </c>
      <c r="AF42" s="241">
        <f>ROUND(basisjaarlonen!AF42*index!$O$7,2)</f>
        <v>51001.120000000003</v>
      </c>
      <c r="AG42" s="241">
        <f>ROUND(basisjaarlonen!AG42*index!$O$7,2)</f>
        <v>40496.83</v>
      </c>
      <c r="AH42" s="241">
        <f>ROUND(basisjaarlonen!AH42*index!$O$7,2)</f>
        <v>47659.4</v>
      </c>
      <c r="AI42" s="241">
        <f>ROUND(basisjaarlonen!AI42*index!$O$7,2)</f>
        <v>41610.94</v>
      </c>
      <c r="AJ42" s="241">
        <f>ROUND(basisjaarlonen!AJ42*index!$O$7,2)</f>
        <v>48693.91</v>
      </c>
      <c r="AK42" s="241">
        <f>ROUND(basisjaarlonen!AK42*index!$O$7,2)</f>
        <v>47711.81</v>
      </c>
      <c r="AL42" s="241">
        <f>ROUND(basisjaarlonen!AL42*index!$O$7,2)</f>
        <v>51001.06</v>
      </c>
      <c r="AM42" s="241">
        <f>ROUND(basisjaarlonen!AM42*index!$O$7,2)</f>
        <v>50046.93</v>
      </c>
      <c r="AN42" s="241">
        <f>ROUND(basisjaarlonen!AN42*index!$O$7,2)</f>
        <v>51160.89</v>
      </c>
      <c r="AO42" s="241">
        <f>ROUND(basisjaarlonen!AO42*index!$O$7,2)</f>
        <v>53097.78</v>
      </c>
      <c r="AP42" s="241">
        <f>ROUND(basisjaarlonen!AP42*index!$O$7,2)</f>
        <v>52434.13</v>
      </c>
      <c r="AQ42" s="241">
        <f>ROUND(basisjaarlonen!AQ42*index!$O$7,2)</f>
        <v>45192.01</v>
      </c>
      <c r="AR42" s="241">
        <f>ROUND(basisjaarlonen!AR42*index!$O$7,2)</f>
        <v>51001.06</v>
      </c>
      <c r="AS42" s="241">
        <f>ROUND(basisjaarlonen!AS42*index!$O$7,2)</f>
        <v>52354.6</v>
      </c>
      <c r="AT42" s="241">
        <f>ROUND(basisjaarlonen!AT42*index!$O$7,2)</f>
        <v>53481.41</v>
      </c>
      <c r="AU42" s="241">
        <f>ROUND(basisjaarlonen!AU42*index!$O$7,2)</f>
        <v>56174.06</v>
      </c>
      <c r="AV42" s="241">
        <f>ROUND(basisjaarlonen!AV42*index!$O$7,2)</f>
        <v>60352.34</v>
      </c>
      <c r="AW42" s="241">
        <f>ROUND(basisjaarlonen!AW42*index!$O$7,2)</f>
        <v>57766.35</v>
      </c>
      <c r="AX42" s="241">
        <f>ROUND(basisjaarlonen!AX42*index!$O$7,2)</f>
        <v>56015.23</v>
      </c>
      <c r="AY42" s="241">
        <f>ROUND(basisjaarlonen!AY42*index!$O$7,2)</f>
        <v>61678.63</v>
      </c>
      <c r="AZ42" s="241">
        <f>ROUND(basisjaarlonen!AZ42*index!$O$7,2)</f>
        <v>57606.78</v>
      </c>
      <c r="BA42" s="241">
        <f>ROUND(basisjaarlonen!BA42*index!$O$7,2)</f>
        <v>63813.9</v>
      </c>
      <c r="BB42" s="241">
        <f>ROUND(basisjaarlonen!BB42*index!$O$7,2)</f>
        <v>72010.48</v>
      </c>
      <c r="BC42" s="241">
        <f>ROUND(basisjaarlonen!BC42*index!$O$7,2)</f>
        <v>68031.539999999994</v>
      </c>
      <c r="BD42" s="241">
        <f>ROUND(basisjaarlonen!BD42*index!$O$7,2)</f>
        <v>69384.25</v>
      </c>
      <c r="BE42" s="241">
        <f>ROUND(basisjaarlonen!BE42*index!$O$7,2)</f>
        <v>70299.02</v>
      </c>
      <c r="BF42" s="241">
        <f>ROUND(basisjaarlonen!BF42*index!$O$7,2)</f>
        <v>71121.63</v>
      </c>
      <c r="BG42" s="241">
        <f>ROUND(basisjaarlonen!BG42*index!$O$7,2)</f>
        <v>77978.820000000007</v>
      </c>
      <c r="BH42" s="241">
        <f>ROUND(basisjaarlonen!BH42*index!$O$7,2)</f>
        <v>73919.83</v>
      </c>
      <c r="BI42" s="241">
        <f>ROUND(basisjaarlonen!BI42*index!$O$7,2)</f>
        <v>89278.95</v>
      </c>
      <c r="BJ42" s="241">
        <f>ROUND(basisjaarlonen!BJ42*index!$O$7,2)</f>
        <v>81320.960000000006</v>
      </c>
      <c r="BK42" s="241">
        <f>ROUND(basisjaarlonen!BK42*index!$O$7,2)</f>
        <v>94802.52</v>
      </c>
      <c r="BL42" s="241">
        <f>ROUND(basisjaarlonen!BL42*index!$O$7,2)</f>
        <v>89278.83</v>
      </c>
      <c r="BM42" s="241">
        <f>ROUND(basisjaarlonen!BM42*index!$O$7,2)</f>
        <v>92461.92</v>
      </c>
      <c r="BN42" s="241">
        <f>ROUND(basisjaarlonen!BN42*index!$O$7,2)</f>
        <v>57765.79</v>
      </c>
      <c r="BO42" s="241">
        <f>ROUND(basisjaarlonen!BO42*index!$O$7,2)</f>
        <v>59039</v>
      </c>
      <c r="BP42" s="241">
        <f>ROUND(basisjaarlonen!BP42*index!$O$7,2)</f>
        <v>86479.4</v>
      </c>
    </row>
    <row r="43" spans="1:68" x14ac:dyDescent="0.25">
      <c r="A43" s="242">
        <v>41</v>
      </c>
      <c r="B43" s="241">
        <f>ROUND(basisjaarlonen!B43*index!$O$7,2)</f>
        <v>27192.42</v>
      </c>
      <c r="C43" s="241">
        <f>ROUND(basisjaarlonen!C43*index!$O$7,2)</f>
        <v>31711.1</v>
      </c>
      <c r="D43" s="241">
        <f>ROUND(basisjaarlonen!D43*index!$O$7,2)</f>
        <v>32504.3</v>
      </c>
      <c r="E43" s="241">
        <f>ROUND(basisjaarlonen!E43*index!$O$7,2)</f>
        <v>28362.87</v>
      </c>
      <c r="F43" s="241">
        <f>ROUND(basisjaarlonen!F43*index!$O$7,2)</f>
        <v>29400.06</v>
      </c>
      <c r="G43" s="241">
        <f>ROUND(basisjaarlonen!G43*index!$O$7,2)</f>
        <v>33206.620000000003</v>
      </c>
      <c r="H43" s="241">
        <f>ROUND(basisjaarlonen!H43*index!$O$7,2)</f>
        <v>34731.35</v>
      </c>
      <c r="I43" s="241">
        <f>ROUND(basisjaarlonen!I43*index!$O$7,2)</f>
        <v>33737.85</v>
      </c>
      <c r="J43" s="241">
        <f>ROUND(basisjaarlonen!J43*index!$O$7,2)</f>
        <v>34015.22</v>
      </c>
      <c r="K43" s="241">
        <f>ROUND(basisjaarlonen!K43*index!$O$7,2)</f>
        <v>34731.440000000002</v>
      </c>
      <c r="L43" s="241">
        <f>ROUND(basisjaarlonen!L43*index!$O$7,2)</f>
        <v>41689.72</v>
      </c>
      <c r="M43" s="241">
        <f>ROUND(basisjaarlonen!M43*index!$O$7,2)</f>
        <v>35209.08</v>
      </c>
      <c r="N43" s="241">
        <f>ROUND(basisjaarlonen!N43*index!$O$7,2)</f>
        <v>35567.15</v>
      </c>
      <c r="O43" s="241">
        <f>ROUND(basisjaarlonen!O43*index!$O$7,2)</f>
        <v>42645.97</v>
      </c>
      <c r="P43" s="241">
        <f>ROUND(basisjaarlonen!P43*index!$O$7,2)</f>
        <v>41770.68</v>
      </c>
      <c r="Q43" s="241">
        <f>ROUND(basisjaarlonen!Q43*index!$O$7,2)</f>
        <v>43123.47</v>
      </c>
      <c r="R43" s="241">
        <f>ROUND(basisjaarlonen!R43*index!$O$7,2)</f>
        <v>37154.65</v>
      </c>
      <c r="S43" s="241">
        <f>ROUND(basisjaarlonen!S43*index!$O$7,2)</f>
        <v>40496.86</v>
      </c>
      <c r="T43" s="241">
        <f>ROUND(basisjaarlonen!T43*index!$O$7,2)</f>
        <v>43441.9</v>
      </c>
      <c r="U43" s="241">
        <f>ROUND(basisjaarlonen!U43*index!$O$7,2)</f>
        <v>44078.48</v>
      </c>
      <c r="V43" s="241">
        <f>ROUND(basisjaarlonen!V43*index!$O$7,2)</f>
        <v>44051.34</v>
      </c>
      <c r="W43" s="241">
        <f>ROUND(basisjaarlonen!W43*index!$O$7,2)</f>
        <v>38268.69</v>
      </c>
      <c r="X43" s="241">
        <f>ROUND(basisjaarlonen!X43*index!$O$7,2)</f>
        <v>33431.730000000003</v>
      </c>
      <c r="Y43" s="241">
        <f>ROUND(basisjaarlonen!Y43*index!$O$7,2)</f>
        <v>44874.15</v>
      </c>
      <c r="Z43" s="241">
        <f>ROUND(basisjaarlonen!Z43*index!$O$7,2)</f>
        <v>39382.69</v>
      </c>
      <c r="AA43" s="241">
        <f>ROUND(basisjaarlonen!AA43*index!$O$7,2)</f>
        <v>40894</v>
      </c>
      <c r="AB43" s="241">
        <f>ROUND(basisjaarlonen!AB43*index!$O$7,2)</f>
        <v>45669.98</v>
      </c>
      <c r="AC43" s="241">
        <f>ROUND(basisjaarlonen!AC43*index!$O$7,2)</f>
        <v>39886.69</v>
      </c>
      <c r="AD43" s="241">
        <f>ROUND(basisjaarlonen!AD43*index!$O$7,2)</f>
        <v>44051.25</v>
      </c>
      <c r="AE43" s="241">
        <f>ROUND(basisjaarlonen!AE43*index!$O$7,2)</f>
        <v>51001.120000000003</v>
      </c>
      <c r="AF43" s="241">
        <f>ROUND(basisjaarlonen!AF43*index!$O$7,2)</f>
        <v>51001.120000000003</v>
      </c>
      <c r="AG43" s="241">
        <f>ROUND(basisjaarlonen!AG43*index!$O$7,2)</f>
        <v>40496.83</v>
      </c>
      <c r="AH43" s="241">
        <f>ROUND(basisjaarlonen!AH43*index!$O$7,2)</f>
        <v>47659.4</v>
      </c>
      <c r="AI43" s="241">
        <f>ROUND(basisjaarlonen!AI43*index!$O$7,2)</f>
        <v>41610.94</v>
      </c>
      <c r="AJ43" s="241">
        <f>ROUND(basisjaarlonen!AJ43*index!$O$7,2)</f>
        <v>48693.91</v>
      </c>
      <c r="AK43" s="241">
        <f>ROUND(basisjaarlonen!AK43*index!$O$7,2)</f>
        <v>47711.81</v>
      </c>
      <c r="AL43" s="241">
        <f>ROUND(basisjaarlonen!AL43*index!$O$7,2)</f>
        <v>51001.06</v>
      </c>
      <c r="AM43" s="241">
        <f>ROUND(basisjaarlonen!AM43*index!$O$7,2)</f>
        <v>50046.93</v>
      </c>
      <c r="AN43" s="241">
        <f>ROUND(basisjaarlonen!AN43*index!$O$7,2)</f>
        <v>51160.89</v>
      </c>
      <c r="AO43" s="241">
        <f>ROUND(basisjaarlonen!AO43*index!$O$7,2)</f>
        <v>53097.78</v>
      </c>
      <c r="AP43" s="241">
        <f>ROUND(basisjaarlonen!AP43*index!$O$7,2)</f>
        <v>52434.13</v>
      </c>
      <c r="AQ43" s="241">
        <f>ROUND(basisjaarlonen!AQ43*index!$O$7,2)</f>
        <v>45192.01</v>
      </c>
      <c r="AR43" s="241">
        <f>ROUND(basisjaarlonen!AR43*index!$O$7,2)</f>
        <v>51001.06</v>
      </c>
      <c r="AS43" s="241">
        <f>ROUND(basisjaarlonen!AS43*index!$O$7,2)</f>
        <v>52354.6</v>
      </c>
      <c r="AT43" s="241">
        <f>ROUND(basisjaarlonen!AT43*index!$O$7,2)</f>
        <v>53481.41</v>
      </c>
      <c r="AU43" s="241">
        <f>ROUND(basisjaarlonen!AU43*index!$O$7,2)</f>
        <v>56174.06</v>
      </c>
      <c r="AV43" s="241">
        <f>ROUND(basisjaarlonen!AV43*index!$O$7,2)</f>
        <v>60352.34</v>
      </c>
      <c r="AW43" s="241">
        <f>ROUND(basisjaarlonen!AW43*index!$O$7,2)</f>
        <v>57766.35</v>
      </c>
      <c r="AX43" s="241">
        <f>ROUND(basisjaarlonen!AX43*index!$O$7,2)</f>
        <v>56015.23</v>
      </c>
      <c r="AY43" s="241">
        <f>ROUND(basisjaarlonen!AY43*index!$O$7,2)</f>
        <v>61678.63</v>
      </c>
      <c r="AZ43" s="241">
        <f>ROUND(basisjaarlonen!AZ43*index!$O$7,2)</f>
        <v>57606.78</v>
      </c>
      <c r="BA43" s="241">
        <f>ROUND(basisjaarlonen!BA43*index!$O$7,2)</f>
        <v>63813.9</v>
      </c>
      <c r="BB43" s="241">
        <f>ROUND(basisjaarlonen!BB43*index!$O$7,2)</f>
        <v>72010.48</v>
      </c>
      <c r="BC43" s="241">
        <f>ROUND(basisjaarlonen!BC43*index!$O$7,2)</f>
        <v>68031.539999999994</v>
      </c>
      <c r="BD43" s="241">
        <f>ROUND(basisjaarlonen!BD43*index!$O$7,2)</f>
        <v>69384.25</v>
      </c>
      <c r="BE43" s="241">
        <f>ROUND(basisjaarlonen!BE43*index!$O$7,2)</f>
        <v>70299.02</v>
      </c>
      <c r="BF43" s="241">
        <f>ROUND(basisjaarlonen!BF43*index!$O$7,2)</f>
        <v>71121.63</v>
      </c>
      <c r="BG43" s="241">
        <f>ROUND(basisjaarlonen!BG43*index!$O$7,2)</f>
        <v>77978.820000000007</v>
      </c>
      <c r="BH43" s="241">
        <f>ROUND(basisjaarlonen!BH43*index!$O$7,2)</f>
        <v>73919.83</v>
      </c>
      <c r="BI43" s="241">
        <f>ROUND(basisjaarlonen!BI43*index!$O$7,2)</f>
        <v>89278.95</v>
      </c>
      <c r="BJ43" s="241">
        <f>ROUND(basisjaarlonen!BJ43*index!$O$7,2)</f>
        <v>81320.960000000006</v>
      </c>
      <c r="BK43" s="241">
        <f>ROUND(basisjaarlonen!BK43*index!$O$7,2)</f>
        <v>94802.52</v>
      </c>
      <c r="BL43" s="241">
        <f>ROUND(basisjaarlonen!BL43*index!$O$7,2)</f>
        <v>89278.83</v>
      </c>
      <c r="BM43" s="241">
        <f>ROUND(basisjaarlonen!BM43*index!$O$7,2)</f>
        <v>92461.92</v>
      </c>
      <c r="BN43" s="241">
        <f>ROUND(basisjaarlonen!BN43*index!$O$7,2)</f>
        <v>57765.79</v>
      </c>
      <c r="BO43" s="241">
        <f>ROUND(basisjaarlonen!BO43*index!$O$7,2)</f>
        <v>59039</v>
      </c>
      <c r="BP43" s="241">
        <f>ROUND(basisjaarlonen!BP43*index!$O$7,2)</f>
        <v>86479.4</v>
      </c>
    </row>
    <row r="44" spans="1:68" x14ac:dyDescent="0.25">
      <c r="A44" s="242">
        <v>42</v>
      </c>
      <c r="B44" s="241">
        <f>ROUND(basisjaarlonen!B44*index!$O$7,2)</f>
        <v>27192.42</v>
      </c>
      <c r="C44" s="241">
        <f>ROUND(basisjaarlonen!C44*index!$O$7,2)</f>
        <v>31711.1</v>
      </c>
      <c r="D44" s="241">
        <f>ROUND(basisjaarlonen!D44*index!$O$7,2)</f>
        <v>32504.3</v>
      </c>
      <c r="E44" s="241">
        <f>ROUND(basisjaarlonen!E44*index!$O$7,2)</f>
        <v>28362.87</v>
      </c>
      <c r="F44" s="241">
        <f>ROUND(basisjaarlonen!F44*index!$O$7,2)</f>
        <v>29400.06</v>
      </c>
      <c r="G44" s="241">
        <f>ROUND(basisjaarlonen!G44*index!$O$7,2)</f>
        <v>33206.620000000003</v>
      </c>
      <c r="H44" s="241">
        <f>ROUND(basisjaarlonen!H44*index!$O$7,2)</f>
        <v>34731.35</v>
      </c>
      <c r="I44" s="241">
        <f>ROUND(basisjaarlonen!I44*index!$O$7,2)</f>
        <v>33737.85</v>
      </c>
      <c r="J44" s="241">
        <f>ROUND(basisjaarlonen!J44*index!$O$7,2)</f>
        <v>34015.22</v>
      </c>
      <c r="K44" s="241">
        <f>ROUND(basisjaarlonen!K44*index!$O$7,2)</f>
        <v>34731.440000000002</v>
      </c>
      <c r="L44" s="241">
        <f>ROUND(basisjaarlonen!L44*index!$O$7,2)</f>
        <v>41689.72</v>
      </c>
      <c r="M44" s="241">
        <f>ROUND(basisjaarlonen!M44*index!$O$7,2)</f>
        <v>35209.08</v>
      </c>
      <c r="N44" s="241">
        <f>ROUND(basisjaarlonen!N44*index!$O$7,2)</f>
        <v>35567.15</v>
      </c>
      <c r="O44" s="241">
        <f>ROUND(basisjaarlonen!O44*index!$O$7,2)</f>
        <v>42645.97</v>
      </c>
      <c r="P44" s="241">
        <f>ROUND(basisjaarlonen!P44*index!$O$7,2)</f>
        <v>41770.68</v>
      </c>
      <c r="Q44" s="241">
        <f>ROUND(basisjaarlonen!Q44*index!$O$7,2)</f>
        <v>43123.47</v>
      </c>
      <c r="R44" s="241">
        <f>ROUND(basisjaarlonen!R44*index!$O$7,2)</f>
        <v>37154.65</v>
      </c>
      <c r="S44" s="241">
        <f>ROUND(basisjaarlonen!S44*index!$O$7,2)</f>
        <v>40496.86</v>
      </c>
      <c r="T44" s="241">
        <f>ROUND(basisjaarlonen!T44*index!$O$7,2)</f>
        <v>43441.9</v>
      </c>
      <c r="U44" s="241">
        <f>ROUND(basisjaarlonen!U44*index!$O$7,2)</f>
        <v>44078.48</v>
      </c>
      <c r="V44" s="241">
        <f>ROUND(basisjaarlonen!V44*index!$O$7,2)</f>
        <v>44051.34</v>
      </c>
      <c r="W44" s="241">
        <f>ROUND(basisjaarlonen!W44*index!$O$7,2)</f>
        <v>38268.69</v>
      </c>
      <c r="X44" s="241">
        <f>ROUND(basisjaarlonen!X44*index!$O$7,2)</f>
        <v>33431.730000000003</v>
      </c>
      <c r="Y44" s="241">
        <f>ROUND(basisjaarlonen!Y44*index!$O$7,2)</f>
        <v>44874.15</v>
      </c>
      <c r="Z44" s="241">
        <f>ROUND(basisjaarlonen!Z44*index!$O$7,2)</f>
        <v>39382.69</v>
      </c>
      <c r="AA44" s="241">
        <f>ROUND(basisjaarlonen!AA44*index!$O$7,2)</f>
        <v>40894</v>
      </c>
      <c r="AB44" s="241">
        <f>ROUND(basisjaarlonen!AB44*index!$O$7,2)</f>
        <v>45669.98</v>
      </c>
      <c r="AC44" s="241">
        <f>ROUND(basisjaarlonen!AC44*index!$O$7,2)</f>
        <v>39886.69</v>
      </c>
      <c r="AD44" s="241">
        <f>ROUND(basisjaarlonen!AD44*index!$O$7,2)</f>
        <v>44051.25</v>
      </c>
      <c r="AE44" s="241">
        <f>ROUND(basisjaarlonen!AE44*index!$O$7,2)</f>
        <v>51001.120000000003</v>
      </c>
      <c r="AF44" s="241">
        <f>ROUND(basisjaarlonen!AF44*index!$O$7,2)</f>
        <v>51001.120000000003</v>
      </c>
      <c r="AG44" s="241">
        <f>ROUND(basisjaarlonen!AG44*index!$O$7,2)</f>
        <v>40496.83</v>
      </c>
      <c r="AH44" s="241">
        <f>ROUND(basisjaarlonen!AH44*index!$O$7,2)</f>
        <v>47659.4</v>
      </c>
      <c r="AI44" s="241">
        <f>ROUND(basisjaarlonen!AI44*index!$O$7,2)</f>
        <v>41610.94</v>
      </c>
      <c r="AJ44" s="241">
        <f>ROUND(basisjaarlonen!AJ44*index!$O$7,2)</f>
        <v>48693.91</v>
      </c>
      <c r="AK44" s="241">
        <f>ROUND(basisjaarlonen!AK44*index!$O$7,2)</f>
        <v>47711.81</v>
      </c>
      <c r="AL44" s="241">
        <f>ROUND(basisjaarlonen!AL44*index!$O$7,2)</f>
        <v>51001.06</v>
      </c>
      <c r="AM44" s="241">
        <f>ROUND(basisjaarlonen!AM44*index!$O$7,2)</f>
        <v>50046.93</v>
      </c>
      <c r="AN44" s="241">
        <f>ROUND(basisjaarlonen!AN44*index!$O$7,2)</f>
        <v>51160.89</v>
      </c>
      <c r="AO44" s="241">
        <f>ROUND(basisjaarlonen!AO44*index!$O$7,2)</f>
        <v>53097.78</v>
      </c>
      <c r="AP44" s="241">
        <f>ROUND(basisjaarlonen!AP44*index!$O$7,2)</f>
        <v>52434.13</v>
      </c>
      <c r="AQ44" s="241">
        <f>ROUND(basisjaarlonen!AQ44*index!$O$7,2)</f>
        <v>45192.01</v>
      </c>
      <c r="AR44" s="241">
        <f>ROUND(basisjaarlonen!AR44*index!$O$7,2)</f>
        <v>51001.06</v>
      </c>
      <c r="AS44" s="241">
        <f>ROUND(basisjaarlonen!AS44*index!$O$7,2)</f>
        <v>52354.6</v>
      </c>
      <c r="AT44" s="241">
        <f>ROUND(basisjaarlonen!AT44*index!$O$7,2)</f>
        <v>53481.41</v>
      </c>
      <c r="AU44" s="241">
        <f>ROUND(basisjaarlonen!AU44*index!$O$7,2)</f>
        <v>56174.06</v>
      </c>
      <c r="AV44" s="241">
        <f>ROUND(basisjaarlonen!AV44*index!$O$7,2)</f>
        <v>60352.34</v>
      </c>
      <c r="AW44" s="241">
        <f>ROUND(basisjaarlonen!AW44*index!$O$7,2)</f>
        <v>57766.35</v>
      </c>
      <c r="AX44" s="241">
        <f>ROUND(basisjaarlonen!AX44*index!$O$7,2)</f>
        <v>56015.23</v>
      </c>
      <c r="AY44" s="241">
        <f>ROUND(basisjaarlonen!AY44*index!$O$7,2)</f>
        <v>61678.63</v>
      </c>
      <c r="AZ44" s="241">
        <f>ROUND(basisjaarlonen!AZ44*index!$O$7,2)</f>
        <v>57606.78</v>
      </c>
      <c r="BA44" s="241">
        <f>ROUND(basisjaarlonen!BA44*index!$O$7,2)</f>
        <v>63813.9</v>
      </c>
      <c r="BB44" s="241">
        <f>ROUND(basisjaarlonen!BB44*index!$O$7,2)</f>
        <v>72010.48</v>
      </c>
      <c r="BC44" s="241">
        <f>ROUND(basisjaarlonen!BC44*index!$O$7,2)</f>
        <v>68031.539999999994</v>
      </c>
      <c r="BD44" s="241">
        <f>ROUND(basisjaarlonen!BD44*index!$O$7,2)</f>
        <v>69384.25</v>
      </c>
      <c r="BE44" s="241">
        <f>ROUND(basisjaarlonen!BE44*index!$O$7,2)</f>
        <v>70299.02</v>
      </c>
      <c r="BF44" s="241">
        <f>ROUND(basisjaarlonen!BF44*index!$O$7,2)</f>
        <v>71121.63</v>
      </c>
      <c r="BG44" s="241">
        <f>ROUND(basisjaarlonen!BG44*index!$O$7,2)</f>
        <v>77978.820000000007</v>
      </c>
      <c r="BH44" s="241">
        <f>ROUND(basisjaarlonen!BH44*index!$O$7,2)</f>
        <v>73919.83</v>
      </c>
      <c r="BI44" s="241">
        <f>ROUND(basisjaarlonen!BI44*index!$O$7,2)</f>
        <v>89278.95</v>
      </c>
      <c r="BJ44" s="241">
        <f>ROUND(basisjaarlonen!BJ44*index!$O$7,2)</f>
        <v>81320.960000000006</v>
      </c>
      <c r="BK44" s="241">
        <f>ROUND(basisjaarlonen!BK44*index!$O$7,2)</f>
        <v>94802.52</v>
      </c>
      <c r="BL44" s="241">
        <f>ROUND(basisjaarlonen!BL44*index!$O$7,2)</f>
        <v>89278.83</v>
      </c>
      <c r="BM44" s="241">
        <f>ROUND(basisjaarlonen!BM44*index!$O$7,2)</f>
        <v>92461.92</v>
      </c>
      <c r="BN44" s="241">
        <f>ROUND(basisjaarlonen!BN44*index!$O$7,2)</f>
        <v>57765.79</v>
      </c>
      <c r="BO44" s="241">
        <f>ROUND(basisjaarlonen!BO44*index!$O$7,2)</f>
        <v>59039</v>
      </c>
      <c r="BP44" s="241">
        <f>ROUND(basisjaarlonen!BP44*index!$O$7,2)</f>
        <v>86479.4</v>
      </c>
    </row>
    <row r="45" spans="1:68" x14ac:dyDescent="0.25">
      <c r="A45" s="242">
        <v>43</v>
      </c>
      <c r="B45" s="241">
        <f>ROUND(basisjaarlonen!B45*index!$O$7,2)</f>
        <v>27192.42</v>
      </c>
      <c r="C45" s="241">
        <f>ROUND(basisjaarlonen!C45*index!$O$7,2)</f>
        <v>31711.1</v>
      </c>
      <c r="D45" s="241">
        <f>ROUND(basisjaarlonen!D45*index!$O$7,2)</f>
        <v>32504.3</v>
      </c>
      <c r="E45" s="241">
        <f>ROUND(basisjaarlonen!E45*index!$O$7,2)</f>
        <v>28362.87</v>
      </c>
      <c r="F45" s="241">
        <f>ROUND(basisjaarlonen!F45*index!$O$7,2)</f>
        <v>29400.06</v>
      </c>
      <c r="G45" s="241">
        <f>ROUND(basisjaarlonen!G45*index!$O$7,2)</f>
        <v>33206.620000000003</v>
      </c>
      <c r="H45" s="241">
        <f>ROUND(basisjaarlonen!H45*index!$O$7,2)</f>
        <v>34731.35</v>
      </c>
      <c r="I45" s="241">
        <f>ROUND(basisjaarlonen!I45*index!$O$7,2)</f>
        <v>33737.85</v>
      </c>
      <c r="J45" s="241">
        <f>ROUND(basisjaarlonen!J45*index!$O$7,2)</f>
        <v>34015.22</v>
      </c>
      <c r="K45" s="241">
        <f>ROUND(basisjaarlonen!K45*index!$O$7,2)</f>
        <v>34731.440000000002</v>
      </c>
      <c r="L45" s="241">
        <f>ROUND(basisjaarlonen!L45*index!$O$7,2)</f>
        <v>41689.72</v>
      </c>
      <c r="M45" s="241">
        <f>ROUND(basisjaarlonen!M45*index!$O$7,2)</f>
        <v>35209.08</v>
      </c>
      <c r="N45" s="241">
        <f>ROUND(basisjaarlonen!N45*index!$O$7,2)</f>
        <v>35567.15</v>
      </c>
      <c r="O45" s="241">
        <f>ROUND(basisjaarlonen!O45*index!$O$7,2)</f>
        <v>42645.97</v>
      </c>
      <c r="P45" s="241">
        <f>ROUND(basisjaarlonen!P45*index!$O$7,2)</f>
        <v>41770.68</v>
      </c>
      <c r="Q45" s="241">
        <f>ROUND(basisjaarlonen!Q45*index!$O$7,2)</f>
        <v>43123.47</v>
      </c>
      <c r="R45" s="241">
        <f>ROUND(basisjaarlonen!R45*index!$O$7,2)</f>
        <v>37154.65</v>
      </c>
      <c r="S45" s="241">
        <f>ROUND(basisjaarlonen!S45*index!$O$7,2)</f>
        <v>40496.86</v>
      </c>
      <c r="T45" s="241">
        <f>ROUND(basisjaarlonen!T45*index!$O$7,2)</f>
        <v>43441.9</v>
      </c>
      <c r="U45" s="241">
        <f>ROUND(basisjaarlonen!U45*index!$O$7,2)</f>
        <v>44078.48</v>
      </c>
      <c r="V45" s="241">
        <f>ROUND(basisjaarlonen!V45*index!$O$7,2)</f>
        <v>44051.34</v>
      </c>
      <c r="W45" s="241">
        <f>ROUND(basisjaarlonen!W45*index!$O$7,2)</f>
        <v>38268.69</v>
      </c>
      <c r="X45" s="241">
        <f>ROUND(basisjaarlonen!X45*index!$O$7,2)</f>
        <v>33431.730000000003</v>
      </c>
      <c r="Y45" s="241">
        <f>ROUND(basisjaarlonen!Y45*index!$O$7,2)</f>
        <v>44874.15</v>
      </c>
      <c r="Z45" s="241">
        <f>ROUND(basisjaarlonen!Z45*index!$O$7,2)</f>
        <v>39382.69</v>
      </c>
      <c r="AA45" s="241">
        <f>ROUND(basisjaarlonen!AA45*index!$O$7,2)</f>
        <v>40894</v>
      </c>
      <c r="AB45" s="241">
        <f>ROUND(basisjaarlonen!AB45*index!$O$7,2)</f>
        <v>45669.98</v>
      </c>
      <c r="AC45" s="241">
        <f>ROUND(basisjaarlonen!AC45*index!$O$7,2)</f>
        <v>39886.69</v>
      </c>
      <c r="AD45" s="241">
        <f>ROUND(basisjaarlonen!AD45*index!$O$7,2)</f>
        <v>44051.25</v>
      </c>
      <c r="AE45" s="241">
        <f>ROUND(basisjaarlonen!AE45*index!$O$7,2)</f>
        <v>51001.120000000003</v>
      </c>
      <c r="AF45" s="241">
        <f>ROUND(basisjaarlonen!AF45*index!$O$7,2)</f>
        <v>51001.120000000003</v>
      </c>
      <c r="AG45" s="241">
        <f>ROUND(basisjaarlonen!AG45*index!$O$7,2)</f>
        <v>40496.83</v>
      </c>
      <c r="AH45" s="241">
        <f>ROUND(basisjaarlonen!AH45*index!$O$7,2)</f>
        <v>47659.4</v>
      </c>
      <c r="AI45" s="241">
        <f>ROUND(basisjaarlonen!AI45*index!$O$7,2)</f>
        <v>41610.94</v>
      </c>
      <c r="AJ45" s="241">
        <f>ROUND(basisjaarlonen!AJ45*index!$O$7,2)</f>
        <v>48693.91</v>
      </c>
      <c r="AK45" s="241">
        <f>ROUND(basisjaarlonen!AK45*index!$O$7,2)</f>
        <v>47711.81</v>
      </c>
      <c r="AL45" s="241">
        <f>ROUND(basisjaarlonen!AL45*index!$O$7,2)</f>
        <v>51001.06</v>
      </c>
      <c r="AM45" s="241">
        <f>ROUND(basisjaarlonen!AM45*index!$O$7,2)</f>
        <v>50046.93</v>
      </c>
      <c r="AN45" s="241">
        <f>ROUND(basisjaarlonen!AN45*index!$O$7,2)</f>
        <v>51160.89</v>
      </c>
      <c r="AO45" s="241">
        <f>ROUND(basisjaarlonen!AO45*index!$O$7,2)</f>
        <v>53097.78</v>
      </c>
      <c r="AP45" s="241">
        <f>ROUND(basisjaarlonen!AP45*index!$O$7,2)</f>
        <v>52434.13</v>
      </c>
      <c r="AQ45" s="241">
        <f>ROUND(basisjaarlonen!AQ45*index!$O$7,2)</f>
        <v>45192.01</v>
      </c>
      <c r="AR45" s="241">
        <f>ROUND(basisjaarlonen!AR45*index!$O$7,2)</f>
        <v>51001.06</v>
      </c>
      <c r="AS45" s="241">
        <f>ROUND(basisjaarlonen!AS45*index!$O$7,2)</f>
        <v>52354.6</v>
      </c>
      <c r="AT45" s="241">
        <f>ROUND(basisjaarlonen!AT45*index!$O$7,2)</f>
        <v>53481.41</v>
      </c>
      <c r="AU45" s="241">
        <f>ROUND(basisjaarlonen!AU45*index!$O$7,2)</f>
        <v>56174.06</v>
      </c>
      <c r="AV45" s="241">
        <f>ROUND(basisjaarlonen!AV45*index!$O$7,2)</f>
        <v>60352.34</v>
      </c>
      <c r="AW45" s="241">
        <f>ROUND(basisjaarlonen!AW45*index!$O$7,2)</f>
        <v>57766.35</v>
      </c>
      <c r="AX45" s="241">
        <f>ROUND(basisjaarlonen!AX45*index!$O$7,2)</f>
        <v>56015.23</v>
      </c>
      <c r="AY45" s="241">
        <f>ROUND(basisjaarlonen!AY45*index!$O$7,2)</f>
        <v>61678.63</v>
      </c>
      <c r="AZ45" s="241">
        <f>ROUND(basisjaarlonen!AZ45*index!$O$7,2)</f>
        <v>57606.78</v>
      </c>
      <c r="BA45" s="241">
        <f>ROUND(basisjaarlonen!BA45*index!$O$7,2)</f>
        <v>63813.9</v>
      </c>
      <c r="BB45" s="241">
        <f>ROUND(basisjaarlonen!BB45*index!$O$7,2)</f>
        <v>72010.48</v>
      </c>
      <c r="BC45" s="241">
        <f>ROUND(basisjaarlonen!BC45*index!$O$7,2)</f>
        <v>68031.539999999994</v>
      </c>
      <c r="BD45" s="241">
        <f>ROUND(basisjaarlonen!BD45*index!$O$7,2)</f>
        <v>69384.25</v>
      </c>
      <c r="BE45" s="241">
        <f>ROUND(basisjaarlonen!BE45*index!$O$7,2)</f>
        <v>70299.02</v>
      </c>
      <c r="BF45" s="241">
        <f>ROUND(basisjaarlonen!BF45*index!$O$7,2)</f>
        <v>71121.63</v>
      </c>
      <c r="BG45" s="241">
        <f>ROUND(basisjaarlonen!BG45*index!$O$7,2)</f>
        <v>77978.820000000007</v>
      </c>
      <c r="BH45" s="241">
        <f>ROUND(basisjaarlonen!BH45*index!$O$7,2)</f>
        <v>73919.83</v>
      </c>
      <c r="BI45" s="241">
        <f>ROUND(basisjaarlonen!BI45*index!$O$7,2)</f>
        <v>89278.95</v>
      </c>
      <c r="BJ45" s="241">
        <f>ROUND(basisjaarlonen!BJ45*index!$O$7,2)</f>
        <v>81320.960000000006</v>
      </c>
      <c r="BK45" s="241">
        <f>ROUND(basisjaarlonen!BK45*index!$O$7,2)</f>
        <v>94802.52</v>
      </c>
      <c r="BL45" s="241">
        <f>ROUND(basisjaarlonen!BL45*index!$O$7,2)</f>
        <v>89278.83</v>
      </c>
      <c r="BM45" s="241">
        <f>ROUND(basisjaarlonen!BM45*index!$O$7,2)</f>
        <v>92461.92</v>
      </c>
      <c r="BN45" s="241">
        <f>ROUND(basisjaarlonen!BN45*index!$O$7,2)</f>
        <v>57765.79</v>
      </c>
      <c r="BO45" s="241">
        <f>ROUND(basisjaarlonen!BO45*index!$O$7,2)</f>
        <v>59039</v>
      </c>
      <c r="BP45" s="241">
        <f>ROUND(basisjaarlonen!BP45*index!$O$7,2)</f>
        <v>86479.4</v>
      </c>
    </row>
    <row r="46" spans="1:68" x14ac:dyDescent="0.25">
      <c r="A46" s="242">
        <v>44</v>
      </c>
      <c r="B46" s="241">
        <f>ROUND(basisjaarlonen!B46*index!$O$7,2)</f>
        <v>27192.42</v>
      </c>
      <c r="C46" s="241">
        <f>ROUND(basisjaarlonen!C46*index!$O$7,2)</f>
        <v>31711.1</v>
      </c>
      <c r="D46" s="241">
        <f>ROUND(basisjaarlonen!D46*index!$O$7,2)</f>
        <v>32504.3</v>
      </c>
      <c r="E46" s="241">
        <f>ROUND(basisjaarlonen!E46*index!$O$7,2)</f>
        <v>28362.87</v>
      </c>
      <c r="F46" s="241">
        <f>ROUND(basisjaarlonen!F46*index!$O$7,2)</f>
        <v>29400.06</v>
      </c>
      <c r="G46" s="241">
        <f>ROUND(basisjaarlonen!G46*index!$O$7,2)</f>
        <v>33206.620000000003</v>
      </c>
      <c r="H46" s="241">
        <f>ROUND(basisjaarlonen!H46*index!$O$7,2)</f>
        <v>34731.35</v>
      </c>
      <c r="I46" s="241">
        <f>ROUND(basisjaarlonen!I46*index!$O$7,2)</f>
        <v>33737.85</v>
      </c>
      <c r="J46" s="241">
        <f>ROUND(basisjaarlonen!J46*index!$O$7,2)</f>
        <v>34015.22</v>
      </c>
      <c r="K46" s="241">
        <f>ROUND(basisjaarlonen!K46*index!$O$7,2)</f>
        <v>34731.440000000002</v>
      </c>
      <c r="L46" s="241">
        <f>ROUND(basisjaarlonen!L46*index!$O$7,2)</f>
        <v>41689.72</v>
      </c>
      <c r="M46" s="241">
        <f>ROUND(basisjaarlonen!M46*index!$O$7,2)</f>
        <v>35209.08</v>
      </c>
      <c r="N46" s="241">
        <f>ROUND(basisjaarlonen!N46*index!$O$7,2)</f>
        <v>35567.15</v>
      </c>
      <c r="O46" s="241">
        <f>ROUND(basisjaarlonen!O46*index!$O$7,2)</f>
        <v>42645.97</v>
      </c>
      <c r="P46" s="241">
        <f>ROUND(basisjaarlonen!P46*index!$O$7,2)</f>
        <v>41770.68</v>
      </c>
      <c r="Q46" s="241">
        <f>ROUND(basisjaarlonen!Q46*index!$O$7,2)</f>
        <v>43123.47</v>
      </c>
      <c r="R46" s="241">
        <f>ROUND(basisjaarlonen!R46*index!$O$7,2)</f>
        <v>37154.65</v>
      </c>
      <c r="S46" s="241">
        <f>ROUND(basisjaarlonen!S46*index!$O$7,2)</f>
        <v>40496.86</v>
      </c>
      <c r="T46" s="241">
        <f>ROUND(basisjaarlonen!T46*index!$O$7,2)</f>
        <v>43441.9</v>
      </c>
      <c r="U46" s="241">
        <f>ROUND(basisjaarlonen!U46*index!$O$7,2)</f>
        <v>44078.48</v>
      </c>
      <c r="V46" s="241">
        <f>ROUND(basisjaarlonen!V46*index!$O$7,2)</f>
        <v>44051.34</v>
      </c>
      <c r="W46" s="241">
        <f>ROUND(basisjaarlonen!W46*index!$O$7,2)</f>
        <v>38268.69</v>
      </c>
      <c r="X46" s="241">
        <f>ROUND(basisjaarlonen!X46*index!$O$7,2)</f>
        <v>33431.730000000003</v>
      </c>
      <c r="Y46" s="241">
        <f>ROUND(basisjaarlonen!Y46*index!$O$7,2)</f>
        <v>44874.15</v>
      </c>
      <c r="Z46" s="241">
        <f>ROUND(basisjaarlonen!Z46*index!$O$7,2)</f>
        <v>39382.69</v>
      </c>
      <c r="AA46" s="241">
        <f>ROUND(basisjaarlonen!AA46*index!$O$7,2)</f>
        <v>40894</v>
      </c>
      <c r="AB46" s="241">
        <f>ROUND(basisjaarlonen!AB46*index!$O$7,2)</f>
        <v>45669.98</v>
      </c>
      <c r="AC46" s="241">
        <f>ROUND(basisjaarlonen!AC46*index!$O$7,2)</f>
        <v>39886.69</v>
      </c>
      <c r="AD46" s="241">
        <f>ROUND(basisjaarlonen!AD46*index!$O$7,2)</f>
        <v>44051.25</v>
      </c>
      <c r="AE46" s="241">
        <f>ROUND(basisjaarlonen!AE46*index!$O$7,2)</f>
        <v>51001.120000000003</v>
      </c>
      <c r="AF46" s="241">
        <f>ROUND(basisjaarlonen!AF46*index!$O$7,2)</f>
        <v>51001.120000000003</v>
      </c>
      <c r="AG46" s="241">
        <f>ROUND(basisjaarlonen!AG46*index!$O$7,2)</f>
        <v>40496.83</v>
      </c>
      <c r="AH46" s="241">
        <f>ROUND(basisjaarlonen!AH46*index!$O$7,2)</f>
        <v>47659.4</v>
      </c>
      <c r="AI46" s="241">
        <f>ROUND(basisjaarlonen!AI46*index!$O$7,2)</f>
        <v>41610.94</v>
      </c>
      <c r="AJ46" s="241">
        <f>ROUND(basisjaarlonen!AJ46*index!$O$7,2)</f>
        <v>48693.91</v>
      </c>
      <c r="AK46" s="241">
        <f>ROUND(basisjaarlonen!AK46*index!$O$7,2)</f>
        <v>47711.81</v>
      </c>
      <c r="AL46" s="241">
        <f>ROUND(basisjaarlonen!AL46*index!$O$7,2)</f>
        <v>51001.06</v>
      </c>
      <c r="AM46" s="241">
        <f>ROUND(basisjaarlonen!AM46*index!$O$7,2)</f>
        <v>50046.93</v>
      </c>
      <c r="AN46" s="241">
        <f>ROUND(basisjaarlonen!AN46*index!$O$7,2)</f>
        <v>51160.89</v>
      </c>
      <c r="AO46" s="241">
        <f>ROUND(basisjaarlonen!AO46*index!$O$7,2)</f>
        <v>53097.78</v>
      </c>
      <c r="AP46" s="241">
        <f>ROUND(basisjaarlonen!AP46*index!$O$7,2)</f>
        <v>52434.13</v>
      </c>
      <c r="AQ46" s="241">
        <f>ROUND(basisjaarlonen!AQ46*index!$O$7,2)</f>
        <v>45192.01</v>
      </c>
      <c r="AR46" s="241">
        <f>ROUND(basisjaarlonen!AR46*index!$O$7,2)</f>
        <v>51001.06</v>
      </c>
      <c r="AS46" s="241">
        <f>ROUND(basisjaarlonen!AS46*index!$O$7,2)</f>
        <v>52354.6</v>
      </c>
      <c r="AT46" s="241">
        <f>ROUND(basisjaarlonen!AT46*index!$O$7,2)</f>
        <v>53481.41</v>
      </c>
      <c r="AU46" s="241">
        <f>ROUND(basisjaarlonen!AU46*index!$O$7,2)</f>
        <v>56174.06</v>
      </c>
      <c r="AV46" s="241">
        <f>ROUND(basisjaarlonen!AV46*index!$O$7,2)</f>
        <v>60352.34</v>
      </c>
      <c r="AW46" s="241">
        <f>ROUND(basisjaarlonen!AW46*index!$O$7,2)</f>
        <v>57766.35</v>
      </c>
      <c r="AX46" s="241">
        <f>ROUND(basisjaarlonen!AX46*index!$O$7,2)</f>
        <v>56015.23</v>
      </c>
      <c r="AY46" s="241">
        <f>ROUND(basisjaarlonen!AY46*index!$O$7,2)</f>
        <v>61678.63</v>
      </c>
      <c r="AZ46" s="241">
        <f>ROUND(basisjaarlonen!AZ46*index!$O$7,2)</f>
        <v>57606.78</v>
      </c>
      <c r="BA46" s="241">
        <f>ROUND(basisjaarlonen!BA46*index!$O$7,2)</f>
        <v>63813.9</v>
      </c>
      <c r="BB46" s="241">
        <f>ROUND(basisjaarlonen!BB46*index!$O$7,2)</f>
        <v>72010.48</v>
      </c>
      <c r="BC46" s="241">
        <f>ROUND(basisjaarlonen!BC46*index!$O$7,2)</f>
        <v>68031.539999999994</v>
      </c>
      <c r="BD46" s="241">
        <f>ROUND(basisjaarlonen!BD46*index!$O$7,2)</f>
        <v>69384.25</v>
      </c>
      <c r="BE46" s="241">
        <f>ROUND(basisjaarlonen!BE46*index!$O$7,2)</f>
        <v>70299.02</v>
      </c>
      <c r="BF46" s="241">
        <f>ROUND(basisjaarlonen!BF46*index!$O$7,2)</f>
        <v>71121.63</v>
      </c>
      <c r="BG46" s="241">
        <f>ROUND(basisjaarlonen!BG46*index!$O$7,2)</f>
        <v>77978.820000000007</v>
      </c>
      <c r="BH46" s="241">
        <f>ROUND(basisjaarlonen!BH46*index!$O$7,2)</f>
        <v>73919.83</v>
      </c>
      <c r="BI46" s="241">
        <f>ROUND(basisjaarlonen!BI46*index!$O$7,2)</f>
        <v>89278.95</v>
      </c>
      <c r="BJ46" s="241">
        <f>ROUND(basisjaarlonen!BJ46*index!$O$7,2)</f>
        <v>81320.960000000006</v>
      </c>
      <c r="BK46" s="241">
        <f>ROUND(basisjaarlonen!BK46*index!$O$7,2)</f>
        <v>94802.52</v>
      </c>
      <c r="BL46" s="241">
        <f>ROUND(basisjaarlonen!BL46*index!$O$7,2)</f>
        <v>89278.83</v>
      </c>
      <c r="BM46" s="241">
        <f>ROUND(basisjaarlonen!BM46*index!$O$7,2)</f>
        <v>92461.92</v>
      </c>
      <c r="BN46" s="241">
        <f>ROUND(basisjaarlonen!BN46*index!$O$7,2)</f>
        <v>57765.79</v>
      </c>
      <c r="BO46" s="241">
        <f>ROUND(basisjaarlonen!BO46*index!$O$7,2)</f>
        <v>59039</v>
      </c>
      <c r="BP46" s="241">
        <f>ROUND(basisjaarlonen!BP46*index!$O$7,2)</f>
        <v>86479.4</v>
      </c>
    </row>
    <row r="47" spans="1:68" x14ac:dyDescent="0.25">
      <c r="A47" s="242">
        <v>45</v>
      </c>
      <c r="B47" s="241">
        <f>ROUND(basisjaarlonen!B47*index!$O$7,2)</f>
        <v>27192.42</v>
      </c>
      <c r="C47" s="241">
        <f>ROUND(basisjaarlonen!C47*index!$O$7,2)</f>
        <v>31711.1</v>
      </c>
      <c r="D47" s="241">
        <f>ROUND(basisjaarlonen!D47*index!$O$7,2)</f>
        <v>32504.3</v>
      </c>
      <c r="E47" s="241">
        <f>ROUND(basisjaarlonen!E47*index!$O$7,2)</f>
        <v>28362.87</v>
      </c>
      <c r="F47" s="241">
        <f>ROUND(basisjaarlonen!F47*index!$O$7,2)</f>
        <v>29400.06</v>
      </c>
      <c r="G47" s="241">
        <f>ROUND(basisjaarlonen!G47*index!$O$7,2)</f>
        <v>33206.620000000003</v>
      </c>
      <c r="H47" s="241">
        <f>ROUND(basisjaarlonen!H47*index!$O$7,2)</f>
        <v>34731.35</v>
      </c>
      <c r="I47" s="241">
        <f>ROUND(basisjaarlonen!I47*index!$O$7,2)</f>
        <v>33737.85</v>
      </c>
      <c r="J47" s="241">
        <f>ROUND(basisjaarlonen!J47*index!$O$7,2)</f>
        <v>34015.22</v>
      </c>
      <c r="K47" s="241">
        <f>ROUND(basisjaarlonen!K47*index!$O$7,2)</f>
        <v>34731.440000000002</v>
      </c>
      <c r="L47" s="241">
        <f>ROUND(basisjaarlonen!L47*index!$O$7,2)</f>
        <v>41689.72</v>
      </c>
      <c r="M47" s="241">
        <f>ROUND(basisjaarlonen!M47*index!$O$7,2)</f>
        <v>35209.08</v>
      </c>
      <c r="N47" s="241">
        <f>ROUND(basisjaarlonen!N47*index!$O$7,2)</f>
        <v>35567.15</v>
      </c>
      <c r="O47" s="241">
        <f>ROUND(basisjaarlonen!O47*index!$O$7,2)</f>
        <v>42645.97</v>
      </c>
      <c r="P47" s="241">
        <f>ROUND(basisjaarlonen!P47*index!$O$7,2)</f>
        <v>41770.68</v>
      </c>
      <c r="Q47" s="241">
        <f>ROUND(basisjaarlonen!Q47*index!$O$7,2)</f>
        <v>43123.47</v>
      </c>
      <c r="R47" s="241">
        <f>ROUND(basisjaarlonen!R47*index!$O$7,2)</f>
        <v>37154.65</v>
      </c>
      <c r="S47" s="241">
        <f>ROUND(basisjaarlonen!S47*index!$O$7,2)</f>
        <v>40496.86</v>
      </c>
      <c r="T47" s="241">
        <f>ROUND(basisjaarlonen!T47*index!$O$7,2)</f>
        <v>43441.9</v>
      </c>
      <c r="U47" s="241">
        <f>ROUND(basisjaarlonen!U47*index!$O$7,2)</f>
        <v>44078.48</v>
      </c>
      <c r="V47" s="241">
        <f>ROUND(basisjaarlonen!V47*index!$O$7,2)</f>
        <v>44051.34</v>
      </c>
      <c r="W47" s="241">
        <f>ROUND(basisjaarlonen!W47*index!$O$7,2)</f>
        <v>38268.69</v>
      </c>
      <c r="X47" s="241">
        <f>ROUND(basisjaarlonen!X47*index!$O$7,2)</f>
        <v>33431.730000000003</v>
      </c>
      <c r="Y47" s="241">
        <f>ROUND(basisjaarlonen!Y47*index!$O$7,2)</f>
        <v>44874.15</v>
      </c>
      <c r="Z47" s="241">
        <f>ROUND(basisjaarlonen!Z47*index!$O$7,2)</f>
        <v>39382.69</v>
      </c>
      <c r="AA47" s="241">
        <f>ROUND(basisjaarlonen!AA47*index!$O$7,2)</f>
        <v>40894</v>
      </c>
      <c r="AB47" s="241">
        <f>ROUND(basisjaarlonen!AB47*index!$O$7,2)</f>
        <v>45669.98</v>
      </c>
      <c r="AC47" s="241">
        <f>ROUND(basisjaarlonen!AC47*index!$O$7,2)</f>
        <v>39886.69</v>
      </c>
      <c r="AD47" s="241">
        <f>ROUND(basisjaarlonen!AD47*index!$O$7,2)</f>
        <v>44051.25</v>
      </c>
      <c r="AE47" s="241">
        <f>ROUND(basisjaarlonen!AE47*index!$O$7,2)</f>
        <v>51001.120000000003</v>
      </c>
      <c r="AF47" s="241">
        <f>ROUND(basisjaarlonen!AF47*index!$O$7,2)</f>
        <v>51001.120000000003</v>
      </c>
      <c r="AG47" s="241">
        <f>ROUND(basisjaarlonen!AG47*index!$O$7,2)</f>
        <v>40496.83</v>
      </c>
      <c r="AH47" s="241">
        <f>ROUND(basisjaarlonen!AH47*index!$O$7,2)</f>
        <v>47659.4</v>
      </c>
      <c r="AI47" s="241">
        <f>ROUND(basisjaarlonen!AI47*index!$O$7,2)</f>
        <v>41610.94</v>
      </c>
      <c r="AJ47" s="241">
        <f>ROUND(basisjaarlonen!AJ47*index!$O$7,2)</f>
        <v>48693.91</v>
      </c>
      <c r="AK47" s="241">
        <f>ROUND(basisjaarlonen!AK47*index!$O$7,2)</f>
        <v>47711.81</v>
      </c>
      <c r="AL47" s="241">
        <f>ROUND(basisjaarlonen!AL47*index!$O$7,2)</f>
        <v>51001.06</v>
      </c>
      <c r="AM47" s="241">
        <f>ROUND(basisjaarlonen!AM47*index!$O$7,2)</f>
        <v>50046.93</v>
      </c>
      <c r="AN47" s="241">
        <f>ROUND(basisjaarlonen!AN47*index!$O$7,2)</f>
        <v>51160.89</v>
      </c>
      <c r="AO47" s="241">
        <f>ROUND(basisjaarlonen!AO47*index!$O$7,2)</f>
        <v>53097.78</v>
      </c>
      <c r="AP47" s="241">
        <f>ROUND(basisjaarlonen!AP47*index!$O$7,2)</f>
        <v>52434.13</v>
      </c>
      <c r="AQ47" s="241">
        <f>ROUND(basisjaarlonen!AQ47*index!$O$7,2)</f>
        <v>45192.01</v>
      </c>
      <c r="AR47" s="241">
        <f>ROUND(basisjaarlonen!AR47*index!$O$7,2)</f>
        <v>51001.06</v>
      </c>
      <c r="AS47" s="241">
        <f>ROUND(basisjaarlonen!AS47*index!$O$7,2)</f>
        <v>52354.6</v>
      </c>
      <c r="AT47" s="241">
        <f>ROUND(basisjaarlonen!AT47*index!$O$7,2)</f>
        <v>53481.41</v>
      </c>
      <c r="AU47" s="241">
        <f>ROUND(basisjaarlonen!AU47*index!$O$7,2)</f>
        <v>56174.06</v>
      </c>
      <c r="AV47" s="241">
        <f>ROUND(basisjaarlonen!AV47*index!$O$7,2)</f>
        <v>60352.34</v>
      </c>
      <c r="AW47" s="241">
        <f>ROUND(basisjaarlonen!AW47*index!$O$7,2)</f>
        <v>57766.35</v>
      </c>
      <c r="AX47" s="241">
        <f>ROUND(basisjaarlonen!AX47*index!$O$7,2)</f>
        <v>56015.23</v>
      </c>
      <c r="AY47" s="241">
        <f>ROUND(basisjaarlonen!AY47*index!$O$7,2)</f>
        <v>61678.63</v>
      </c>
      <c r="AZ47" s="241">
        <f>ROUND(basisjaarlonen!AZ47*index!$O$7,2)</f>
        <v>57606.78</v>
      </c>
      <c r="BA47" s="241">
        <f>ROUND(basisjaarlonen!BA47*index!$O$7,2)</f>
        <v>63813.9</v>
      </c>
      <c r="BB47" s="241">
        <f>ROUND(basisjaarlonen!BB47*index!$O$7,2)</f>
        <v>72010.48</v>
      </c>
      <c r="BC47" s="241">
        <f>ROUND(basisjaarlonen!BC47*index!$O$7,2)</f>
        <v>68031.539999999994</v>
      </c>
      <c r="BD47" s="241">
        <f>ROUND(basisjaarlonen!BD47*index!$O$7,2)</f>
        <v>69384.25</v>
      </c>
      <c r="BE47" s="241">
        <f>ROUND(basisjaarlonen!BE47*index!$O$7,2)</f>
        <v>70299.02</v>
      </c>
      <c r="BF47" s="241">
        <f>ROUND(basisjaarlonen!BF47*index!$O$7,2)</f>
        <v>71121.63</v>
      </c>
      <c r="BG47" s="241">
        <f>ROUND(basisjaarlonen!BG47*index!$O$7,2)</f>
        <v>77978.820000000007</v>
      </c>
      <c r="BH47" s="241">
        <f>ROUND(basisjaarlonen!BH47*index!$O$7,2)</f>
        <v>73919.83</v>
      </c>
      <c r="BI47" s="241">
        <f>ROUND(basisjaarlonen!BI47*index!$O$7,2)</f>
        <v>89278.95</v>
      </c>
      <c r="BJ47" s="241">
        <f>ROUND(basisjaarlonen!BJ47*index!$O$7,2)</f>
        <v>81320.960000000006</v>
      </c>
      <c r="BK47" s="241">
        <f>ROUND(basisjaarlonen!BK47*index!$O$7,2)</f>
        <v>94802.52</v>
      </c>
      <c r="BL47" s="241">
        <f>ROUND(basisjaarlonen!BL47*index!$O$7,2)</f>
        <v>89278.83</v>
      </c>
      <c r="BM47" s="241">
        <f>ROUND(basisjaarlonen!BM47*index!$O$7,2)</f>
        <v>92461.92</v>
      </c>
      <c r="BN47" s="241">
        <f>ROUND(basisjaarlonen!BN47*index!$O$7,2)</f>
        <v>57765.79</v>
      </c>
      <c r="BO47" s="241">
        <f>ROUND(basisjaarlonen!BO47*index!$O$7,2)</f>
        <v>59039</v>
      </c>
      <c r="BP47" s="241">
        <f>ROUND(basisjaarlonen!BP47*index!$O$7,2)</f>
        <v>86479.4</v>
      </c>
    </row>
    <row r="48" spans="1:68"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1:14" x14ac:dyDescent="0.25">
      <c r="A49"/>
      <c r="B49"/>
      <c r="C49"/>
      <c r="D49"/>
      <c r="E49"/>
      <c r="F49"/>
      <c r="G49"/>
      <c r="H49"/>
      <c r="I49"/>
      <c r="J49"/>
      <c r="K49"/>
      <c r="L49"/>
      <c r="M49"/>
      <c r="N49"/>
    </row>
  </sheetData>
  <sheetProtection algorithmName="SHA-512" hashValue="LtP5Lnxf7s8qKfOyE3K41rZMUcx70NpUyP4pIs/0Ka711jmMPruPUaXGIpKDlfgGG0DW0VkXDHXf3DbOpw1pww==" saltValue="2rf7xz8zLNTJLU46evXUGg==" spinCount="100000" sheet="1" objects="1" scenarios="1"/>
  <pageMargins left="0.74803149606299213" right="0.59055118110236227" top="1.6929133858267718" bottom="0.98425196850393704" header="0.51181102362204722" footer="0.51181102362204722"/>
  <pageSetup paperSize="9" orientation="portrait" r:id="rId1"/>
  <headerFooter alignWithMargins="0">
    <oddHeader>&amp;CACLVB-CGSLB</oddHeader>
    <oddFooter>&amp;LGeïndexeerde OOB barema's&amp;CSpilindex 107,20
1/03/2020&amp;R&amp;P/&amp;N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17"/>
  <sheetViews>
    <sheetView workbookViewId="0">
      <selection activeCell="AA58" sqref="AA58:AB58"/>
    </sheetView>
  </sheetViews>
  <sheetFormatPr defaultColWidth="9.109375" defaultRowHeight="13.2" x14ac:dyDescent="0.25"/>
  <cols>
    <col min="1" max="1" width="15" style="3" customWidth="1"/>
    <col min="2" max="22" width="9.109375" style="3" customWidth="1"/>
    <col min="23" max="24" width="9.33203125" style="3" customWidth="1"/>
    <col min="25" max="53" width="9.109375" style="3" customWidth="1"/>
    <col min="54" max="16384" width="9.109375" style="3"/>
  </cols>
  <sheetData>
    <row r="1" spans="1:68" s="6" customFormat="1" ht="19.5" customHeight="1" thickBot="1" x14ac:dyDescent="0.3">
      <c r="A1" s="5" t="s">
        <v>27</v>
      </c>
      <c r="B1" s="5" t="s">
        <v>0</v>
      </c>
      <c r="C1" s="5" t="s">
        <v>1</v>
      </c>
      <c r="D1" s="162" t="s">
        <v>390</v>
      </c>
      <c r="E1" s="162" t="s">
        <v>391</v>
      </c>
      <c r="F1" s="162" t="s">
        <v>392</v>
      </c>
      <c r="G1" s="5" t="s">
        <v>2</v>
      </c>
      <c r="H1" s="162" t="s">
        <v>393</v>
      </c>
      <c r="I1" s="5" t="s">
        <v>3</v>
      </c>
      <c r="J1" s="5" t="s">
        <v>4</v>
      </c>
      <c r="K1" s="5" t="s">
        <v>5</v>
      </c>
      <c r="L1" s="5" t="s">
        <v>6</v>
      </c>
      <c r="M1" s="162" t="s">
        <v>394</v>
      </c>
      <c r="N1" s="5" t="s">
        <v>7</v>
      </c>
      <c r="O1" s="162" t="s">
        <v>395</v>
      </c>
      <c r="P1" s="162" t="s">
        <v>396</v>
      </c>
      <c r="Q1" s="5" t="s">
        <v>8</v>
      </c>
      <c r="R1" s="5" t="s">
        <v>9</v>
      </c>
      <c r="S1" s="5" t="s">
        <v>126</v>
      </c>
      <c r="T1" s="162" t="s">
        <v>397</v>
      </c>
      <c r="U1" s="162" t="s">
        <v>398</v>
      </c>
      <c r="V1" s="5" t="s">
        <v>127</v>
      </c>
      <c r="W1" s="5" t="s">
        <v>10</v>
      </c>
      <c r="X1" s="162" t="s">
        <v>399</v>
      </c>
      <c r="Y1" s="5" t="s">
        <v>11</v>
      </c>
      <c r="Z1" s="162" t="s">
        <v>400</v>
      </c>
      <c r="AA1" s="5" t="s">
        <v>12</v>
      </c>
      <c r="AB1" s="5" t="s">
        <v>13</v>
      </c>
      <c r="AC1" s="5" t="s">
        <v>14</v>
      </c>
      <c r="AD1" s="162" t="s">
        <v>401</v>
      </c>
      <c r="AE1" s="5" t="s">
        <v>128</v>
      </c>
      <c r="AF1" s="5" t="s">
        <v>129</v>
      </c>
      <c r="AG1" s="5" t="s">
        <v>429</v>
      </c>
      <c r="AH1" s="162" t="s">
        <v>402</v>
      </c>
      <c r="AI1" s="162" t="s">
        <v>403</v>
      </c>
      <c r="AJ1" s="162" t="s">
        <v>404</v>
      </c>
      <c r="AK1" s="5" t="s">
        <v>430</v>
      </c>
      <c r="AL1" s="162" t="s">
        <v>405</v>
      </c>
      <c r="AM1" s="5" t="s">
        <v>16</v>
      </c>
      <c r="AN1" s="5" t="s">
        <v>17</v>
      </c>
      <c r="AO1" s="5" t="s">
        <v>18</v>
      </c>
      <c r="AP1" s="162" t="s">
        <v>406</v>
      </c>
      <c r="AQ1" s="162" t="s">
        <v>407</v>
      </c>
      <c r="AR1" s="162" t="s">
        <v>408</v>
      </c>
      <c r="AS1" s="5" t="s">
        <v>204</v>
      </c>
      <c r="AT1" s="5" t="s">
        <v>131</v>
      </c>
      <c r="AU1" s="162" t="s">
        <v>425</v>
      </c>
      <c r="AV1" s="5" t="s">
        <v>19</v>
      </c>
      <c r="AW1" s="5" t="s">
        <v>20</v>
      </c>
      <c r="AX1" s="162" t="s">
        <v>409</v>
      </c>
      <c r="AY1" s="162" t="s">
        <v>410</v>
      </c>
      <c r="AZ1" s="162" t="s">
        <v>411</v>
      </c>
      <c r="BA1" s="162" t="s">
        <v>426</v>
      </c>
      <c r="BB1" s="162" t="s">
        <v>412</v>
      </c>
      <c r="BC1" s="162" t="s">
        <v>413</v>
      </c>
      <c r="BD1" s="162" t="s">
        <v>414</v>
      </c>
      <c r="BE1" s="162" t="s">
        <v>424</v>
      </c>
      <c r="BF1" s="162" t="s">
        <v>427</v>
      </c>
      <c r="BG1" s="162" t="s">
        <v>422</v>
      </c>
      <c r="BH1" s="162" t="s">
        <v>423</v>
      </c>
      <c r="BI1" s="162" t="s">
        <v>428</v>
      </c>
      <c r="BJ1" s="162" t="s">
        <v>415</v>
      </c>
      <c r="BK1" s="162" t="s">
        <v>421</v>
      </c>
      <c r="BL1" s="162" t="s">
        <v>420</v>
      </c>
      <c r="BM1" s="162" t="s">
        <v>419</v>
      </c>
      <c r="BN1" s="162" t="s">
        <v>418</v>
      </c>
      <c r="BO1" s="162" t="s">
        <v>417</v>
      </c>
      <c r="BP1" s="162" t="s">
        <v>416</v>
      </c>
    </row>
    <row r="2" spans="1:68" x14ac:dyDescent="0.25">
      <c r="A2" s="96">
        <v>0</v>
      </c>
      <c r="B2" s="97">
        <v>12384.81</v>
      </c>
      <c r="C2" s="97">
        <v>12589.17</v>
      </c>
      <c r="D2" s="97">
        <v>12899.24</v>
      </c>
      <c r="E2" s="97">
        <v>13054.32</v>
      </c>
      <c r="F2" s="97">
        <v>13448.97</v>
      </c>
      <c r="G2" s="97">
        <v>13300.93</v>
      </c>
      <c r="H2" s="97">
        <v>13300.93</v>
      </c>
      <c r="I2" s="97">
        <v>13413.69</v>
      </c>
      <c r="J2" s="97">
        <v>13568.72</v>
      </c>
      <c r="K2" s="97">
        <v>13977.45</v>
      </c>
      <c r="L2" s="97">
        <v>14286.15</v>
      </c>
      <c r="M2" s="97">
        <v>14238.24</v>
      </c>
      <c r="N2" s="97">
        <v>14442.55</v>
      </c>
      <c r="O2" s="97">
        <v>14535.98</v>
      </c>
      <c r="P2" s="97">
        <v>14670.41</v>
      </c>
      <c r="Q2" s="97">
        <v>14804.87</v>
      </c>
      <c r="R2" s="97">
        <v>14804.85</v>
      </c>
      <c r="S2" s="97">
        <v>14804.85</v>
      </c>
      <c r="T2" s="97">
        <v>14984.17</v>
      </c>
      <c r="U2" s="97">
        <v>15342.7</v>
      </c>
      <c r="V2" s="97">
        <v>15342.7</v>
      </c>
      <c r="W2" s="97">
        <v>15432.31</v>
      </c>
      <c r="X2" s="97">
        <v>15767.52</v>
      </c>
      <c r="Y2" s="97">
        <v>15790.89</v>
      </c>
      <c r="Z2" s="97">
        <v>16059.81</v>
      </c>
      <c r="AA2" s="97">
        <v>13837.99</v>
      </c>
      <c r="AB2" s="97">
        <v>16239.11</v>
      </c>
      <c r="AC2" s="97">
        <v>16343.64</v>
      </c>
      <c r="AD2" s="97">
        <v>16627.41</v>
      </c>
      <c r="AE2" s="97">
        <v>16627.41</v>
      </c>
      <c r="AF2" s="97">
        <v>17837.72</v>
      </c>
      <c r="AG2" s="97">
        <v>16687.27</v>
      </c>
      <c r="AH2" s="97">
        <v>17359.61</v>
      </c>
      <c r="AI2" s="97">
        <v>17314.77</v>
      </c>
      <c r="AJ2" s="97">
        <v>17942.310000000001</v>
      </c>
      <c r="AK2" s="97">
        <v>18689.11</v>
      </c>
      <c r="AL2" s="97">
        <v>18689.11</v>
      </c>
      <c r="AM2" s="97">
        <v>18704.240000000002</v>
      </c>
      <c r="AN2" s="97">
        <v>18704.240000000002</v>
      </c>
      <c r="AO2" s="97">
        <v>19619.46</v>
      </c>
      <c r="AP2" s="97">
        <v>19421.54</v>
      </c>
      <c r="AQ2" s="97">
        <v>19331.7</v>
      </c>
      <c r="AR2" s="97">
        <v>20564.03</v>
      </c>
      <c r="AS2" s="97">
        <v>21295.34</v>
      </c>
      <c r="AT2" s="97">
        <v>21439.17</v>
      </c>
      <c r="AU2" s="97">
        <v>21615.32</v>
      </c>
      <c r="AV2" s="97">
        <v>22392.42</v>
      </c>
      <c r="AW2" s="97">
        <v>22301</v>
      </c>
      <c r="AX2" s="97">
        <v>21935.45</v>
      </c>
      <c r="AY2" s="97">
        <v>22700.25</v>
      </c>
      <c r="AZ2" s="97">
        <v>22849.61</v>
      </c>
      <c r="BA2" s="97">
        <v>24220.78</v>
      </c>
      <c r="BB2" s="97">
        <v>26277.61</v>
      </c>
      <c r="BC2" s="97">
        <v>26643.32</v>
      </c>
      <c r="BD2" s="97">
        <v>27420.3</v>
      </c>
      <c r="BE2" s="97">
        <v>27420.3</v>
      </c>
      <c r="BF2" s="97">
        <v>29400.99</v>
      </c>
      <c r="BG2" s="97">
        <v>29705.73</v>
      </c>
      <c r="BH2" s="97">
        <v>30619.88</v>
      </c>
      <c r="BI2" s="97">
        <v>32082.55</v>
      </c>
      <c r="BJ2" s="97">
        <v>33682.31</v>
      </c>
      <c r="BK2" s="97">
        <v>33910.870000000003</v>
      </c>
      <c r="BL2" s="97">
        <v>36196.269999999997</v>
      </c>
      <c r="BM2" s="97">
        <v>38024.589999999997</v>
      </c>
      <c r="BN2" s="97">
        <v>22301</v>
      </c>
      <c r="BO2" s="97">
        <v>23032.28</v>
      </c>
      <c r="BP2" s="97">
        <v>34662.03</v>
      </c>
    </row>
    <row r="3" spans="1:68" x14ac:dyDescent="0.25">
      <c r="A3" s="96">
        <v>1</v>
      </c>
      <c r="B3" s="97">
        <v>13422.15</v>
      </c>
      <c r="C3" s="97">
        <v>13661.73</v>
      </c>
      <c r="D3" s="97">
        <v>13971.82</v>
      </c>
      <c r="E3" s="97">
        <v>14091.63</v>
      </c>
      <c r="F3" s="97">
        <v>14486.25</v>
      </c>
      <c r="G3" s="97">
        <v>14373.51</v>
      </c>
      <c r="H3" s="97">
        <v>14373.51</v>
      </c>
      <c r="I3" s="97">
        <v>14486.28</v>
      </c>
      <c r="J3" s="97">
        <v>14641.31</v>
      </c>
      <c r="K3" s="97">
        <v>15050.06</v>
      </c>
      <c r="L3" s="97">
        <v>15451.48</v>
      </c>
      <c r="M3" s="97">
        <v>15310.85</v>
      </c>
      <c r="N3" s="97">
        <v>15515.16</v>
      </c>
      <c r="O3" s="97">
        <v>15701.28</v>
      </c>
      <c r="P3" s="97">
        <v>15835.71</v>
      </c>
      <c r="Q3" s="97">
        <v>15970.17</v>
      </c>
      <c r="R3" s="97">
        <v>15925.35</v>
      </c>
      <c r="S3" s="97">
        <v>15925.35</v>
      </c>
      <c r="T3" s="97">
        <v>16149.49</v>
      </c>
      <c r="U3" s="97">
        <v>16508.02</v>
      </c>
      <c r="V3" s="97">
        <v>16508.02</v>
      </c>
      <c r="W3" s="97">
        <v>16552.84</v>
      </c>
      <c r="X3" s="97">
        <v>16804.830000000002</v>
      </c>
      <c r="Y3" s="97">
        <v>16956.21</v>
      </c>
      <c r="Z3" s="97">
        <v>17180.29</v>
      </c>
      <c r="AA3" s="97">
        <v>15003.31</v>
      </c>
      <c r="AB3" s="97">
        <v>17404.43</v>
      </c>
      <c r="AC3" s="97">
        <v>17464.2</v>
      </c>
      <c r="AD3" s="97">
        <v>17837.72</v>
      </c>
      <c r="AE3" s="97">
        <v>17837.72</v>
      </c>
      <c r="AF3" s="97">
        <v>18375.55</v>
      </c>
      <c r="AG3" s="97">
        <v>17807.8</v>
      </c>
      <c r="AH3" s="97">
        <v>18524.91</v>
      </c>
      <c r="AI3" s="97">
        <v>18435.3</v>
      </c>
      <c r="AJ3" s="97">
        <v>19107.580000000002</v>
      </c>
      <c r="AK3" s="97">
        <v>19909.02</v>
      </c>
      <c r="AL3" s="97">
        <v>19909.02</v>
      </c>
      <c r="AM3" s="97">
        <v>19604.310000000001</v>
      </c>
      <c r="AN3" s="97">
        <v>19878.53</v>
      </c>
      <c r="AO3" s="97">
        <v>20625.34</v>
      </c>
      <c r="AP3" s="97">
        <v>20609.89</v>
      </c>
      <c r="AQ3" s="97">
        <v>20472.759999999998</v>
      </c>
      <c r="AR3" s="97">
        <v>21798.29</v>
      </c>
      <c r="AS3" s="97">
        <v>22072.32</v>
      </c>
      <c r="AT3" s="97">
        <v>22288.06</v>
      </c>
      <c r="AU3" s="97">
        <v>22392.32</v>
      </c>
      <c r="AV3" s="97">
        <v>23489.55</v>
      </c>
      <c r="AW3" s="97">
        <v>23306.85</v>
      </c>
      <c r="AX3" s="97">
        <v>22666.81</v>
      </c>
      <c r="AY3" s="97">
        <v>23775.89</v>
      </c>
      <c r="AZ3" s="97">
        <v>23580.95</v>
      </c>
      <c r="BA3" s="97">
        <v>24860.720000000001</v>
      </c>
      <c r="BB3" s="97">
        <v>26277.61</v>
      </c>
      <c r="BC3" s="97">
        <v>27283.26</v>
      </c>
      <c r="BD3" s="97">
        <v>28060.21</v>
      </c>
      <c r="BE3" s="97">
        <v>28060.21</v>
      </c>
      <c r="BF3" s="97">
        <v>30040.93</v>
      </c>
      <c r="BG3" s="97">
        <v>29705.73</v>
      </c>
      <c r="BH3" s="97">
        <v>31259.82</v>
      </c>
      <c r="BI3" s="97">
        <v>32082.55</v>
      </c>
      <c r="BJ3" s="97">
        <v>34367.96</v>
      </c>
      <c r="BK3" s="97">
        <v>33910.870000000003</v>
      </c>
      <c r="BL3" s="97">
        <v>36196.269999999997</v>
      </c>
      <c r="BM3" s="97">
        <v>38024.589999999997</v>
      </c>
      <c r="BN3" s="97">
        <v>23306.53</v>
      </c>
      <c r="BO3" s="97">
        <v>24037.84</v>
      </c>
      <c r="BP3" s="97">
        <v>34662.03</v>
      </c>
    </row>
    <row r="4" spans="1:68" x14ac:dyDescent="0.25">
      <c r="A4" s="96">
        <v>2</v>
      </c>
      <c r="B4" s="97">
        <v>13492.67</v>
      </c>
      <c r="C4" s="97">
        <v>13792.15</v>
      </c>
      <c r="D4" s="97">
        <v>14105.66</v>
      </c>
      <c r="E4" s="97">
        <v>14162.13</v>
      </c>
      <c r="F4" s="97">
        <v>14563.74</v>
      </c>
      <c r="G4" s="97">
        <v>14507.37</v>
      </c>
      <c r="H4" s="97">
        <v>14507.37</v>
      </c>
      <c r="I4" s="97">
        <v>14627.28</v>
      </c>
      <c r="J4" s="97">
        <v>14782.31</v>
      </c>
      <c r="K4" s="97">
        <v>15191.04</v>
      </c>
      <c r="L4" s="97">
        <v>15581.27</v>
      </c>
      <c r="M4" s="97">
        <v>15451.8</v>
      </c>
      <c r="N4" s="97">
        <v>15656.16</v>
      </c>
      <c r="O4" s="97">
        <v>15701.28</v>
      </c>
      <c r="P4" s="97">
        <v>15835.71</v>
      </c>
      <c r="Q4" s="97">
        <v>15970.17</v>
      </c>
      <c r="R4" s="97">
        <v>15925.35</v>
      </c>
      <c r="S4" s="97">
        <v>15925.35</v>
      </c>
      <c r="T4" s="97">
        <v>16149.49</v>
      </c>
      <c r="U4" s="97">
        <v>16508.02</v>
      </c>
      <c r="V4" s="97">
        <v>16508.02</v>
      </c>
      <c r="W4" s="97">
        <v>16552.84</v>
      </c>
      <c r="X4" s="97">
        <v>16882.32</v>
      </c>
      <c r="Y4" s="97">
        <v>16956.21</v>
      </c>
      <c r="Z4" s="97">
        <v>17180.29</v>
      </c>
      <c r="AA4" s="97">
        <v>15133.11</v>
      </c>
      <c r="AB4" s="97">
        <v>17404.43</v>
      </c>
      <c r="AC4" s="97">
        <v>17464.2</v>
      </c>
      <c r="AD4" s="97">
        <v>17837.72</v>
      </c>
      <c r="AE4" s="97">
        <v>17837.72</v>
      </c>
      <c r="AF4" s="97">
        <v>18375.55</v>
      </c>
      <c r="AG4" s="97">
        <v>17807.8</v>
      </c>
      <c r="AH4" s="97">
        <v>18524.91</v>
      </c>
      <c r="AI4" s="97">
        <v>18435.3</v>
      </c>
      <c r="AJ4" s="97">
        <v>19107.580000000002</v>
      </c>
      <c r="AK4" s="97">
        <v>19909.02</v>
      </c>
      <c r="AL4" s="97">
        <v>19909.02</v>
      </c>
      <c r="AM4" s="97">
        <v>19604.310000000001</v>
      </c>
      <c r="AN4" s="97">
        <v>19878.53</v>
      </c>
      <c r="AO4" s="97">
        <v>20625.34</v>
      </c>
      <c r="AP4" s="97">
        <v>20609.89</v>
      </c>
      <c r="AQ4" s="97">
        <v>20472.759999999998</v>
      </c>
      <c r="AR4" s="97">
        <v>21798.29</v>
      </c>
      <c r="AS4" s="97">
        <v>22072.32</v>
      </c>
      <c r="AT4" s="97">
        <v>22288.06</v>
      </c>
      <c r="AU4" s="97">
        <v>22392.32</v>
      </c>
      <c r="AV4" s="97">
        <v>23489.55</v>
      </c>
      <c r="AW4" s="97">
        <v>23306.85</v>
      </c>
      <c r="AX4" s="97">
        <v>22666.81</v>
      </c>
      <c r="AY4" s="97">
        <v>23775.89</v>
      </c>
      <c r="AZ4" s="97">
        <v>23580.95</v>
      </c>
      <c r="BA4" s="97">
        <v>24860.720000000001</v>
      </c>
      <c r="BB4" s="97">
        <v>27648.9</v>
      </c>
      <c r="BC4" s="97">
        <v>27283.26</v>
      </c>
      <c r="BD4" s="97">
        <v>28060.21</v>
      </c>
      <c r="BE4" s="97">
        <v>28060.21</v>
      </c>
      <c r="BF4" s="97">
        <v>30040.93</v>
      </c>
      <c r="BG4" s="97">
        <v>31077</v>
      </c>
      <c r="BH4" s="97">
        <v>31259.82</v>
      </c>
      <c r="BI4" s="97">
        <v>33453.800000000003</v>
      </c>
      <c r="BJ4" s="97">
        <v>34367.96</v>
      </c>
      <c r="BK4" s="97">
        <v>35282.089999999997</v>
      </c>
      <c r="BL4" s="97">
        <v>37567.54</v>
      </c>
      <c r="BM4" s="97">
        <v>39395.86</v>
      </c>
      <c r="BN4" s="97">
        <v>23306.53</v>
      </c>
      <c r="BO4" s="97">
        <v>24037.84</v>
      </c>
      <c r="BP4" s="97">
        <v>36026.61</v>
      </c>
    </row>
    <row r="5" spans="1:68" x14ac:dyDescent="0.25">
      <c r="A5" s="96">
        <v>3</v>
      </c>
      <c r="B5" s="97">
        <v>13563.17</v>
      </c>
      <c r="C5" s="97">
        <v>13922.57</v>
      </c>
      <c r="D5" s="97">
        <v>14239.57</v>
      </c>
      <c r="E5" s="97">
        <v>14232.63</v>
      </c>
      <c r="F5" s="97">
        <v>14641.29</v>
      </c>
      <c r="G5" s="97">
        <v>14641.26</v>
      </c>
      <c r="H5" s="97">
        <v>14641.26</v>
      </c>
      <c r="I5" s="97">
        <v>14768.26</v>
      </c>
      <c r="J5" s="97">
        <v>14923.29</v>
      </c>
      <c r="K5" s="97">
        <v>15332.02</v>
      </c>
      <c r="L5" s="97">
        <v>15711.05</v>
      </c>
      <c r="M5" s="97">
        <v>15592.78</v>
      </c>
      <c r="N5" s="97">
        <v>15797.11</v>
      </c>
      <c r="O5" s="97">
        <v>15970.22</v>
      </c>
      <c r="P5" s="97">
        <v>16104.68</v>
      </c>
      <c r="Q5" s="97">
        <v>16239.11</v>
      </c>
      <c r="R5" s="97">
        <v>16194.31</v>
      </c>
      <c r="S5" s="97">
        <v>16194.31</v>
      </c>
      <c r="T5" s="97">
        <v>16418.43</v>
      </c>
      <c r="U5" s="97">
        <v>16776.96</v>
      </c>
      <c r="V5" s="97">
        <v>16776.96</v>
      </c>
      <c r="W5" s="97">
        <v>16821.78</v>
      </c>
      <c r="X5" s="97">
        <v>16959.86</v>
      </c>
      <c r="Y5" s="97">
        <v>17225.13</v>
      </c>
      <c r="Z5" s="97">
        <v>17449.27</v>
      </c>
      <c r="AA5" s="97">
        <v>15262.88</v>
      </c>
      <c r="AB5" s="97">
        <v>17673.37</v>
      </c>
      <c r="AC5" s="97">
        <v>17733.11</v>
      </c>
      <c r="AD5" s="97">
        <v>18375.55</v>
      </c>
      <c r="AE5" s="97">
        <v>18375.55</v>
      </c>
      <c r="AF5" s="97">
        <v>18913.38</v>
      </c>
      <c r="AG5" s="97">
        <v>18076.77</v>
      </c>
      <c r="AH5" s="97">
        <v>18793.87</v>
      </c>
      <c r="AI5" s="97">
        <v>18704.240000000002</v>
      </c>
      <c r="AJ5" s="97">
        <v>19376.57</v>
      </c>
      <c r="AK5" s="97">
        <v>20457.490000000002</v>
      </c>
      <c r="AL5" s="97">
        <v>20457.490000000002</v>
      </c>
      <c r="AM5" s="97">
        <v>19969.96</v>
      </c>
      <c r="AN5" s="97">
        <v>20152.830000000002</v>
      </c>
      <c r="AO5" s="97">
        <v>21356.67</v>
      </c>
      <c r="AP5" s="97">
        <v>20884.189999999999</v>
      </c>
      <c r="AQ5" s="97">
        <v>20747.05</v>
      </c>
      <c r="AR5" s="97">
        <v>22346.76</v>
      </c>
      <c r="AS5" s="97">
        <v>22620.799999999999</v>
      </c>
      <c r="AT5" s="97">
        <v>22908.46</v>
      </c>
      <c r="AU5" s="97">
        <v>23123.66</v>
      </c>
      <c r="AV5" s="97">
        <v>24472.3</v>
      </c>
      <c r="AW5" s="97">
        <v>24038.19</v>
      </c>
      <c r="AX5" s="97">
        <v>22941.06</v>
      </c>
      <c r="AY5" s="97">
        <v>24739.35</v>
      </c>
      <c r="AZ5" s="97">
        <v>23855.24</v>
      </c>
      <c r="BA5" s="97">
        <v>25843.47</v>
      </c>
      <c r="BB5" s="97">
        <v>27648.9</v>
      </c>
      <c r="BC5" s="97">
        <v>28265.98</v>
      </c>
      <c r="BD5" s="97">
        <v>29042.959999999999</v>
      </c>
      <c r="BE5" s="97">
        <v>29180.07</v>
      </c>
      <c r="BF5" s="97">
        <v>31023.68</v>
      </c>
      <c r="BG5" s="97">
        <v>31077</v>
      </c>
      <c r="BH5" s="97">
        <v>32379.65</v>
      </c>
      <c r="BI5" s="97">
        <v>33453.800000000003</v>
      </c>
      <c r="BJ5" s="97">
        <v>35739.21</v>
      </c>
      <c r="BK5" s="97">
        <v>35282.089999999997</v>
      </c>
      <c r="BL5" s="97">
        <v>37567.54</v>
      </c>
      <c r="BM5" s="97">
        <v>39395.86</v>
      </c>
      <c r="BN5" s="97">
        <v>24037.86</v>
      </c>
      <c r="BO5" s="97">
        <v>24769.17</v>
      </c>
      <c r="BP5" s="97">
        <v>36026.61</v>
      </c>
    </row>
    <row r="6" spans="1:68" x14ac:dyDescent="0.25">
      <c r="A6" s="96">
        <v>4</v>
      </c>
      <c r="B6" s="97">
        <v>13633.67</v>
      </c>
      <c r="C6" s="97">
        <v>14052.96</v>
      </c>
      <c r="D6" s="97">
        <v>14373.44</v>
      </c>
      <c r="E6" s="97">
        <v>14303.13</v>
      </c>
      <c r="F6" s="97">
        <v>14718.78</v>
      </c>
      <c r="G6" s="97">
        <v>14775.12</v>
      </c>
      <c r="H6" s="97">
        <v>14775.12</v>
      </c>
      <c r="I6" s="97">
        <v>14909.23</v>
      </c>
      <c r="J6" s="97">
        <v>15064.24</v>
      </c>
      <c r="K6" s="97">
        <v>15473.02</v>
      </c>
      <c r="L6" s="97">
        <v>15840.84</v>
      </c>
      <c r="M6" s="97">
        <v>15733.78</v>
      </c>
      <c r="N6" s="97">
        <v>15938.09</v>
      </c>
      <c r="O6" s="97">
        <v>15970.22</v>
      </c>
      <c r="P6" s="97">
        <v>16104.68</v>
      </c>
      <c r="Q6" s="97">
        <v>16239.11</v>
      </c>
      <c r="R6" s="97">
        <v>16194.31</v>
      </c>
      <c r="S6" s="97">
        <v>16194.31</v>
      </c>
      <c r="T6" s="97">
        <v>16418.43</v>
      </c>
      <c r="U6" s="97">
        <v>16776.96</v>
      </c>
      <c r="V6" s="97">
        <v>16776.96</v>
      </c>
      <c r="W6" s="97">
        <v>16821.78</v>
      </c>
      <c r="X6" s="97">
        <v>17037.349999999999</v>
      </c>
      <c r="Y6" s="97">
        <v>17225.13</v>
      </c>
      <c r="Z6" s="97">
        <v>17449.27</v>
      </c>
      <c r="AA6" s="97">
        <v>15392.65</v>
      </c>
      <c r="AB6" s="97">
        <v>17673.37</v>
      </c>
      <c r="AC6" s="97">
        <v>17733.11</v>
      </c>
      <c r="AD6" s="97">
        <v>18375.55</v>
      </c>
      <c r="AE6" s="97">
        <v>18375.55</v>
      </c>
      <c r="AF6" s="97">
        <v>18913.38</v>
      </c>
      <c r="AG6" s="97">
        <v>18076.77</v>
      </c>
      <c r="AH6" s="97">
        <v>18793.87</v>
      </c>
      <c r="AI6" s="97">
        <v>18704.240000000002</v>
      </c>
      <c r="AJ6" s="97">
        <v>19376.57</v>
      </c>
      <c r="AK6" s="97">
        <v>20457.490000000002</v>
      </c>
      <c r="AL6" s="97">
        <v>20457.490000000002</v>
      </c>
      <c r="AM6" s="97">
        <v>19969.96</v>
      </c>
      <c r="AN6" s="97">
        <v>20152.830000000002</v>
      </c>
      <c r="AO6" s="97">
        <v>21356.67</v>
      </c>
      <c r="AP6" s="97">
        <v>20884.189999999999</v>
      </c>
      <c r="AQ6" s="97">
        <v>20747.05</v>
      </c>
      <c r="AR6" s="97">
        <v>22346.76</v>
      </c>
      <c r="AS6" s="97">
        <v>22620.799999999999</v>
      </c>
      <c r="AT6" s="97">
        <v>22908.46</v>
      </c>
      <c r="AU6" s="97">
        <v>23123.66</v>
      </c>
      <c r="AV6" s="97">
        <v>24472.3</v>
      </c>
      <c r="AW6" s="97">
        <v>24038.19</v>
      </c>
      <c r="AX6" s="97">
        <v>22941.06</v>
      </c>
      <c r="AY6" s="97">
        <v>24739.35</v>
      </c>
      <c r="AZ6" s="97">
        <v>23855.24</v>
      </c>
      <c r="BA6" s="97">
        <v>25843.47</v>
      </c>
      <c r="BB6" s="97">
        <v>29020.15</v>
      </c>
      <c r="BC6" s="97">
        <v>28265.98</v>
      </c>
      <c r="BD6" s="97">
        <v>29042.959999999999</v>
      </c>
      <c r="BE6" s="97">
        <v>29180.07</v>
      </c>
      <c r="BF6" s="97">
        <v>31023.68</v>
      </c>
      <c r="BG6" s="97">
        <v>32448.27</v>
      </c>
      <c r="BH6" s="97">
        <v>32379.65</v>
      </c>
      <c r="BI6" s="97">
        <v>34825.1</v>
      </c>
      <c r="BJ6" s="97">
        <v>35739.21</v>
      </c>
      <c r="BK6" s="97">
        <v>36653.39</v>
      </c>
      <c r="BL6" s="97">
        <v>38938.82</v>
      </c>
      <c r="BM6" s="97">
        <v>40767.11</v>
      </c>
      <c r="BN6" s="97">
        <v>24037.86</v>
      </c>
      <c r="BO6" s="97">
        <v>24769.17</v>
      </c>
      <c r="BP6" s="97">
        <v>37391.17</v>
      </c>
    </row>
    <row r="7" spans="1:68" x14ac:dyDescent="0.25">
      <c r="A7" s="96">
        <v>5</v>
      </c>
      <c r="B7" s="97">
        <v>13704.17</v>
      </c>
      <c r="C7" s="97">
        <v>14183.38</v>
      </c>
      <c r="D7" s="97">
        <v>14507.3</v>
      </c>
      <c r="E7" s="97">
        <v>14373.64</v>
      </c>
      <c r="F7" s="97">
        <v>14796.32</v>
      </c>
      <c r="G7" s="97">
        <v>14908.99</v>
      </c>
      <c r="H7" s="97">
        <v>14908.99</v>
      </c>
      <c r="I7" s="97">
        <v>15050.21</v>
      </c>
      <c r="J7" s="97">
        <v>15205.24</v>
      </c>
      <c r="K7" s="97">
        <v>15614</v>
      </c>
      <c r="L7" s="97">
        <v>15970.64</v>
      </c>
      <c r="M7" s="97">
        <v>15874.75</v>
      </c>
      <c r="N7" s="97">
        <v>16079.09</v>
      </c>
      <c r="O7" s="97">
        <v>16328.77</v>
      </c>
      <c r="P7" s="97">
        <v>16463.23</v>
      </c>
      <c r="Q7" s="97">
        <v>16597.689999999999</v>
      </c>
      <c r="R7" s="97">
        <v>16463.28</v>
      </c>
      <c r="S7" s="97">
        <v>16463.28</v>
      </c>
      <c r="T7" s="97">
        <v>16776.96</v>
      </c>
      <c r="U7" s="97">
        <v>17135.52</v>
      </c>
      <c r="V7" s="97">
        <v>17135.52</v>
      </c>
      <c r="W7" s="97">
        <v>17090.77</v>
      </c>
      <c r="X7" s="97">
        <v>17114.84</v>
      </c>
      <c r="Y7" s="97">
        <v>17583.73</v>
      </c>
      <c r="Z7" s="97">
        <v>17718.189999999999</v>
      </c>
      <c r="AA7" s="97">
        <v>15522.45</v>
      </c>
      <c r="AB7" s="97">
        <v>18031.95</v>
      </c>
      <c r="AC7" s="97">
        <v>18002.099999999999</v>
      </c>
      <c r="AD7" s="97">
        <v>18913.38</v>
      </c>
      <c r="AE7" s="97">
        <v>18913.38</v>
      </c>
      <c r="AF7" s="97">
        <v>21554.49</v>
      </c>
      <c r="AG7" s="97">
        <v>18345.71</v>
      </c>
      <c r="AH7" s="97">
        <v>19152.400000000001</v>
      </c>
      <c r="AI7" s="97">
        <v>18973.18</v>
      </c>
      <c r="AJ7" s="97">
        <v>19741.400000000001</v>
      </c>
      <c r="AK7" s="97">
        <v>21005.95</v>
      </c>
      <c r="AL7" s="97">
        <v>21005.95</v>
      </c>
      <c r="AM7" s="97">
        <v>20701.29</v>
      </c>
      <c r="AN7" s="97">
        <v>20518.47</v>
      </c>
      <c r="AO7" s="97">
        <v>22088.06</v>
      </c>
      <c r="AP7" s="97">
        <v>21249.8</v>
      </c>
      <c r="AQ7" s="97">
        <v>21021.35</v>
      </c>
      <c r="AR7" s="97">
        <v>22895.25</v>
      </c>
      <c r="AS7" s="97">
        <v>23169.27</v>
      </c>
      <c r="AT7" s="97">
        <v>23528.84</v>
      </c>
      <c r="AU7" s="97">
        <v>23855.02</v>
      </c>
      <c r="AV7" s="97">
        <v>25455.02</v>
      </c>
      <c r="AW7" s="97">
        <v>24769.55</v>
      </c>
      <c r="AX7" s="97">
        <v>23306.7</v>
      </c>
      <c r="AY7" s="97">
        <v>26216.87</v>
      </c>
      <c r="AZ7" s="97">
        <v>24220.86</v>
      </c>
      <c r="BA7" s="97">
        <v>26826.19</v>
      </c>
      <c r="BB7" s="97">
        <v>29020.15</v>
      </c>
      <c r="BC7" s="97">
        <v>29248.73</v>
      </c>
      <c r="BD7" s="97">
        <v>30025.71</v>
      </c>
      <c r="BE7" s="97">
        <v>30299.9</v>
      </c>
      <c r="BF7" s="97">
        <v>32006.400000000001</v>
      </c>
      <c r="BG7" s="97">
        <v>32448.27</v>
      </c>
      <c r="BH7" s="97">
        <v>33499.49</v>
      </c>
      <c r="BI7" s="97">
        <v>34825.1</v>
      </c>
      <c r="BJ7" s="97">
        <v>37110.5</v>
      </c>
      <c r="BK7" s="97">
        <v>36653.39</v>
      </c>
      <c r="BL7" s="97">
        <v>38938.82</v>
      </c>
      <c r="BM7" s="97">
        <v>40767.11</v>
      </c>
      <c r="BN7" s="97">
        <v>24769.200000000001</v>
      </c>
      <c r="BO7" s="97">
        <v>25500.560000000001</v>
      </c>
      <c r="BP7" s="97">
        <v>37391.17</v>
      </c>
    </row>
    <row r="8" spans="1:68" x14ac:dyDescent="0.25">
      <c r="A8" s="96">
        <v>6</v>
      </c>
      <c r="B8" s="97">
        <v>13774.65</v>
      </c>
      <c r="C8" s="97">
        <v>14313.82</v>
      </c>
      <c r="D8" s="97">
        <v>14641.19</v>
      </c>
      <c r="E8" s="97">
        <v>14444.16</v>
      </c>
      <c r="F8" s="97">
        <v>14873.81</v>
      </c>
      <c r="G8" s="97">
        <v>15042.9</v>
      </c>
      <c r="H8" s="97">
        <v>15042.9</v>
      </c>
      <c r="I8" s="97">
        <v>15191.19</v>
      </c>
      <c r="J8" s="97">
        <v>15346.22</v>
      </c>
      <c r="K8" s="97">
        <v>15754.97</v>
      </c>
      <c r="L8" s="97">
        <v>16284.35</v>
      </c>
      <c r="M8" s="97">
        <v>16015.73</v>
      </c>
      <c r="N8" s="97">
        <v>16220.07</v>
      </c>
      <c r="O8" s="97">
        <v>16328.77</v>
      </c>
      <c r="P8" s="97">
        <v>16463.23</v>
      </c>
      <c r="Q8" s="97">
        <v>16597.689999999999</v>
      </c>
      <c r="R8" s="97">
        <v>16463.28</v>
      </c>
      <c r="S8" s="97">
        <v>16463.28</v>
      </c>
      <c r="T8" s="97">
        <v>16776.96</v>
      </c>
      <c r="U8" s="97">
        <v>17135.52</v>
      </c>
      <c r="V8" s="97">
        <v>17135.52</v>
      </c>
      <c r="W8" s="97">
        <v>17090.77</v>
      </c>
      <c r="X8" s="97">
        <v>17192.38</v>
      </c>
      <c r="Y8" s="97">
        <v>17583.73</v>
      </c>
      <c r="Z8" s="97">
        <v>17718.189999999999</v>
      </c>
      <c r="AA8" s="97">
        <v>15836.18</v>
      </c>
      <c r="AB8" s="97">
        <v>18031.95</v>
      </c>
      <c r="AC8" s="97">
        <v>18002.099999999999</v>
      </c>
      <c r="AD8" s="97">
        <v>18913.38</v>
      </c>
      <c r="AE8" s="97">
        <v>18913.38</v>
      </c>
      <c r="AF8" s="97">
        <v>21554.49</v>
      </c>
      <c r="AG8" s="97">
        <v>18345.71</v>
      </c>
      <c r="AH8" s="97">
        <v>19152.400000000001</v>
      </c>
      <c r="AI8" s="97">
        <v>18973.18</v>
      </c>
      <c r="AJ8" s="97">
        <v>19741.400000000001</v>
      </c>
      <c r="AK8" s="97">
        <v>21005.95</v>
      </c>
      <c r="AL8" s="97">
        <v>21005.95</v>
      </c>
      <c r="AM8" s="97">
        <v>20701.29</v>
      </c>
      <c r="AN8" s="97">
        <v>20518.47</v>
      </c>
      <c r="AO8" s="97">
        <v>22088.06</v>
      </c>
      <c r="AP8" s="97">
        <v>21249.8</v>
      </c>
      <c r="AQ8" s="97">
        <v>21021.35</v>
      </c>
      <c r="AR8" s="97">
        <v>22895.25</v>
      </c>
      <c r="AS8" s="97">
        <v>23169.27</v>
      </c>
      <c r="AT8" s="97">
        <v>23528.84</v>
      </c>
      <c r="AU8" s="97">
        <v>23855.02</v>
      </c>
      <c r="AV8" s="97">
        <v>25455.02</v>
      </c>
      <c r="AW8" s="97">
        <v>24769.55</v>
      </c>
      <c r="AX8" s="97">
        <v>23306.7</v>
      </c>
      <c r="AY8" s="97">
        <v>26216.87</v>
      </c>
      <c r="AZ8" s="97">
        <v>24220.86</v>
      </c>
      <c r="BA8" s="97">
        <v>26826.19</v>
      </c>
      <c r="BB8" s="97">
        <v>30391.42</v>
      </c>
      <c r="BC8" s="97">
        <v>29248.73</v>
      </c>
      <c r="BD8" s="97">
        <v>30025.71</v>
      </c>
      <c r="BE8" s="97">
        <v>30299.9</v>
      </c>
      <c r="BF8" s="97">
        <v>32006.400000000001</v>
      </c>
      <c r="BG8" s="97">
        <v>33819.519999999997</v>
      </c>
      <c r="BH8" s="97">
        <v>33499.49</v>
      </c>
      <c r="BI8" s="97">
        <v>36196.370000000003</v>
      </c>
      <c r="BJ8" s="97">
        <v>37110.5</v>
      </c>
      <c r="BK8" s="97">
        <v>38024.639999999999</v>
      </c>
      <c r="BL8" s="97">
        <v>40310.07</v>
      </c>
      <c r="BM8" s="97">
        <v>42138.400000000001</v>
      </c>
      <c r="BN8" s="97">
        <v>24769.200000000001</v>
      </c>
      <c r="BO8" s="97">
        <v>25500.560000000001</v>
      </c>
      <c r="BP8" s="97">
        <v>38755.72</v>
      </c>
    </row>
    <row r="9" spans="1:68" x14ac:dyDescent="0.25">
      <c r="A9" s="96">
        <v>7</v>
      </c>
      <c r="B9" s="97">
        <v>13845.15</v>
      </c>
      <c r="C9" s="97">
        <v>14444.21</v>
      </c>
      <c r="D9" s="97">
        <v>14775.05</v>
      </c>
      <c r="E9" s="97">
        <v>14514.66</v>
      </c>
      <c r="F9" s="97">
        <v>14951.3</v>
      </c>
      <c r="G9" s="97">
        <v>15176.74</v>
      </c>
      <c r="H9" s="97">
        <v>15896</v>
      </c>
      <c r="I9" s="97">
        <v>15332.16</v>
      </c>
      <c r="J9" s="97">
        <v>15487.2</v>
      </c>
      <c r="K9" s="97">
        <v>15895.92</v>
      </c>
      <c r="L9" s="97">
        <v>16598.080000000002</v>
      </c>
      <c r="M9" s="97">
        <v>16156.73</v>
      </c>
      <c r="N9" s="97">
        <v>16361.05</v>
      </c>
      <c r="O9" s="97">
        <v>17045.93</v>
      </c>
      <c r="P9" s="97">
        <v>17180.310000000001</v>
      </c>
      <c r="Q9" s="97">
        <v>17314.79</v>
      </c>
      <c r="R9" s="97">
        <v>16732.189999999999</v>
      </c>
      <c r="S9" s="97">
        <v>18614.669999999998</v>
      </c>
      <c r="T9" s="97">
        <v>17494.12</v>
      </c>
      <c r="U9" s="97">
        <v>17852.650000000001</v>
      </c>
      <c r="V9" s="97">
        <v>19451.96</v>
      </c>
      <c r="W9" s="97">
        <v>17359.689999999999</v>
      </c>
      <c r="X9" s="97">
        <v>17269.87</v>
      </c>
      <c r="Y9" s="97">
        <v>18300.810000000001</v>
      </c>
      <c r="Z9" s="97">
        <v>17987.18</v>
      </c>
      <c r="AA9" s="97">
        <v>16149.89</v>
      </c>
      <c r="AB9" s="97">
        <v>18749.05</v>
      </c>
      <c r="AC9" s="97">
        <v>18271.02</v>
      </c>
      <c r="AD9" s="97">
        <v>19451.91</v>
      </c>
      <c r="AE9" s="97">
        <v>21554.49</v>
      </c>
      <c r="AF9" s="97">
        <v>22102.98</v>
      </c>
      <c r="AG9" s="97">
        <v>18614.650000000001</v>
      </c>
      <c r="AH9" s="97">
        <v>19878.560000000001</v>
      </c>
      <c r="AI9" s="97">
        <v>19242.14</v>
      </c>
      <c r="AJ9" s="97">
        <v>20472.759999999998</v>
      </c>
      <c r="AK9" s="97">
        <v>21554.44</v>
      </c>
      <c r="AL9" s="97">
        <v>23443.71</v>
      </c>
      <c r="AM9" s="97">
        <v>21432.63</v>
      </c>
      <c r="AN9" s="97">
        <v>21249.78</v>
      </c>
      <c r="AO9" s="97">
        <v>22819.39</v>
      </c>
      <c r="AP9" s="97">
        <v>21981.14</v>
      </c>
      <c r="AQ9" s="97">
        <v>21295.62</v>
      </c>
      <c r="AR9" s="97">
        <v>23443.71</v>
      </c>
      <c r="AS9" s="97">
        <v>23717.78</v>
      </c>
      <c r="AT9" s="97">
        <v>24149.24</v>
      </c>
      <c r="AU9" s="97">
        <v>24586.33</v>
      </c>
      <c r="AV9" s="97">
        <v>26437.77</v>
      </c>
      <c r="AW9" s="97">
        <v>25500.91</v>
      </c>
      <c r="AX9" s="97">
        <v>24038.04</v>
      </c>
      <c r="AY9" s="97">
        <v>27199.599999999999</v>
      </c>
      <c r="AZ9" s="97">
        <v>24952.240000000002</v>
      </c>
      <c r="BA9" s="97">
        <v>27808.94</v>
      </c>
      <c r="BB9" s="97">
        <v>30391.42</v>
      </c>
      <c r="BC9" s="97">
        <v>30231.46</v>
      </c>
      <c r="BD9" s="97">
        <v>31008.43</v>
      </c>
      <c r="BE9" s="97">
        <v>31419.759999999998</v>
      </c>
      <c r="BF9" s="97">
        <v>32989.120000000003</v>
      </c>
      <c r="BG9" s="97">
        <v>33819.519999999997</v>
      </c>
      <c r="BH9" s="97">
        <v>34619.370000000003</v>
      </c>
      <c r="BI9" s="97">
        <v>36196.370000000003</v>
      </c>
      <c r="BJ9" s="97">
        <v>38481.730000000003</v>
      </c>
      <c r="BK9" s="97">
        <v>38024.639999999999</v>
      </c>
      <c r="BL9" s="97">
        <v>40310.07</v>
      </c>
      <c r="BM9" s="97">
        <v>42138.400000000001</v>
      </c>
      <c r="BN9" s="97">
        <v>25500.58</v>
      </c>
      <c r="BO9" s="97">
        <v>26231.89</v>
      </c>
      <c r="BP9" s="97">
        <v>38755.72</v>
      </c>
    </row>
    <row r="10" spans="1:68" x14ac:dyDescent="0.25">
      <c r="A10" s="96">
        <v>8</v>
      </c>
      <c r="B10" s="97">
        <v>13915.65</v>
      </c>
      <c r="C10" s="97">
        <v>14574.63</v>
      </c>
      <c r="D10" s="97">
        <v>14908.91</v>
      </c>
      <c r="E10" s="97">
        <v>14585.16</v>
      </c>
      <c r="F10" s="97">
        <v>15028.84</v>
      </c>
      <c r="G10" s="97">
        <v>15310.62</v>
      </c>
      <c r="H10" s="97">
        <v>16036.98</v>
      </c>
      <c r="I10" s="97">
        <v>15473.17</v>
      </c>
      <c r="J10" s="97">
        <v>15628.17</v>
      </c>
      <c r="K10" s="97">
        <v>16036.93</v>
      </c>
      <c r="L10" s="97">
        <v>16911.77</v>
      </c>
      <c r="M10" s="97">
        <v>16297.71</v>
      </c>
      <c r="N10" s="97">
        <v>16502.05</v>
      </c>
      <c r="O10" s="97">
        <v>17045.93</v>
      </c>
      <c r="P10" s="97">
        <v>17180.310000000001</v>
      </c>
      <c r="Q10" s="97">
        <v>17314.79</v>
      </c>
      <c r="R10" s="97">
        <v>16732.189999999999</v>
      </c>
      <c r="S10" s="97">
        <v>18614.669999999998</v>
      </c>
      <c r="T10" s="97">
        <v>17494.12</v>
      </c>
      <c r="U10" s="97">
        <v>17852.650000000001</v>
      </c>
      <c r="V10" s="97">
        <v>19451.96</v>
      </c>
      <c r="W10" s="97">
        <v>17359.689999999999</v>
      </c>
      <c r="X10" s="97">
        <v>17347.419999999998</v>
      </c>
      <c r="Y10" s="97">
        <v>18300.810000000001</v>
      </c>
      <c r="Z10" s="97">
        <v>17987.18</v>
      </c>
      <c r="AA10" s="97">
        <v>16463.599999999999</v>
      </c>
      <c r="AB10" s="97">
        <v>18749.05</v>
      </c>
      <c r="AC10" s="97">
        <v>18271.02</v>
      </c>
      <c r="AD10" s="97">
        <v>19451.91</v>
      </c>
      <c r="AE10" s="97">
        <v>21554.49</v>
      </c>
      <c r="AF10" s="97">
        <v>22468.6</v>
      </c>
      <c r="AG10" s="97">
        <v>18614.650000000001</v>
      </c>
      <c r="AH10" s="97">
        <v>19878.560000000001</v>
      </c>
      <c r="AI10" s="97">
        <v>19242.14</v>
      </c>
      <c r="AJ10" s="97">
        <v>20472.759999999998</v>
      </c>
      <c r="AK10" s="97">
        <v>21554.44</v>
      </c>
      <c r="AL10" s="97">
        <v>23443.71</v>
      </c>
      <c r="AM10" s="97">
        <v>21432.63</v>
      </c>
      <c r="AN10" s="97">
        <v>21249.78</v>
      </c>
      <c r="AO10" s="97">
        <v>22819.39</v>
      </c>
      <c r="AP10" s="97">
        <v>21981.14</v>
      </c>
      <c r="AQ10" s="97">
        <v>21295.62</v>
      </c>
      <c r="AR10" s="97">
        <v>23443.71</v>
      </c>
      <c r="AS10" s="97">
        <v>23717.78</v>
      </c>
      <c r="AT10" s="97">
        <v>24149.24</v>
      </c>
      <c r="AU10" s="97">
        <v>24586.33</v>
      </c>
      <c r="AV10" s="97">
        <v>26437.77</v>
      </c>
      <c r="AW10" s="97">
        <v>25500.91</v>
      </c>
      <c r="AX10" s="97">
        <v>24038.04</v>
      </c>
      <c r="AY10" s="97">
        <v>27199.599999999999</v>
      </c>
      <c r="AZ10" s="97">
        <v>24952.240000000002</v>
      </c>
      <c r="BA10" s="97">
        <v>27808.94</v>
      </c>
      <c r="BB10" s="97">
        <v>31762.7</v>
      </c>
      <c r="BC10" s="97">
        <v>30231.46</v>
      </c>
      <c r="BD10" s="97">
        <v>31008.43</v>
      </c>
      <c r="BE10" s="97">
        <v>31419.759999999998</v>
      </c>
      <c r="BF10" s="97">
        <v>32989.120000000003</v>
      </c>
      <c r="BG10" s="97">
        <v>35190.79</v>
      </c>
      <c r="BH10" s="97">
        <v>34619.370000000003</v>
      </c>
      <c r="BI10" s="97">
        <v>37567.620000000003</v>
      </c>
      <c r="BJ10" s="97">
        <v>38481.730000000003</v>
      </c>
      <c r="BK10" s="97">
        <v>39395.910000000003</v>
      </c>
      <c r="BL10" s="97">
        <v>41681.339999999997</v>
      </c>
      <c r="BM10" s="97">
        <v>43509.63</v>
      </c>
      <c r="BN10" s="97">
        <v>25500.58</v>
      </c>
      <c r="BO10" s="97">
        <v>26231.89</v>
      </c>
      <c r="BP10" s="97">
        <v>40120.33</v>
      </c>
    </row>
    <row r="11" spans="1:68" x14ac:dyDescent="0.25">
      <c r="A11" s="96">
        <v>9</v>
      </c>
      <c r="B11" s="97">
        <v>13986.18</v>
      </c>
      <c r="C11" s="97">
        <v>14705.02</v>
      </c>
      <c r="D11" s="97">
        <v>15042.82</v>
      </c>
      <c r="E11" s="97">
        <v>14655.66</v>
      </c>
      <c r="F11" s="97">
        <v>15106.33</v>
      </c>
      <c r="G11" s="97">
        <v>15444.49</v>
      </c>
      <c r="H11" s="97">
        <v>16177.95</v>
      </c>
      <c r="I11" s="97">
        <v>15614.14</v>
      </c>
      <c r="J11" s="97">
        <v>15769.18</v>
      </c>
      <c r="K11" s="97">
        <v>16177.9</v>
      </c>
      <c r="L11" s="97">
        <v>17225.48</v>
      </c>
      <c r="M11" s="97">
        <v>16438.66</v>
      </c>
      <c r="N11" s="97">
        <v>16643.03</v>
      </c>
      <c r="O11" s="97">
        <v>17763.009999999998</v>
      </c>
      <c r="P11" s="97">
        <v>17897.47</v>
      </c>
      <c r="Q11" s="97">
        <v>18031.95</v>
      </c>
      <c r="R11" s="97">
        <v>17001.18</v>
      </c>
      <c r="S11" s="97">
        <v>18883.66</v>
      </c>
      <c r="T11" s="97">
        <v>18211.23</v>
      </c>
      <c r="U11" s="97">
        <v>18569.75</v>
      </c>
      <c r="V11" s="97">
        <v>20000.45</v>
      </c>
      <c r="W11" s="97">
        <v>17628.63</v>
      </c>
      <c r="X11" s="97">
        <v>17424.91</v>
      </c>
      <c r="Y11" s="97">
        <v>19017.95</v>
      </c>
      <c r="Z11" s="97">
        <v>18256.12</v>
      </c>
      <c r="AA11" s="97">
        <v>16777.29</v>
      </c>
      <c r="AB11" s="97">
        <v>19467.18</v>
      </c>
      <c r="AC11" s="97">
        <v>18539.98</v>
      </c>
      <c r="AD11" s="97">
        <v>20000.400000000001</v>
      </c>
      <c r="AE11" s="97">
        <v>22102.98</v>
      </c>
      <c r="AF11" s="97">
        <v>23017.09</v>
      </c>
      <c r="AG11" s="97">
        <v>18883.64</v>
      </c>
      <c r="AH11" s="97">
        <v>20609.89</v>
      </c>
      <c r="AI11" s="97">
        <v>19512.990000000002</v>
      </c>
      <c r="AJ11" s="97">
        <v>21204.12</v>
      </c>
      <c r="AK11" s="97">
        <v>22102.93</v>
      </c>
      <c r="AL11" s="97">
        <v>23992.18</v>
      </c>
      <c r="AM11" s="97">
        <v>22072.560000000001</v>
      </c>
      <c r="AN11" s="97">
        <v>21981.119999999999</v>
      </c>
      <c r="AO11" s="97">
        <v>23550.7</v>
      </c>
      <c r="AP11" s="97">
        <v>22712.5</v>
      </c>
      <c r="AQ11" s="97">
        <v>21569.93</v>
      </c>
      <c r="AR11" s="97">
        <v>23992.18</v>
      </c>
      <c r="AS11" s="97">
        <v>24266.25</v>
      </c>
      <c r="AT11" s="97">
        <v>24769.62</v>
      </c>
      <c r="AU11" s="97">
        <v>25317.69</v>
      </c>
      <c r="AV11" s="97">
        <v>27420.49</v>
      </c>
      <c r="AW11" s="97">
        <v>26232.240000000002</v>
      </c>
      <c r="AX11" s="97">
        <v>24769.4</v>
      </c>
      <c r="AY11" s="97">
        <v>28182.37</v>
      </c>
      <c r="AZ11" s="97">
        <v>25683.55</v>
      </c>
      <c r="BA11" s="97">
        <v>28791.67</v>
      </c>
      <c r="BB11" s="97">
        <v>31762.7</v>
      </c>
      <c r="BC11" s="97">
        <v>31214.21</v>
      </c>
      <c r="BD11" s="97">
        <v>31991.18</v>
      </c>
      <c r="BE11" s="97">
        <v>32539.59</v>
      </c>
      <c r="BF11" s="97">
        <v>33971.85</v>
      </c>
      <c r="BG11" s="97">
        <v>35190.79</v>
      </c>
      <c r="BH11" s="97">
        <v>35739.18</v>
      </c>
      <c r="BI11" s="97">
        <v>37567.620000000003</v>
      </c>
      <c r="BJ11" s="97">
        <v>39853.019999999997</v>
      </c>
      <c r="BK11" s="97">
        <v>39395.910000000003</v>
      </c>
      <c r="BL11" s="97">
        <v>41681.339999999997</v>
      </c>
      <c r="BM11" s="97">
        <v>43509.63</v>
      </c>
      <c r="BN11" s="97">
        <v>26231.919999999998</v>
      </c>
      <c r="BO11" s="97">
        <v>26963.23</v>
      </c>
      <c r="BP11" s="97">
        <v>40120.33</v>
      </c>
    </row>
    <row r="12" spans="1:68" x14ac:dyDescent="0.25">
      <c r="A12" s="96">
        <v>10</v>
      </c>
      <c r="B12" s="97">
        <v>14420.29</v>
      </c>
      <c r="C12" s="97">
        <v>15202.1</v>
      </c>
      <c r="D12" s="97">
        <v>15589.92</v>
      </c>
      <c r="E12" s="97">
        <v>15092.6</v>
      </c>
      <c r="F12" s="97">
        <v>15569.2</v>
      </c>
      <c r="G12" s="97">
        <v>15993.32</v>
      </c>
      <c r="H12" s="97">
        <v>16725.650000000001</v>
      </c>
      <c r="I12" s="97">
        <v>16165.34</v>
      </c>
      <c r="J12" s="97">
        <v>16322.25</v>
      </c>
      <c r="K12" s="97">
        <v>16725.599999999999</v>
      </c>
      <c r="L12" s="97">
        <v>17897.79</v>
      </c>
      <c r="M12" s="97">
        <v>16994.54</v>
      </c>
      <c r="N12" s="97">
        <v>17196.23</v>
      </c>
      <c r="O12" s="97">
        <v>18121.560000000001</v>
      </c>
      <c r="P12" s="97">
        <v>18256.02</v>
      </c>
      <c r="Q12" s="97">
        <v>18390.48</v>
      </c>
      <c r="R12" s="97">
        <v>17359.71</v>
      </c>
      <c r="S12" s="97">
        <v>19242.189999999999</v>
      </c>
      <c r="T12" s="97">
        <v>18569.75</v>
      </c>
      <c r="U12" s="97">
        <v>18928.330000000002</v>
      </c>
      <c r="V12" s="97">
        <v>20366.060000000001</v>
      </c>
      <c r="W12" s="97">
        <v>17987.2</v>
      </c>
      <c r="X12" s="97">
        <v>17884.919999999998</v>
      </c>
      <c r="Y12" s="97">
        <v>19376.52</v>
      </c>
      <c r="Z12" s="97">
        <v>18614.650000000001</v>
      </c>
      <c r="AA12" s="97">
        <v>17449.62</v>
      </c>
      <c r="AB12" s="97">
        <v>19832.8</v>
      </c>
      <c r="AC12" s="97">
        <v>18898.53</v>
      </c>
      <c r="AD12" s="97">
        <v>20366.009999999998</v>
      </c>
      <c r="AE12" s="97">
        <v>22468.6</v>
      </c>
      <c r="AF12" s="97">
        <v>23017.09</v>
      </c>
      <c r="AG12" s="97">
        <v>19242.16</v>
      </c>
      <c r="AH12" s="97">
        <v>20975.54</v>
      </c>
      <c r="AI12" s="97">
        <v>19878.63</v>
      </c>
      <c r="AJ12" s="97">
        <v>21569.759999999998</v>
      </c>
      <c r="AK12" s="97">
        <v>22468.55</v>
      </c>
      <c r="AL12" s="97">
        <v>24357.82</v>
      </c>
      <c r="AM12" s="97">
        <v>22346.83</v>
      </c>
      <c r="AN12" s="97">
        <v>22346.76</v>
      </c>
      <c r="AO12" s="97">
        <v>23916.35</v>
      </c>
      <c r="AP12" s="97">
        <v>23078.12</v>
      </c>
      <c r="AQ12" s="97">
        <v>21935.55</v>
      </c>
      <c r="AR12" s="97">
        <v>24357.82</v>
      </c>
      <c r="AS12" s="97">
        <v>24631.89</v>
      </c>
      <c r="AT12" s="97">
        <v>25135.26</v>
      </c>
      <c r="AU12" s="97">
        <v>25683.33</v>
      </c>
      <c r="AV12" s="97">
        <v>27786.14</v>
      </c>
      <c r="AW12" s="97">
        <v>26597.88</v>
      </c>
      <c r="AX12" s="97">
        <v>25135.040000000001</v>
      </c>
      <c r="AY12" s="97">
        <v>28547.99</v>
      </c>
      <c r="AZ12" s="97">
        <v>26049.200000000001</v>
      </c>
      <c r="BA12" s="97">
        <v>28791.67</v>
      </c>
      <c r="BB12" s="97">
        <v>33133.94</v>
      </c>
      <c r="BC12" s="97">
        <v>31214.21</v>
      </c>
      <c r="BD12" s="97">
        <v>31991.18</v>
      </c>
      <c r="BE12" s="97">
        <v>32539.59</v>
      </c>
      <c r="BF12" s="97">
        <v>33971.85</v>
      </c>
      <c r="BG12" s="97">
        <v>36562.089999999997</v>
      </c>
      <c r="BH12" s="97">
        <v>35739.18</v>
      </c>
      <c r="BI12" s="97">
        <v>38938.89</v>
      </c>
      <c r="BJ12" s="97">
        <v>39853.019999999997</v>
      </c>
      <c r="BK12" s="97">
        <v>40767.160000000003</v>
      </c>
      <c r="BL12" s="97">
        <v>43052.59</v>
      </c>
      <c r="BM12" s="97">
        <v>44880.92</v>
      </c>
      <c r="BN12" s="97">
        <v>26597.56</v>
      </c>
      <c r="BO12" s="97">
        <v>27328.87</v>
      </c>
      <c r="BP12" s="97">
        <v>41484.879999999997</v>
      </c>
    </row>
    <row r="13" spans="1:68" x14ac:dyDescent="0.25">
      <c r="A13" s="96">
        <v>11</v>
      </c>
      <c r="B13" s="97">
        <v>14490.76</v>
      </c>
      <c r="C13" s="97">
        <v>15360.65</v>
      </c>
      <c r="D13" s="97">
        <v>15752.05</v>
      </c>
      <c r="E13" s="97">
        <v>15163.1</v>
      </c>
      <c r="F13" s="97">
        <v>15646.72</v>
      </c>
      <c r="G13" s="97">
        <v>16155.44</v>
      </c>
      <c r="H13" s="97">
        <v>16894.759999999998</v>
      </c>
      <c r="I13" s="97">
        <v>16334.45</v>
      </c>
      <c r="J13" s="97">
        <v>16491.32</v>
      </c>
      <c r="K13" s="97">
        <v>16894.71</v>
      </c>
      <c r="L13" s="97">
        <v>18211.5</v>
      </c>
      <c r="M13" s="97">
        <v>17163.650000000001</v>
      </c>
      <c r="N13" s="97">
        <v>17365.29</v>
      </c>
      <c r="O13" s="97">
        <v>18749.05</v>
      </c>
      <c r="P13" s="97">
        <v>18883.509999999998</v>
      </c>
      <c r="Q13" s="97">
        <v>19017.95</v>
      </c>
      <c r="R13" s="97">
        <v>17718.259999999998</v>
      </c>
      <c r="S13" s="97">
        <v>19604.36</v>
      </c>
      <c r="T13" s="97">
        <v>19197.25</v>
      </c>
      <c r="U13" s="97">
        <v>19558.599999999999</v>
      </c>
      <c r="V13" s="97">
        <v>20914.53</v>
      </c>
      <c r="W13" s="97">
        <v>18345.73</v>
      </c>
      <c r="X13" s="97">
        <v>17962.46</v>
      </c>
      <c r="Y13" s="97">
        <v>20015.64</v>
      </c>
      <c r="Z13" s="97">
        <v>18973.23</v>
      </c>
      <c r="AA13" s="97">
        <v>17763.330000000002</v>
      </c>
      <c r="AB13" s="97">
        <v>20472.73</v>
      </c>
      <c r="AC13" s="97">
        <v>19257.09</v>
      </c>
      <c r="AD13" s="97">
        <v>20914.48</v>
      </c>
      <c r="AE13" s="97">
        <v>23017.09</v>
      </c>
      <c r="AF13" s="97">
        <v>23565.55</v>
      </c>
      <c r="AG13" s="97">
        <v>19604.34</v>
      </c>
      <c r="AH13" s="97">
        <v>21615.45</v>
      </c>
      <c r="AI13" s="97">
        <v>20244.25</v>
      </c>
      <c r="AJ13" s="97">
        <v>22209.65</v>
      </c>
      <c r="AK13" s="97">
        <v>23017.040000000001</v>
      </c>
      <c r="AL13" s="97">
        <v>24906.31</v>
      </c>
      <c r="AM13" s="97">
        <v>22986.77</v>
      </c>
      <c r="AN13" s="97">
        <v>22986.7</v>
      </c>
      <c r="AO13" s="97">
        <v>24647.68</v>
      </c>
      <c r="AP13" s="97">
        <v>23718.06</v>
      </c>
      <c r="AQ13" s="97">
        <v>22301.200000000001</v>
      </c>
      <c r="AR13" s="97">
        <v>24906.31</v>
      </c>
      <c r="AS13" s="97">
        <v>25180.35</v>
      </c>
      <c r="AT13" s="97">
        <v>25755.64</v>
      </c>
      <c r="AU13" s="97">
        <v>26414.67</v>
      </c>
      <c r="AV13" s="97">
        <v>28768.89</v>
      </c>
      <c r="AW13" s="97">
        <v>27329.22</v>
      </c>
      <c r="AX13" s="97">
        <v>25774.95</v>
      </c>
      <c r="AY13" s="97">
        <v>29530.71</v>
      </c>
      <c r="AZ13" s="97">
        <v>26689.11</v>
      </c>
      <c r="BA13" s="97">
        <v>29774.42</v>
      </c>
      <c r="BB13" s="97">
        <v>33133.94</v>
      </c>
      <c r="BC13" s="97">
        <v>32196.93</v>
      </c>
      <c r="BD13" s="97">
        <v>32973.9</v>
      </c>
      <c r="BE13" s="97">
        <v>33659.449999999997</v>
      </c>
      <c r="BF13" s="97">
        <v>34954.6</v>
      </c>
      <c r="BG13" s="97">
        <v>36562.089999999997</v>
      </c>
      <c r="BH13" s="97">
        <v>36859.040000000001</v>
      </c>
      <c r="BI13" s="97">
        <v>38938.89</v>
      </c>
      <c r="BJ13" s="97">
        <v>41224.300000000003</v>
      </c>
      <c r="BK13" s="97">
        <v>40767.160000000003</v>
      </c>
      <c r="BL13" s="97">
        <v>43052.59</v>
      </c>
      <c r="BM13" s="97">
        <v>44880.92</v>
      </c>
      <c r="BN13" s="97">
        <v>27328.9</v>
      </c>
      <c r="BO13" s="97">
        <v>28060.18</v>
      </c>
      <c r="BP13" s="97">
        <v>41484.879999999997</v>
      </c>
    </row>
    <row r="14" spans="1:68" x14ac:dyDescent="0.25">
      <c r="A14" s="96">
        <v>12</v>
      </c>
      <c r="B14" s="97">
        <v>14561.27</v>
      </c>
      <c r="C14" s="97">
        <v>15519.18</v>
      </c>
      <c r="D14" s="97">
        <v>15914.17</v>
      </c>
      <c r="E14" s="97">
        <v>15233.6</v>
      </c>
      <c r="F14" s="97">
        <v>15724.23</v>
      </c>
      <c r="G14" s="97">
        <v>16317.54</v>
      </c>
      <c r="H14" s="97">
        <v>17063.87</v>
      </c>
      <c r="I14" s="97">
        <v>16503.560000000001</v>
      </c>
      <c r="J14" s="97">
        <v>16660.45</v>
      </c>
      <c r="K14" s="97">
        <v>17063.830000000002</v>
      </c>
      <c r="L14" s="97">
        <v>18525.23</v>
      </c>
      <c r="M14" s="97">
        <v>17332.759999999998</v>
      </c>
      <c r="N14" s="97">
        <v>17534.43</v>
      </c>
      <c r="O14" s="97">
        <v>18749.05</v>
      </c>
      <c r="P14" s="97">
        <v>18883.509999999998</v>
      </c>
      <c r="Q14" s="97">
        <v>19017.95</v>
      </c>
      <c r="R14" s="97">
        <v>17718.259999999998</v>
      </c>
      <c r="S14" s="97">
        <v>19604.36</v>
      </c>
      <c r="T14" s="97">
        <v>19197.25</v>
      </c>
      <c r="U14" s="97">
        <v>19558.599999999999</v>
      </c>
      <c r="V14" s="97">
        <v>20914.53</v>
      </c>
      <c r="W14" s="97">
        <v>18345.73</v>
      </c>
      <c r="X14" s="97">
        <v>18039.96</v>
      </c>
      <c r="Y14" s="97">
        <v>20015.64</v>
      </c>
      <c r="Z14" s="97">
        <v>18973.23</v>
      </c>
      <c r="AA14" s="97">
        <v>18077.07</v>
      </c>
      <c r="AB14" s="97">
        <v>20472.73</v>
      </c>
      <c r="AC14" s="97">
        <v>19257.09</v>
      </c>
      <c r="AD14" s="97">
        <v>20914.48</v>
      </c>
      <c r="AE14" s="97">
        <v>23017.09</v>
      </c>
      <c r="AF14" s="97">
        <v>23565.55</v>
      </c>
      <c r="AG14" s="97">
        <v>19604.34</v>
      </c>
      <c r="AH14" s="97">
        <v>21615.45</v>
      </c>
      <c r="AI14" s="97">
        <v>20244.25</v>
      </c>
      <c r="AJ14" s="97">
        <v>22209.65</v>
      </c>
      <c r="AK14" s="97">
        <v>23017.040000000001</v>
      </c>
      <c r="AL14" s="97">
        <v>24906.31</v>
      </c>
      <c r="AM14" s="97">
        <v>22986.77</v>
      </c>
      <c r="AN14" s="97">
        <v>22986.7</v>
      </c>
      <c r="AO14" s="97">
        <v>24647.68</v>
      </c>
      <c r="AP14" s="97">
        <v>23718.06</v>
      </c>
      <c r="AQ14" s="97">
        <v>22301.200000000001</v>
      </c>
      <c r="AR14" s="97">
        <v>24906.31</v>
      </c>
      <c r="AS14" s="97">
        <v>25180.35</v>
      </c>
      <c r="AT14" s="97">
        <v>25755.64</v>
      </c>
      <c r="AU14" s="97">
        <v>26414.67</v>
      </c>
      <c r="AV14" s="97">
        <v>28768.89</v>
      </c>
      <c r="AW14" s="97">
        <v>27329.22</v>
      </c>
      <c r="AX14" s="97">
        <v>25774.95</v>
      </c>
      <c r="AY14" s="97">
        <v>29530.71</v>
      </c>
      <c r="AZ14" s="97">
        <v>26689.11</v>
      </c>
      <c r="BA14" s="97">
        <v>29774.42</v>
      </c>
      <c r="BB14" s="97">
        <v>34505.22</v>
      </c>
      <c r="BC14" s="97">
        <v>32196.93</v>
      </c>
      <c r="BD14" s="97">
        <v>32973.9</v>
      </c>
      <c r="BE14" s="97">
        <v>33659.449999999997</v>
      </c>
      <c r="BF14" s="97">
        <v>34954.6</v>
      </c>
      <c r="BG14" s="97">
        <v>37933.31</v>
      </c>
      <c r="BH14" s="97">
        <v>36859.040000000001</v>
      </c>
      <c r="BI14" s="97">
        <v>40310.14</v>
      </c>
      <c r="BJ14" s="97">
        <v>41224.300000000003</v>
      </c>
      <c r="BK14" s="97">
        <v>42138.45</v>
      </c>
      <c r="BL14" s="97">
        <v>44423.88</v>
      </c>
      <c r="BM14" s="97">
        <v>46252.2</v>
      </c>
      <c r="BN14" s="97">
        <v>27328.9</v>
      </c>
      <c r="BO14" s="97">
        <v>28060.18</v>
      </c>
      <c r="BP14" s="97">
        <v>42849.440000000002</v>
      </c>
    </row>
    <row r="15" spans="1:68" x14ac:dyDescent="0.25">
      <c r="A15" s="96">
        <v>13</v>
      </c>
      <c r="B15" s="97">
        <v>14631.79</v>
      </c>
      <c r="C15" s="97">
        <v>15677.7</v>
      </c>
      <c r="D15" s="97">
        <v>16076.24</v>
      </c>
      <c r="E15" s="97">
        <v>15304.1</v>
      </c>
      <c r="F15" s="97">
        <v>15801.72</v>
      </c>
      <c r="G15" s="97">
        <v>16479.64</v>
      </c>
      <c r="H15" s="97">
        <v>17232.96</v>
      </c>
      <c r="I15" s="97">
        <v>16672.7</v>
      </c>
      <c r="J15" s="97">
        <v>16829.57</v>
      </c>
      <c r="K15" s="97">
        <v>17232.91</v>
      </c>
      <c r="L15" s="97">
        <v>18838.939999999999</v>
      </c>
      <c r="M15" s="97">
        <v>17501.88</v>
      </c>
      <c r="N15" s="97">
        <v>17703.509999999998</v>
      </c>
      <c r="O15" s="97">
        <v>19376.55</v>
      </c>
      <c r="P15" s="97">
        <v>19512.89</v>
      </c>
      <c r="Q15" s="97">
        <v>19650</v>
      </c>
      <c r="R15" s="97">
        <v>18076.82</v>
      </c>
      <c r="S15" s="97">
        <v>19970</v>
      </c>
      <c r="T15" s="97">
        <v>19832.849999999999</v>
      </c>
      <c r="U15" s="97">
        <v>20198.509999999998</v>
      </c>
      <c r="V15" s="97">
        <v>21463.02</v>
      </c>
      <c r="W15" s="97">
        <v>18704.29</v>
      </c>
      <c r="X15" s="97">
        <v>18117.5</v>
      </c>
      <c r="Y15" s="97">
        <v>20655.53</v>
      </c>
      <c r="Z15" s="97">
        <v>19331.78</v>
      </c>
      <c r="AA15" s="97">
        <v>18390.77</v>
      </c>
      <c r="AB15" s="97">
        <v>21112.67</v>
      </c>
      <c r="AC15" s="97">
        <v>19619.53</v>
      </c>
      <c r="AD15" s="97">
        <v>21462.97</v>
      </c>
      <c r="AE15" s="97">
        <v>23565.55</v>
      </c>
      <c r="AF15" s="97">
        <v>24114.02</v>
      </c>
      <c r="AG15" s="97">
        <v>19969.98</v>
      </c>
      <c r="AH15" s="97">
        <v>22255.360000000001</v>
      </c>
      <c r="AI15" s="97">
        <v>20609.89</v>
      </c>
      <c r="AJ15" s="97">
        <v>22849.59</v>
      </c>
      <c r="AK15" s="97">
        <v>23565.5</v>
      </c>
      <c r="AL15" s="97">
        <v>25454.77</v>
      </c>
      <c r="AM15" s="97">
        <v>23626.68</v>
      </c>
      <c r="AN15" s="97">
        <v>23626.61</v>
      </c>
      <c r="AO15" s="97">
        <v>25379.040000000001</v>
      </c>
      <c r="AP15" s="97">
        <v>24357.99</v>
      </c>
      <c r="AQ15" s="97">
        <v>22666.84</v>
      </c>
      <c r="AR15" s="97">
        <v>25454.77</v>
      </c>
      <c r="AS15" s="97">
        <v>25728.84</v>
      </c>
      <c r="AT15" s="97">
        <v>26376.04</v>
      </c>
      <c r="AU15" s="97">
        <v>27146.03</v>
      </c>
      <c r="AV15" s="97">
        <v>29751.61</v>
      </c>
      <c r="AW15" s="97">
        <v>28060.560000000001</v>
      </c>
      <c r="AX15" s="97">
        <v>26414.86</v>
      </c>
      <c r="AY15" s="97">
        <v>30513.46</v>
      </c>
      <c r="AZ15" s="97">
        <v>27329.05</v>
      </c>
      <c r="BA15" s="97">
        <v>30757.14</v>
      </c>
      <c r="BB15" s="97">
        <v>34505.22</v>
      </c>
      <c r="BC15" s="97">
        <v>33179.71</v>
      </c>
      <c r="BD15" s="97">
        <v>33956.65</v>
      </c>
      <c r="BE15" s="97">
        <v>34779.29</v>
      </c>
      <c r="BF15" s="97">
        <v>35937.35</v>
      </c>
      <c r="BG15" s="97">
        <v>37933.31</v>
      </c>
      <c r="BH15" s="97">
        <v>37978.870000000003</v>
      </c>
      <c r="BI15" s="97">
        <v>40310.14</v>
      </c>
      <c r="BJ15" s="97">
        <v>42595.54</v>
      </c>
      <c r="BK15" s="97">
        <v>42138.45</v>
      </c>
      <c r="BL15" s="97">
        <v>44423.88</v>
      </c>
      <c r="BM15" s="97">
        <v>46252.2</v>
      </c>
      <c r="BN15" s="97">
        <v>28060.21</v>
      </c>
      <c r="BO15" s="97">
        <v>28791.54</v>
      </c>
      <c r="BP15" s="97">
        <v>42849.440000000002</v>
      </c>
    </row>
    <row r="16" spans="1:68" x14ac:dyDescent="0.25">
      <c r="A16" s="96">
        <v>14</v>
      </c>
      <c r="B16" s="97">
        <v>14702.29</v>
      </c>
      <c r="C16" s="97">
        <v>15836.26</v>
      </c>
      <c r="D16" s="97">
        <v>16238.34</v>
      </c>
      <c r="E16" s="97">
        <v>15374.6</v>
      </c>
      <c r="F16" s="97">
        <v>15879.24</v>
      </c>
      <c r="G16" s="97">
        <v>16641.740000000002</v>
      </c>
      <c r="H16" s="97">
        <v>17402.080000000002</v>
      </c>
      <c r="I16" s="97">
        <v>16841.79</v>
      </c>
      <c r="J16" s="97">
        <v>16998.68</v>
      </c>
      <c r="K16" s="97">
        <v>17402.03</v>
      </c>
      <c r="L16" s="97">
        <v>19152.63</v>
      </c>
      <c r="M16" s="97">
        <v>17670.990000000002</v>
      </c>
      <c r="N16" s="97">
        <v>17872.650000000001</v>
      </c>
      <c r="O16" s="97">
        <v>19376.55</v>
      </c>
      <c r="P16" s="97">
        <v>19512.89</v>
      </c>
      <c r="Q16" s="97">
        <v>19650</v>
      </c>
      <c r="R16" s="97">
        <v>18076.82</v>
      </c>
      <c r="S16" s="97">
        <v>19970</v>
      </c>
      <c r="T16" s="97">
        <v>19832.849999999999</v>
      </c>
      <c r="U16" s="97">
        <v>20198.509999999998</v>
      </c>
      <c r="V16" s="97">
        <v>21463.02</v>
      </c>
      <c r="W16" s="97">
        <v>18704.29</v>
      </c>
      <c r="X16" s="97">
        <v>18194.990000000002</v>
      </c>
      <c r="Y16" s="97">
        <v>20655.53</v>
      </c>
      <c r="Z16" s="97">
        <v>19331.78</v>
      </c>
      <c r="AA16" s="97">
        <v>18704.46</v>
      </c>
      <c r="AB16" s="97">
        <v>21112.67</v>
      </c>
      <c r="AC16" s="97">
        <v>19619.53</v>
      </c>
      <c r="AD16" s="97">
        <v>21462.97</v>
      </c>
      <c r="AE16" s="97">
        <v>23565.55</v>
      </c>
      <c r="AF16" s="97">
        <v>26003.29</v>
      </c>
      <c r="AG16" s="97">
        <v>19969.98</v>
      </c>
      <c r="AH16" s="97">
        <v>22255.360000000001</v>
      </c>
      <c r="AI16" s="97">
        <v>20609.89</v>
      </c>
      <c r="AJ16" s="97">
        <v>22849.59</v>
      </c>
      <c r="AK16" s="97">
        <v>23565.5</v>
      </c>
      <c r="AL16" s="97">
        <v>25454.77</v>
      </c>
      <c r="AM16" s="97">
        <v>23626.68</v>
      </c>
      <c r="AN16" s="97">
        <v>23626.61</v>
      </c>
      <c r="AO16" s="97">
        <v>25379.040000000001</v>
      </c>
      <c r="AP16" s="97">
        <v>24357.99</v>
      </c>
      <c r="AQ16" s="97">
        <v>22666.84</v>
      </c>
      <c r="AR16" s="97">
        <v>25454.77</v>
      </c>
      <c r="AS16" s="97">
        <v>25728.84</v>
      </c>
      <c r="AT16" s="97">
        <v>26376.04</v>
      </c>
      <c r="AU16" s="97">
        <v>27146.03</v>
      </c>
      <c r="AV16" s="97">
        <v>29751.61</v>
      </c>
      <c r="AW16" s="97">
        <v>28060.560000000001</v>
      </c>
      <c r="AX16" s="97">
        <v>26414.86</v>
      </c>
      <c r="AY16" s="97">
        <v>30513.46</v>
      </c>
      <c r="AZ16" s="97">
        <v>27329.05</v>
      </c>
      <c r="BA16" s="97">
        <v>30757.14</v>
      </c>
      <c r="BB16" s="97">
        <v>35876.46</v>
      </c>
      <c r="BC16" s="97">
        <v>33179.71</v>
      </c>
      <c r="BD16" s="97">
        <v>33956.65</v>
      </c>
      <c r="BE16" s="97">
        <v>34779.29</v>
      </c>
      <c r="BF16" s="97">
        <v>35937.35</v>
      </c>
      <c r="BG16" s="97">
        <v>39304.61</v>
      </c>
      <c r="BH16" s="97">
        <v>37978.870000000003</v>
      </c>
      <c r="BI16" s="97">
        <v>41681.410000000003</v>
      </c>
      <c r="BJ16" s="97">
        <v>42595.54</v>
      </c>
      <c r="BK16" s="97">
        <v>43509.73</v>
      </c>
      <c r="BL16" s="97">
        <v>45795.11</v>
      </c>
      <c r="BM16" s="97">
        <v>47623.47</v>
      </c>
      <c r="BN16" s="97">
        <v>28060.21</v>
      </c>
      <c r="BO16" s="97">
        <v>28791.54</v>
      </c>
      <c r="BP16" s="97">
        <v>44213.99</v>
      </c>
    </row>
    <row r="17" spans="1:68" x14ac:dyDescent="0.25">
      <c r="A17" s="96">
        <v>15</v>
      </c>
      <c r="B17" s="97">
        <v>14772.79</v>
      </c>
      <c r="C17" s="97">
        <v>15994.78</v>
      </c>
      <c r="D17" s="97">
        <v>16400.46</v>
      </c>
      <c r="E17" s="97">
        <v>15445.11</v>
      </c>
      <c r="F17" s="97">
        <v>15956.76</v>
      </c>
      <c r="G17" s="97">
        <v>16803.86</v>
      </c>
      <c r="H17" s="97">
        <v>17571.21</v>
      </c>
      <c r="I17" s="97">
        <v>17010.900000000001</v>
      </c>
      <c r="J17" s="97">
        <v>17167.79</v>
      </c>
      <c r="K17" s="97">
        <v>17571.16</v>
      </c>
      <c r="L17" s="97">
        <v>19467.28</v>
      </c>
      <c r="M17" s="97">
        <v>17840.080000000002</v>
      </c>
      <c r="N17" s="97">
        <v>18041.77</v>
      </c>
      <c r="O17" s="97">
        <v>20015.669999999998</v>
      </c>
      <c r="P17" s="97">
        <v>20152.830000000002</v>
      </c>
      <c r="Q17" s="97">
        <v>20289.89</v>
      </c>
      <c r="R17" s="97">
        <v>18435.37</v>
      </c>
      <c r="S17" s="97">
        <v>20335.62</v>
      </c>
      <c r="T17" s="97">
        <v>20472.78</v>
      </c>
      <c r="U17" s="97">
        <v>20838.43</v>
      </c>
      <c r="V17" s="97">
        <v>22011.48</v>
      </c>
      <c r="W17" s="97">
        <v>19062.810000000001</v>
      </c>
      <c r="X17" s="97">
        <v>18272.48</v>
      </c>
      <c r="Y17" s="97">
        <v>21295.47</v>
      </c>
      <c r="Z17" s="97">
        <v>19695.66</v>
      </c>
      <c r="AA17" s="97">
        <v>19018.169999999998</v>
      </c>
      <c r="AB17" s="97">
        <v>21752.58</v>
      </c>
      <c r="AC17" s="97">
        <v>19985.18</v>
      </c>
      <c r="AD17" s="97">
        <v>22011.43</v>
      </c>
      <c r="AE17" s="97">
        <v>24114.02</v>
      </c>
      <c r="AF17" s="97">
        <v>26551.75</v>
      </c>
      <c r="AG17" s="97">
        <v>20335.599999999999</v>
      </c>
      <c r="AH17" s="97">
        <v>22895.3</v>
      </c>
      <c r="AI17" s="97">
        <v>20975.54</v>
      </c>
      <c r="AJ17" s="97">
        <v>23489.5</v>
      </c>
      <c r="AK17" s="97">
        <v>24113.97</v>
      </c>
      <c r="AL17" s="97">
        <v>26003.26</v>
      </c>
      <c r="AM17" s="97">
        <v>24266.59</v>
      </c>
      <c r="AN17" s="97">
        <v>24266.52</v>
      </c>
      <c r="AO17" s="97">
        <v>26110.38</v>
      </c>
      <c r="AP17" s="97">
        <v>24997.91</v>
      </c>
      <c r="AQ17" s="97">
        <v>23032.46</v>
      </c>
      <c r="AR17" s="97">
        <v>26003.26</v>
      </c>
      <c r="AS17" s="97">
        <v>26349.22</v>
      </c>
      <c r="AT17" s="97">
        <v>26996.45</v>
      </c>
      <c r="AU17" s="97">
        <v>27877.360000000001</v>
      </c>
      <c r="AV17" s="97">
        <v>30734.36</v>
      </c>
      <c r="AW17" s="97">
        <v>28791.919999999998</v>
      </c>
      <c r="AX17" s="97">
        <v>27054.799999999999</v>
      </c>
      <c r="AY17" s="97">
        <v>31496.19</v>
      </c>
      <c r="AZ17" s="97">
        <v>27968.93</v>
      </c>
      <c r="BA17" s="97">
        <v>31739.919999999998</v>
      </c>
      <c r="BB17" s="97">
        <v>35876.46</v>
      </c>
      <c r="BC17" s="97">
        <v>34162.43</v>
      </c>
      <c r="BD17" s="97">
        <v>34939.379999999997</v>
      </c>
      <c r="BE17" s="97">
        <v>35899.15</v>
      </c>
      <c r="BF17" s="97">
        <v>36920.07</v>
      </c>
      <c r="BG17" s="97">
        <v>39304.61</v>
      </c>
      <c r="BH17" s="97">
        <v>39098.730000000003</v>
      </c>
      <c r="BI17" s="97">
        <v>41681.410000000003</v>
      </c>
      <c r="BJ17" s="97">
        <v>43966.82</v>
      </c>
      <c r="BK17" s="97">
        <v>43509.73</v>
      </c>
      <c r="BL17" s="97">
        <v>45795.11</v>
      </c>
      <c r="BM17" s="97">
        <v>47623.47</v>
      </c>
      <c r="BN17" s="97">
        <v>28791.57</v>
      </c>
      <c r="BO17" s="97">
        <v>29522.880000000001</v>
      </c>
      <c r="BP17" s="97">
        <v>44213.99</v>
      </c>
    </row>
    <row r="18" spans="1:68" x14ac:dyDescent="0.25">
      <c r="A18" s="96">
        <v>16</v>
      </c>
      <c r="B18" s="97">
        <v>14843.29</v>
      </c>
      <c r="C18" s="97">
        <v>16153.31</v>
      </c>
      <c r="D18" s="97">
        <v>16562.580000000002</v>
      </c>
      <c r="E18" s="97">
        <v>15515.63</v>
      </c>
      <c r="F18" s="97">
        <v>16034.27</v>
      </c>
      <c r="G18" s="97">
        <v>16965.96</v>
      </c>
      <c r="H18" s="97">
        <v>17740.330000000002</v>
      </c>
      <c r="I18" s="97">
        <v>17179.990000000002</v>
      </c>
      <c r="J18" s="97">
        <v>17336.900000000001</v>
      </c>
      <c r="K18" s="97">
        <v>17740.28</v>
      </c>
      <c r="L18" s="97">
        <v>19787.18</v>
      </c>
      <c r="M18" s="97">
        <v>18009.189999999999</v>
      </c>
      <c r="N18" s="97">
        <v>18210.849999999999</v>
      </c>
      <c r="O18" s="97">
        <v>20015.669999999998</v>
      </c>
      <c r="P18" s="97">
        <v>20152.830000000002</v>
      </c>
      <c r="Q18" s="97">
        <v>20289.89</v>
      </c>
      <c r="R18" s="97">
        <v>18435.37</v>
      </c>
      <c r="S18" s="97">
        <v>20335.62</v>
      </c>
      <c r="T18" s="97">
        <v>20472.78</v>
      </c>
      <c r="U18" s="97">
        <v>20838.43</v>
      </c>
      <c r="V18" s="97">
        <v>22011.48</v>
      </c>
      <c r="W18" s="97">
        <v>19062.810000000001</v>
      </c>
      <c r="X18" s="97">
        <v>18350.02</v>
      </c>
      <c r="Y18" s="97">
        <v>21295.47</v>
      </c>
      <c r="Z18" s="97">
        <v>19695.66</v>
      </c>
      <c r="AA18" s="97">
        <v>19331.900000000001</v>
      </c>
      <c r="AB18" s="97">
        <v>21752.58</v>
      </c>
      <c r="AC18" s="97">
        <v>19985.18</v>
      </c>
      <c r="AD18" s="97">
        <v>22011.43</v>
      </c>
      <c r="AE18" s="97">
        <v>26003.29</v>
      </c>
      <c r="AF18" s="97">
        <v>26551.75</v>
      </c>
      <c r="AG18" s="97">
        <v>20335.599999999999</v>
      </c>
      <c r="AH18" s="97">
        <v>22895.3</v>
      </c>
      <c r="AI18" s="97">
        <v>20975.54</v>
      </c>
      <c r="AJ18" s="97">
        <v>23489.5</v>
      </c>
      <c r="AK18" s="97">
        <v>24113.97</v>
      </c>
      <c r="AL18" s="97">
        <v>26003.26</v>
      </c>
      <c r="AM18" s="97">
        <v>24266.59</v>
      </c>
      <c r="AN18" s="97">
        <v>24266.52</v>
      </c>
      <c r="AO18" s="97">
        <v>26110.38</v>
      </c>
      <c r="AP18" s="97">
        <v>24997.91</v>
      </c>
      <c r="AQ18" s="97">
        <v>23032.46</v>
      </c>
      <c r="AR18" s="97">
        <v>26003.26</v>
      </c>
      <c r="AS18" s="97">
        <v>26349.22</v>
      </c>
      <c r="AT18" s="97">
        <v>26996.45</v>
      </c>
      <c r="AU18" s="97">
        <v>27877.360000000001</v>
      </c>
      <c r="AV18" s="97">
        <v>30734.36</v>
      </c>
      <c r="AW18" s="97">
        <v>28791.919999999998</v>
      </c>
      <c r="AX18" s="97">
        <v>27054.799999999999</v>
      </c>
      <c r="AY18" s="97">
        <v>31496.19</v>
      </c>
      <c r="AZ18" s="97">
        <v>27968.93</v>
      </c>
      <c r="BA18" s="97">
        <v>31739.919999999998</v>
      </c>
      <c r="BB18" s="97">
        <v>37247.74</v>
      </c>
      <c r="BC18" s="97">
        <v>34162.43</v>
      </c>
      <c r="BD18" s="97">
        <v>34939.379999999997</v>
      </c>
      <c r="BE18" s="97">
        <v>35899.15</v>
      </c>
      <c r="BF18" s="97">
        <v>36920.07</v>
      </c>
      <c r="BG18" s="97">
        <v>40675.86</v>
      </c>
      <c r="BH18" s="97">
        <v>39098.730000000003</v>
      </c>
      <c r="BI18" s="97">
        <v>43052.66</v>
      </c>
      <c r="BJ18" s="97">
        <v>43966.82</v>
      </c>
      <c r="BK18" s="97">
        <v>44880.97</v>
      </c>
      <c r="BL18" s="97">
        <v>47166.400000000001</v>
      </c>
      <c r="BM18" s="97">
        <v>48994.720000000001</v>
      </c>
      <c r="BN18" s="97">
        <v>28791.57</v>
      </c>
      <c r="BO18" s="97">
        <v>29522.880000000001</v>
      </c>
      <c r="BP18" s="97">
        <v>45578.57</v>
      </c>
    </row>
    <row r="19" spans="1:68" x14ac:dyDescent="0.25">
      <c r="A19" s="96">
        <v>17</v>
      </c>
      <c r="B19" s="97">
        <v>14913.8</v>
      </c>
      <c r="C19" s="97">
        <v>16311.89</v>
      </c>
      <c r="D19" s="97">
        <v>16724.66</v>
      </c>
      <c r="E19" s="97">
        <v>15586.13</v>
      </c>
      <c r="F19" s="97">
        <v>16111.79</v>
      </c>
      <c r="G19" s="97">
        <v>17128.080000000002</v>
      </c>
      <c r="H19" s="97">
        <v>17909.41</v>
      </c>
      <c r="I19" s="97">
        <v>17349.13</v>
      </c>
      <c r="J19" s="97">
        <v>17505.990000000002</v>
      </c>
      <c r="K19" s="97">
        <v>17909.37</v>
      </c>
      <c r="L19" s="97">
        <v>20107.07</v>
      </c>
      <c r="M19" s="97">
        <v>18178.330000000002</v>
      </c>
      <c r="N19" s="97">
        <v>18379.990000000002</v>
      </c>
      <c r="O19" s="97">
        <v>20655.55</v>
      </c>
      <c r="P19" s="97">
        <v>20792.71</v>
      </c>
      <c r="Q19" s="97">
        <v>20929.82</v>
      </c>
      <c r="R19" s="97">
        <v>18793.919999999998</v>
      </c>
      <c r="S19" s="97">
        <v>20701.27</v>
      </c>
      <c r="T19" s="97">
        <v>21112.720000000001</v>
      </c>
      <c r="U19" s="97">
        <v>21478.36</v>
      </c>
      <c r="V19" s="97">
        <v>22559.95</v>
      </c>
      <c r="W19" s="97">
        <v>19421.47</v>
      </c>
      <c r="X19" s="97">
        <v>18427.509999999998</v>
      </c>
      <c r="Y19" s="97">
        <v>21935.4</v>
      </c>
      <c r="Z19" s="97">
        <v>20061.3</v>
      </c>
      <c r="AA19" s="97">
        <v>19650.05</v>
      </c>
      <c r="AB19" s="97">
        <v>22392.49</v>
      </c>
      <c r="AC19" s="97">
        <v>20350.79</v>
      </c>
      <c r="AD19" s="97">
        <v>22559.9</v>
      </c>
      <c r="AE19" s="97">
        <v>26551.75</v>
      </c>
      <c r="AF19" s="97">
        <v>27100.22</v>
      </c>
      <c r="AG19" s="97">
        <v>20701.240000000002</v>
      </c>
      <c r="AH19" s="97">
        <v>23535.21</v>
      </c>
      <c r="AI19" s="97">
        <v>21341.15</v>
      </c>
      <c r="AJ19" s="97">
        <v>24129.41</v>
      </c>
      <c r="AK19" s="97">
        <v>24662.46</v>
      </c>
      <c r="AL19" s="97">
        <v>26551.73</v>
      </c>
      <c r="AM19" s="97">
        <v>24906.53</v>
      </c>
      <c r="AN19" s="97">
        <v>24906.46</v>
      </c>
      <c r="AO19" s="97">
        <v>26841.71</v>
      </c>
      <c r="AP19" s="97">
        <v>25637.82</v>
      </c>
      <c r="AQ19" s="97">
        <v>23398.1</v>
      </c>
      <c r="AR19" s="97">
        <v>26551.73</v>
      </c>
      <c r="AS19" s="97">
        <v>26969.63</v>
      </c>
      <c r="AT19" s="97">
        <v>27616.83</v>
      </c>
      <c r="AU19" s="97">
        <v>28608.7</v>
      </c>
      <c r="AV19" s="97">
        <v>31717.08</v>
      </c>
      <c r="AW19" s="97">
        <v>29523.25</v>
      </c>
      <c r="AX19" s="97">
        <v>27694.74</v>
      </c>
      <c r="AY19" s="97">
        <v>32478.94</v>
      </c>
      <c r="AZ19" s="97">
        <v>28608.87</v>
      </c>
      <c r="BA19" s="97">
        <v>32722.639999999999</v>
      </c>
      <c r="BB19" s="97">
        <v>37247.74</v>
      </c>
      <c r="BC19" s="97">
        <v>35145.15</v>
      </c>
      <c r="BD19" s="97">
        <v>35922.15</v>
      </c>
      <c r="BE19" s="97">
        <v>37019.01</v>
      </c>
      <c r="BF19" s="97">
        <v>37902.769999999997</v>
      </c>
      <c r="BG19" s="97">
        <v>40675.86</v>
      </c>
      <c r="BH19" s="97">
        <v>40218.57</v>
      </c>
      <c r="BI19" s="97">
        <v>43052.66</v>
      </c>
      <c r="BJ19" s="97">
        <v>45338.09</v>
      </c>
      <c r="BK19" s="97">
        <v>44880.97</v>
      </c>
      <c r="BL19" s="97">
        <v>47166.400000000001</v>
      </c>
      <c r="BM19" s="97">
        <v>48994.720000000001</v>
      </c>
      <c r="BN19" s="97">
        <v>29522.9</v>
      </c>
      <c r="BO19" s="97">
        <v>30254.21</v>
      </c>
      <c r="BP19" s="97">
        <v>45578.57</v>
      </c>
    </row>
    <row r="20" spans="1:68" x14ac:dyDescent="0.25">
      <c r="A20" s="96">
        <v>18</v>
      </c>
      <c r="B20" s="97">
        <v>14984.3</v>
      </c>
      <c r="C20" s="97">
        <v>16470.39</v>
      </c>
      <c r="D20" s="97">
        <v>16886.78</v>
      </c>
      <c r="E20" s="97">
        <v>15656.63</v>
      </c>
      <c r="F20" s="97">
        <v>16189.28</v>
      </c>
      <c r="G20" s="97">
        <v>17290.150000000001</v>
      </c>
      <c r="H20" s="97">
        <v>18078.53</v>
      </c>
      <c r="I20" s="97">
        <v>17518.240000000002</v>
      </c>
      <c r="J20" s="97">
        <v>17675.13</v>
      </c>
      <c r="K20" s="97">
        <v>18078.48</v>
      </c>
      <c r="L20" s="97">
        <v>20426.97</v>
      </c>
      <c r="M20" s="97">
        <v>18347.439999999999</v>
      </c>
      <c r="N20" s="97">
        <v>18549.080000000002</v>
      </c>
      <c r="O20" s="97">
        <v>20655.55</v>
      </c>
      <c r="P20" s="97">
        <v>20792.71</v>
      </c>
      <c r="Q20" s="97">
        <v>20929.82</v>
      </c>
      <c r="R20" s="97">
        <v>18793.919999999998</v>
      </c>
      <c r="S20" s="97">
        <v>20701.27</v>
      </c>
      <c r="T20" s="97">
        <v>21112.720000000001</v>
      </c>
      <c r="U20" s="97">
        <v>21478.36</v>
      </c>
      <c r="V20" s="97">
        <v>22559.95</v>
      </c>
      <c r="W20" s="97">
        <v>19421.47</v>
      </c>
      <c r="X20" s="97">
        <v>18505.05</v>
      </c>
      <c r="Y20" s="97">
        <v>21935.4</v>
      </c>
      <c r="Z20" s="97">
        <v>20061.3</v>
      </c>
      <c r="AA20" s="97">
        <v>19969.96</v>
      </c>
      <c r="AB20" s="97">
        <v>22392.49</v>
      </c>
      <c r="AC20" s="97">
        <v>20350.79</v>
      </c>
      <c r="AD20" s="97">
        <v>22559.9</v>
      </c>
      <c r="AE20" s="97">
        <v>26551.75</v>
      </c>
      <c r="AF20" s="97">
        <v>27100.22</v>
      </c>
      <c r="AG20" s="97">
        <v>20701.240000000002</v>
      </c>
      <c r="AH20" s="97">
        <v>23535.21</v>
      </c>
      <c r="AI20" s="97">
        <v>21341.15</v>
      </c>
      <c r="AJ20" s="97">
        <v>24129.41</v>
      </c>
      <c r="AK20" s="97">
        <v>24662.46</v>
      </c>
      <c r="AL20" s="97">
        <v>26551.73</v>
      </c>
      <c r="AM20" s="97">
        <v>24906.53</v>
      </c>
      <c r="AN20" s="97">
        <v>24906.46</v>
      </c>
      <c r="AO20" s="97">
        <v>26841.71</v>
      </c>
      <c r="AP20" s="97">
        <v>25637.82</v>
      </c>
      <c r="AQ20" s="97">
        <v>23398.1</v>
      </c>
      <c r="AR20" s="97">
        <v>26551.73</v>
      </c>
      <c r="AS20" s="97">
        <v>26969.63</v>
      </c>
      <c r="AT20" s="97">
        <v>27616.83</v>
      </c>
      <c r="AU20" s="97">
        <v>28608.7</v>
      </c>
      <c r="AV20" s="97">
        <v>31717.08</v>
      </c>
      <c r="AW20" s="97">
        <v>29523.25</v>
      </c>
      <c r="AX20" s="97">
        <v>27694.74</v>
      </c>
      <c r="AY20" s="97">
        <v>32478.94</v>
      </c>
      <c r="AZ20" s="97">
        <v>28608.87</v>
      </c>
      <c r="BA20" s="97">
        <v>32722.639999999999</v>
      </c>
      <c r="BB20" s="97">
        <v>38618.99</v>
      </c>
      <c r="BC20" s="97">
        <v>35145.15</v>
      </c>
      <c r="BD20" s="97">
        <v>35922.15</v>
      </c>
      <c r="BE20" s="97">
        <v>37019.01</v>
      </c>
      <c r="BF20" s="97">
        <v>37902.769999999997</v>
      </c>
      <c r="BG20" s="97">
        <v>42047.13</v>
      </c>
      <c r="BH20" s="97">
        <v>40218.57</v>
      </c>
      <c r="BI20" s="97">
        <v>44423.96</v>
      </c>
      <c r="BJ20" s="97">
        <v>45338.09</v>
      </c>
      <c r="BK20" s="97">
        <v>46252.25</v>
      </c>
      <c r="BL20" s="97">
        <v>48537.68</v>
      </c>
      <c r="BM20" s="97">
        <v>50365.99</v>
      </c>
      <c r="BN20" s="97">
        <v>29522.9</v>
      </c>
      <c r="BO20" s="97">
        <v>30254.21</v>
      </c>
      <c r="BP20" s="97">
        <v>46943.15</v>
      </c>
    </row>
    <row r="21" spans="1:68" x14ac:dyDescent="0.25">
      <c r="A21" s="96">
        <v>19</v>
      </c>
      <c r="B21" s="97">
        <v>15054.8</v>
      </c>
      <c r="C21" s="97">
        <v>16628.95</v>
      </c>
      <c r="D21" s="97">
        <v>17048.88</v>
      </c>
      <c r="E21" s="97">
        <v>15727.13</v>
      </c>
      <c r="F21" s="97">
        <v>16266.8</v>
      </c>
      <c r="G21" s="97">
        <v>17452.25</v>
      </c>
      <c r="H21" s="97">
        <v>18247.64</v>
      </c>
      <c r="I21" s="97">
        <v>17687.330000000002</v>
      </c>
      <c r="J21" s="97">
        <v>17844.240000000002</v>
      </c>
      <c r="K21" s="97">
        <v>18247.59</v>
      </c>
      <c r="L21" s="97">
        <v>20746.88</v>
      </c>
      <c r="M21" s="97">
        <v>18516.560000000001</v>
      </c>
      <c r="N21" s="97">
        <v>18718.22</v>
      </c>
      <c r="O21" s="97">
        <v>21295.49</v>
      </c>
      <c r="P21" s="97">
        <v>21432.65</v>
      </c>
      <c r="Q21" s="97">
        <v>21569.79</v>
      </c>
      <c r="R21" s="97">
        <v>19152.45</v>
      </c>
      <c r="S21" s="97">
        <v>21066.91</v>
      </c>
      <c r="T21" s="97">
        <v>21752.63</v>
      </c>
      <c r="U21" s="97">
        <v>22118.3</v>
      </c>
      <c r="V21" s="97">
        <v>23108.44</v>
      </c>
      <c r="W21" s="97">
        <v>19787.080000000002</v>
      </c>
      <c r="X21" s="97">
        <v>18582.52</v>
      </c>
      <c r="Y21" s="97">
        <v>22575.29</v>
      </c>
      <c r="Z21" s="97">
        <v>20426.95</v>
      </c>
      <c r="AA21" s="97">
        <v>20289.810000000001</v>
      </c>
      <c r="AB21" s="97">
        <v>23032.43</v>
      </c>
      <c r="AC21" s="97">
        <v>20716.439999999999</v>
      </c>
      <c r="AD21" s="97">
        <v>23108.39</v>
      </c>
      <c r="AE21" s="97">
        <v>27100.22</v>
      </c>
      <c r="AF21" s="97">
        <v>27648.73</v>
      </c>
      <c r="AG21" s="97">
        <v>21066.880000000001</v>
      </c>
      <c r="AH21" s="97">
        <v>24175.119999999999</v>
      </c>
      <c r="AI21" s="97">
        <v>21706.799999999999</v>
      </c>
      <c r="AJ21" s="97">
        <v>24769.35</v>
      </c>
      <c r="AK21" s="97">
        <v>25210.92</v>
      </c>
      <c r="AL21" s="97">
        <v>27100.19</v>
      </c>
      <c r="AM21" s="97">
        <v>25546.47</v>
      </c>
      <c r="AN21" s="97">
        <v>25546.39</v>
      </c>
      <c r="AO21" s="97">
        <v>27573.07</v>
      </c>
      <c r="AP21" s="97">
        <v>26277.73</v>
      </c>
      <c r="AQ21" s="97">
        <v>23763.72</v>
      </c>
      <c r="AR21" s="97">
        <v>27100.19</v>
      </c>
      <c r="AS21" s="97">
        <v>27590</v>
      </c>
      <c r="AT21" s="97">
        <v>28237.200000000001</v>
      </c>
      <c r="AU21" s="97">
        <v>29340.06</v>
      </c>
      <c r="AV21" s="97">
        <v>32699.83</v>
      </c>
      <c r="AW21" s="97">
        <v>30254.560000000001</v>
      </c>
      <c r="AX21" s="97">
        <v>28334.65</v>
      </c>
      <c r="AY21" s="97">
        <v>33461.68</v>
      </c>
      <c r="AZ21" s="97">
        <v>29248.83</v>
      </c>
      <c r="BA21" s="97">
        <v>33705.360000000001</v>
      </c>
      <c r="BB21" s="97">
        <v>38618.99</v>
      </c>
      <c r="BC21" s="97">
        <v>36127.879999999997</v>
      </c>
      <c r="BD21" s="97">
        <v>36904.9</v>
      </c>
      <c r="BE21" s="97">
        <v>38138.82</v>
      </c>
      <c r="BF21" s="97">
        <v>38885.519999999997</v>
      </c>
      <c r="BG21" s="97">
        <v>42047.13</v>
      </c>
      <c r="BH21" s="97">
        <v>41338.43</v>
      </c>
      <c r="BI21" s="97">
        <v>44423.96</v>
      </c>
      <c r="BJ21" s="97">
        <v>46709.34</v>
      </c>
      <c r="BK21" s="97">
        <v>46252.25</v>
      </c>
      <c r="BL21" s="97">
        <v>48537.68</v>
      </c>
      <c r="BM21" s="97">
        <v>50365.99</v>
      </c>
      <c r="BN21" s="97">
        <v>30254.240000000002</v>
      </c>
      <c r="BO21" s="97">
        <v>30985.58</v>
      </c>
      <c r="BP21" s="97">
        <v>46943.15</v>
      </c>
    </row>
    <row r="22" spans="1:68" x14ac:dyDescent="0.25">
      <c r="A22" s="96">
        <v>20</v>
      </c>
      <c r="B22" s="97">
        <v>15125.32</v>
      </c>
      <c r="C22" s="97">
        <v>16787.47</v>
      </c>
      <c r="D22" s="97">
        <v>17210.97</v>
      </c>
      <c r="E22" s="97">
        <v>15797.63</v>
      </c>
      <c r="F22" s="97">
        <v>16344.31</v>
      </c>
      <c r="G22" s="97">
        <v>17614.400000000001</v>
      </c>
      <c r="H22" s="97">
        <v>18416.75</v>
      </c>
      <c r="I22" s="97">
        <v>17856.439999999999</v>
      </c>
      <c r="J22" s="97">
        <v>18013.330000000002</v>
      </c>
      <c r="K22" s="97">
        <v>18416.7</v>
      </c>
      <c r="L22" s="97">
        <v>21066.78</v>
      </c>
      <c r="M22" s="97">
        <v>18685.669999999998</v>
      </c>
      <c r="N22" s="97">
        <v>18887.310000000001</v>
      </c>
      <c r="O22" s="97">
        <v>21295.49</v>
      </c>
      <c r="P22" s="97">
        <v>21432.65</v>
      </c>
      <c r="Q22" s="97">
        <v>21569.79</v>
      </c>
      <c r="R22" s="97">
        <v>19152.45</v>
      </c>
      <c r="S22" s="97">
        <v>21066.91</v>
      </c>
      <c r="T22" s="97">
        <v>21752.63</v>
      </c>
      <c r="U22" s="97">
        <v>22118.3</v>
      </c>
      <c r="V22" s="97">
        <v>23108.44</v>
      </c>
      <c r="W22" s="97">
        <v>19787.080000000002</v>
      </c>
      <c r="X22" s="97">
        <v>18660.009999999998</v>
      </c>
      <c r="Y22" s="97">
        <v>22575.29</v>
      </c>
      <c r="Z22" s="97">
        <v>20426.95</v>
      </c>
      <c r="AA22" s="97">
        <v>20609.740000000002</v>
      </c>
      <c r="AB22" s="97">
        <v>23032.43</v>
      </c>
      <c r="AC22" s="97">
        <v>20716.439999999999</v>
      </c>
      <c r="AD22" s="97">
        <v>23108.39</v>
      </c>
      <c r="AE22" s="97">
        <v>27100.22</v>
      </c>
      <c r="AF22" s="97">
        <v>27648.73</v>
      </c>
      <c r="AG22" s="97">
        <v>21066.880000000001</v>
      </c>
      <c r="AH22" s="97">
        <v>24175.119999999999</v>
      </c>
      <c r="AI22" s="97">
        <v>21706.799999999999</v>
      </c>
      <c r="AJ22" s="97">
        <v>24769.35</v>
      </c>
      <c r="AK22" s="97">
        <v>25210.92</v>
      </c>
      <c r="AL22" s="97">
        <v>27100.19</v>
      </c>
      <c r="AM22" s="97">
        <v>25546.47</v>
      </c>
      <c r="AN22" s="97">
        <v>25546.39</v>
      </c>
      <c r="AO22" s="97">
        <v>27573.07</v>
      </c>
      <c r="AP22" s="97">
        <v>26277.73</v>
      </c>
      <c r="AQ22" s="97">
        <v>23763.72</v>
      </c>
      <c r="AR22" s="97">
        <v>27100.19</v>
      </c>
      <c r="AS22" s="97">
        <v>27590</v>
      </c>
      <c r="AT22" s="97">
        <v>28237.200000000001</v>
      </c>
      <c r="AU22" s="97">
        <v>29340.06</v>
      </c>
      <c r="AV22" s="97">
        <v>32699.83</v>
      </c>
      <c r="AW22" s="97">
        <v>30254.560000000001</v>
      </c>
      <c r="AX22" s="97">
        <v>28334.65</v>
      </c>
      <c r="AY22" s="97">
        <v>33461.68</v>
      </c>
      <c r="AZ22" s="97">
        <v>29248.83</v>
      </c>
      <c r="BA22" s="97">
        <v>33705.360000000001</v>
      </c>
      <c r="BB22" s="97">
        <v>39990.28</v>
      </c>
      <c r="BC22" s="97">
        <v>36127.879999999997</v>
      </c>
      <c r="BD22" s="97">
        <v>36904.9</v>
      </c>
      <c r="BE22" s="97">
        <v>38138.82</v>
      </c>
      <c r="BF22" s="97">
        <v>38885.519999999997</v>
      </c>
      <c r="BG22" s="97">
        <v>43418.38</v>
      </c>
      <c r="BH22" s="97">
        <v>41338.43</v>
      </c>
      <c r="BI22" s="97">
        <v>45795.18</v>
      </c>
      <c r="BJ22" s="97">
        <v>46709.34</v>
      </c>
      <c r="BK22" s="97">
        <v>47623.519999999997</v>
      </c>
      <c r="BL22" s="97">
        <v>49908.92</v>
      </c>
      <c r="BM22" s="97">
        <v>51737.26</v>
      </c>
      <c r="BN22" s="97">
        <v>30254.240000000002</v>
      </c>
      <c r="BO22" s="97">
        <v>30985.58</v>
      </c>
      <c r="BP22" s="97">
        <v>48307.71</v>
      </c>
    </row>
    <row r="23" spans="1:68" x14ac:dyDescent="0.25">
      <c r="A23" s="96">
        <v>21</v>
      </c>
      <c r="B23" s="97">
        <v>15195.82</v>
      </c>
      <c r="C23" s="97">
        <v>16946.03</v>
      </c>
      <c r="D23" s="97">
        <v>17373.099999999999</v>
      </c>
      <c r="E23" s="97">
        <v>15868.14</v>
      </c>
      <c r="F23" s="97">
        <v>16421.810000000001</v>
      </c>
      <c r="G23" s="97">
        <v>17776.490000000002</v>
      </c>
      <c r="H23" s="97">
        <v>18585.89</v>
      </c>
      <c r="I23" s="97">
        <v>18025.55</v>
      </c>
      <c r="J23" s="97">
        <v>18182.47</v>
      </c>
      <c r="K23" s="97">
        <v>18585.84</v>
      </c>
      <c r="L23" s="97">
        <v>21386.639999999999</v>
      </c>
      <c r="M23" s="97">
        <v>18854.759999999998</v>
      </c>
      <c r="N23" s="97">
        <v>19056.419999999998</v>
      </c>
      <c r="O23" s="97">
        <v>21935.43</v>
      </c>
      <c r="P23" s="97">
        <v>22072.59</v>
      </c>
      <c r="Q23" s="97">
        <v>22209.67</v>
      </c>
      <c r="R23" s="97">
        <v>19512.810000000001</v>
      </c>
      <c r="S23" s="97">
        <v>21432.53</v>
      </c>
      <c r="T23" s="97">
        <v>22392.54</v>
      </c>
      <c r="U23" s="97">
        <v>22758.21</v>
      </c>
      <c r="V23" s="97">
        <v>23656.9</v>
      </c>
      <c r="W23" s="97">
        <v>20152.73</v>
      </c>
      <c r="X23" s="97">
        <v>18737.55</v>
      </c>
      <c r="Y23" s="97">
        <v>23215.25</v>
      </c>
      <c r="Z23" s="97">
        <v>20792.57</v>
      </c>
      <c r="AA23" s="97">
        <v>20929.63</v>
      </c>
      <c r="AB23" s="97">
        <v>23672.32</v>
      </c>
      <c r="AC23" s="97">
        <v>21082.080000000002</v>
      </c>
      <c r="AD23" s="97">
        <v>23656.85</v>
      </c>
      <c r="AE23" s="97">
        <v>27648.73</v>
      </c>
      <c r="AF23" s="97">
        <v>28197.19</v>
      </c>
      <c r="AG23" s="97">
        <v>21432.5</v>
      </c>
      <c r="AH23" s="97">
        <v>24815.06</v>
      </c>
      <c r="AI23" s="97">
        <v>22072.39</v>
      </c>
      <c r="AJ23" s="97">
        <v>25409.279999999999</v>
      </c>
      <c r="AK23" s="97">
        <v>25759.41</v>
      </c>
      <c r="AL23" s="97">
        <v>27648.71</v>
      </c>
      <c r="AM23" s="97">
        <v>26186.36</v>
      </c>
      <c r="AN23" s="97">
        <v>26186.28</v>
      </c>
      <c r="AO23" s="97">
        <v>28304.41</v>
      </c>
      <c r="AP23" s="97">
        <v>26917.67</v>
      </c>
      <c r="AQ23" s="97">
        <v>24129.34</v>
      </c>
      <c r="AR23" s="97">
        <v>27648.71</v>
      </c>
      <c r="AS23" s="97">
        <v>28210.41</v>
      </c>
      <c r="AT23" s="97">
        <v>28857.61</v>
      </c>
      <c r="AU23" s="97">
        <v>30071.39</v>
      </c>
      <c r="AV23" s="97">
        <v>33682.61</v>
      </c>
      <c r="AW23" s="97">
        <v>30985.919999999998</v>
      </c>
      <c r="AX23" s="97">
        <v>28974.560000000001</v>
      </c>
      <c r="AY23" s="97">
        <v>34444.410000000003</v>
      </c>
      <c r="AZ23" s="97">
        <v>29888.720000000001</v>
      </c>
      <c r="BA23" s="97">
        <v>34688.089999999997</v>
      </c>
      <c r="BB23" s="97">
        <v>39990.28</v>
      </c>
      <c r="BC23" s="97">
        <v>37110.65</v>
      </c>
      <c r="BD23" s="97">
        <v>37887.599999999999</v>
      </c>
      <c r="BE23" s="97">
        <v>39258.699999999997</v>
      </c>
      <c r="BF23" s="97">
        <v>39868.269999999997</v>
      </c>
      <c r="BG23" s="97">
        <v>43418.38</v>
      </c>
      <c r="BH23" s="97">
        <v>42458.26</v>
      </c>
      <c r="BI23" s="97">
        <v>45795.18</v>
      </c>
      <c r="BJ23" s="97">
        <v>46709.34</v>
      </c>
      <c r="BK23" s="97">
        <v>47623.519999999997</v>
      </c>
      <c r="BL23" s="97">
        <v>49908.92</v>
      </c>
      <c r="BM23" s="97">
        <v>51737.26</v>
      </c>
      <c r="BN23" s="97">
        <v>30985.599999999999</v>
      </c>
      <c r="BO23" s="97">
        <v>31716.91</v>
      </c>
      <c r="BP23" s="97">
        <v>48307.71</v>
      </c>
    </row>
    <row r="24" spans="1:68" x14ac:dyDescent="0.25">
      <c r="A24" s="96">
        <v>22</v>
      </c>
      <c r="B24" s="97">
        <v>15266.32</v>
      </c>
      <c r="C24" s="97">
        <v>17104.53</v>
      </c>
      <c r="D24" s="97">
        <v>17535.189999999999</v>
      </c>
      <c r="E24" s="97">
        <v>15938.64</v>
      </c>
      <c r="F24" s="97">
        <v>16499.32</v>
      </c>
      <c r="G24" s="97">
        <v>17938.57</v>
      </c>
      <c r="H24" s="97">
        <v>18754.95</v>
      </c>
      <c r="I24" s="97">
        <v>18194.689999999999</v>
      </c>
      <c r="J24" s="97">
        <v>18351.560000000001</v>
      </c>
      <c r="K24" s="97">
        <v>18754.91</v>
      </c>
      <c r="L24" s="97">
        <v>21706.55</v>
      </c>
      <c r="M24" s="97">
        <v>19023.89</v>
      </c>
      <c r="N24" s="97">
        <v>19225.53</v>
      </c>
      <c r="O24" s="97">
        <v>21935.43</v>
      </c>
      <c r="P24" s="97">
        <v>22072.59</v>
      </c>
      <c r="Q24" s="97">
        <v>22209.67</v>
      </c>
      <c r="R24" s="97">
        <v>19512.810000000001</v>
      </c>
      <c r="S24" s="97">
        <v>21432.53</v>
      </c>
      <c r="T24" s="97">
        <v>22392.54</v>
      </c>
      <c r="U24" s="97">
        <v>22758.21</v>
      </c>
      <c r="V24" s="97">
        <v>23656.9</v>
      </c>
      <c r="W24" s="97">
        <v>20152.73</v>
      </c>
      <c r="X24" s="97">
        <v>18815.04</v>
      </c>
      <c r="Y24" s="97">
        <v>23215.25</v>
      </c>
      <c r="Z24" s="97">
        <v>20792.57</v>
      </c>
      <c r="AA24" s="97">
        <v>21249.53</v>
      </c>
      <c r="AB24" s="97">
        <v>23672.32</v>
      </c>
      <c r="AC24" s="97">
        <v>21082.080000000002</v>
      </c>
      <c r="AD24" s="97">
        <v>23656.85</v>
      </c>
      <c r="AE24" s="97">
        <v>27648.73</v>
      </c>
      <c r="AF24" s="97">
        <v>28197.19</v>
      </c>
      <c r="AG24" s="97">
        <v>21432.5</v>
      </c>
      <c r="AH24" s="97">
        <v>24815.06</v>
      </c>
      <c r="AI24" s="97">
        <v>22072.39</v>
      </c>
      <c r="AJ24" s="97">
        <v>25409.279999999999</v>
      </c>
      <c r="AK24" s="97">
        <v>25759.41</v>
      </c>
      <c r="AL24" s="97">
        <v>27648.71</v>
      </c>
      <c r="AM24" s="97">
        <v>26186.36</v>
      </c>
      <c r="AN24" s="97">
        <v>26186.28</v>
      </c>
      <c r="AO24" s="97">
        <v>28304.41</v>
      </c>
      <c r="AP24" s="97">
        <v>26917.67</v>
      </c>
      <c r="AQ24" s="97">
        <v>24129.34</v>
      </c>
      <c r="AR24" s="97">
        <v>27648.71</v>
      </c>
      <c r="AS24" s="97">
        <v>28210.41</v>
      </c>
      <c r="AT24" s="97">
        <v>28857.61</v>
      </c>
      <c r="AU24" s="97">
        <v>30071.39</v>
      </c>
      <c r="AV24" s="97">
        <v>33682.61</v>
      </c>
      <c r="AW24" s="97">
        <v>30985.919999999998</v>
      </c>
      <c r="AX24" s="97">
        <v>28974.560000000001</v>
      </c>
      <c r="AY24" s="97">
        <v>34444.410000000003</v>
      </c>
      <c r="AZ24" s="97">
        <v>29888.720000000001</v>
      </c>
      <c r="BA24" s="97">
        <v>34688.089999999997</v>
      </c>
      <c r="BB24" s="97">
        <v>41361.56</v>
      </c>
      <c r="BC24" s="97">
        <v>37110.65</v>
      </c>
      <c r="BD24" s="97">
        <v>37887.599999999999</v>
      </c>
      <c r="BE24" s="97">
        <v>39258.699999999997</v>
      </c>
      <c r="BF24" s="97">
        <v>39868.269999999997</v>
      </c>
      <c r="BG24" s="97">
        <v>44789.67</v>
      </c>
      <c r="BH24" s="97">
        <v>42458.26</v>
      </c>
      <c r="BI24" s="97">
        <v>47166.48</v>
      </c>
      <c r="BJ24" s="97">
        <v>46709.34</v>
      </c>
      <c r="BK24" s="97">
        <v>48994.77</v>
      </c>
      <c r="BL24" s="97">
        <v>51280.2</v>
      </c>
      <c r="BM24" s="97">
        <v>53108.51</v>
      </c>
      <c r="BN24" s="97">
        <v>30985.599999999999</v>
      </c>
      <c r="BO24" s="97">
        <v>31716.91</v>
      </c>
      <c r="BP24" s="97">
        <v>49672.26</v>
      </c>
    </row>
    <row r="25" spans="1:68" x14ac:dyDescent="0.25">
      <c r="A25" s="96">
        <v>23</v>
      </c>
      <c r="B25" s="97">
        <v>15336.83</v>
      </c>
      <c r="C25" s="97">
        <v>17263.080000000002</v>
      </c>
      <c r="D25" s="97">
        <v>17697.29</v>
      </c>
      <c r="E25" s="97">
        <v>16009.16</v>
      </c>
      <c r="F25" s="97">
        <v>16576.810000000001</v>
      </c>
      <c r="G25" s="97">
        <v>18100.689999999999</v>
      </c>
      <c r="H25" s="97">
        <v>18924.09</v>
      </c>
      <c r="I25" s="97">
        <v>18363.8</v>
      </c>
      <c r="J25" s="97">
        <v>18520.7</v>
      </c>
      <c r="K25" s="97">
        <v>18924.04</v>
      </c>
      <c r="L25" s="97">
        <v>22026.46</v>
      </c>
      <c r="M25" s="97">
        <v>19192.98</v>
      </c>
      <c r="N25" s="97">
        <v>19394.64</v>
      </c>
      <c r="O25" s="97">
        <v>22575.32</v>
      </c>
      <c r="P25" s="97">
        <v>22712.5</v>
      </c>
      <c r="Q25" s="97">
        <v>22849.61</v>
      </c>
      <c r="R25" s="97">
        <v>19878.46</v>
      </c>
      <c r="S25" s="97">
        <v>21798.17</v>
      </c>
      <c r="T25" s="97">
        <v>23032.48</v>
      </c>
      <c r="U25" s="97">
        <v>23398.15</v>
      </c>
      <c r="V25" s="97">
        <v>24205.39</v>
      </c>
      <c r="W25" s="97">
        <v>20518.349999999999</v>
      </c>
      <c r="X25" s="97">
        <v>18892.59</v>
      </c>
      <c r="Y25" s="97">
        <v>23855.17</v>
      </c>
      <c r="Z25" s="97">
        <v>21158.21</v>
      </c>
      <c r="AA25" s="97">
        <v>21569.439999999999</v>
      </c>
      <c r="AB25" s="97">
        <v>24312.28</v>
      </c>
      <c r="AC25" s="97">
        <v>21447.7</v>
      </c>
      <c r="AD25" s="97">
        <v>24205.34</v>
      </c>
      <c r="AE25" s="97">
        <v>28197.19</v>
      </c>
      <c r="AF25" s="97">
        <v>28745.68</v>
      </c>
      <c r="AG25" s="97">
        <v>21798.15</v>
      </c>
      <c r="AH25" s="97">
        <v>25454.97</v>
      </c>
      <c r="AI25" s="97">
        <v>22438.03</v>
      </c>
      <c r="AJ25" s="97">
        <v>26049.200000000001</v>
      </c>
      <c r="AK25" s="97">
        <v>26307.87</v>
      </c>
      <c r="AL25" s="97">
        <v>28197.17</v>
      </c>
      <c r="AM25" s="97">
        <v>26826.29</v>
      </c>
      <c r="AN25" s="97">
        <v>26826.22</v>
      </c>
      <c r="AO25" s="97">
        <v>29035.77</v>
      </c>
      <c r="AP25" s="97">
        <v>27557.58</v>
      </c>
      <c r="AQ25" s="97">
        <v>24494.98</v>
      </c>
      <c r="AR25" s="97">
        <v>28197.17</v>
      </c>
      <c r="AS25" s="97">
        <v>28830.79</v>
      </c>
      <c r="AT25" s="97">
        <v>29477.99</v>
      </c>
      <c r="AU25" s="97">
        <v>30802.73</v>
      </c>
      <c r="AV25" s="97">
        <v>34665.33</v>
      </c>
      <c r="AW25" s="97">
        <v>31717.279999999999</v>
      </c>
      <c r="AX25" s="97">
        <v>29614.5</v>
      </c>
      <c r="AY25" s="97">
        <v>35427.129999999997</v>
      </c>
      <c r="AZ25" s="97">
        <v>30528.66</v>
      </c>
      <c r="BA25" s="97">
        <v>35670.86</v>
      </c>
      <c r="BB25" s="97">
        <v>41361.56</v>
      </c>
      <c r="BC25" s="97">
        <v>38093.379999999997</v>
      </c>
      <c r="BD25" s="97">
        <v>38870.35</v>
      </c>
      <c r="BE25" s="97">
        <v>40378.53</v>
      </c>
      <c r="BF25" s="97">
        <v>40851.019999999997</v>
      </c>
      <c r="BG25" s="97">
        <v>44789.67</v>
      </c>
      <c r="BH25" s="97">
        <v>42458.26</v>
      </c>
      <c r="BI25" s="97">
        <v>47166.48</v>
      </c>
      <c r="BJ25" s="97">
        <v>46709.34</v>
      </c>
      <c r="BK25" s="97">
        <v>48994.77</v>
      </c>
      <c r="BL25" s="97">
        <v>51280.2</v>
      </c>
      <c r="BM25" s="97">
        <v>53108.51</v>
      </c>
      <c r="BN25" s="97">
        <v>31716.94</v>
      </c>
      <c r="BO25" s="97">
        <v>32448.27</v>
      </c>
      <c r="BP25" s="97">
        <v>49672.26</v>
      </c>
    </row>
    <row r="26" spans="1:68" x14ac:dyDescent="0.25">
      <c r="A26" s="96">
        <v>24</v>
      </c>
      <c r="B26" s="97">
        <v>15407.33</v>
      </c>
      <c r="C26" s="97">
        <v>17421.61</v>
      </c>
      <c r="D26" s="97">
        <v>17859.39</v>
      </c>
      <c r="E26" s="97">
        <v>16079.66</v>
      </c>
      <c r="F26" s="97">
        <v>16654.330000000002</v>
      </c>
      <c r="G26" s="97">
        <v>18262.79</v>
      </c>
      <c r="H26" s="97">
        <v>19093.18</v>
      </c>
      <c r="I26" s="97">
        <v>18532.89</v>
      </c>
      <c r="J26" s="97">
        <v>18689.78</v>
      </c>
      <c r="K26" s="97">
        <v>19093.13</v>
      </c>
      <c r="L26" s="97">
        <v>22346.36</v>
      </c>
      <c r="M26" s="97">
        <v>19362.099999999999</v>
      </c>
      <c r="N26" s="97">
        <v>19566.810000000001</v>
      </c>
      <c r="O26" s="97">
        <v>22575.32</v>
      </c>
      <c r="P26" s="97">
        <v>22712.5</v>
      </c>
      <c r="Q26" s="97">
        <v>22849.61</v>
      </c>
      <c r="R26" s="97">
        <v>19878.46</v>
      </c>
      <c r="S26" s="97">
        <v>21798.17</v>
      </c>
      <c r="T26" s="97">
        <v>23032.48</v>
      </c>
      <c r="U26" s="97">
        <v>23398.15</v>
      </c>
      <c r="V26" s="97">
        <v>24205.39</v>
      </c>
      <c r="W26" s="97">
        <v>20518.349999999999</v>
      </c>
      <c r="X26" s="97">
        <v>18970.080000000002</v>
      </c>
      <c r="Y26" s="97">
        <v>23855.17</v>
      </c>
      <c r="Z26" s="97">
        <v>21158.21</v>
      </c>
      <c r="AA26" s="97">
        <v>21889.32</v>
      </c>
      <c r="AB26" s="97">
        <v>24312.28</v>
      </c>
      <c r="AC26" s="97">
        <v>21447.7</v>
      </c>
      <c r="AD26" s="97">
        <v>24205.34</v>
      </c>
      <c r="AE26" s="97">
        <v>28197.19</v>
      </c>
      <c r="AF26" s="97">
        <v>28745.68</v>
      </c>
      <c r="AG26" s="97">
        <v>21798.15</v>
      </c>
      <c r="AH26" s="97">
        <v>25454.97</v>
      </c>
      <c r="AI26" s="97">
        <v>22438.03</v>
      </c>
      <c r="AJ26" s="97">
        <v>26049.200000000001</v>
      </c>
      <c r="AK26" s="97">
        <v>26307.87</v>
      </c>
      <c r="AL26" s="97">
        <v>28197.17</v>
      </c>
      <c r="AM26" s="97">
        <v>26826.29</v>
      </c>
      <c r="AN26" s="97">
        <v>26826.22</v>
      </c>
      <c r="AO26" s="97">
        <v>29035.77</v>
      </c>
      <c r="AP26" s="97">
        <v>27557.58</v>
      </c>
      <c r="AQ26" s="97">
        <v>24494.98</v>
      </c>
      <c r="AR26" s="97">
        <v>28197.17</v>
      </c>
      <c r="AS26" s="97">
        <v>28830.79</v>
      </c>
      <c r="AT26" s="97">
        <v>29477.99</v>
      </c>
      <c r="AU26" s="97">
        <v>30802.73</v>
      </c>
      <c r="AV26" s="97">
        <v>34665.33</v>
      </c>
      <c r="AW26" s="97">
        <v>31717.279999999999</v>
      </c>
      <c r="AX26" s="97">
        <v>29614.5</v>
      </c>
      <c r="AY26" s="97">
        <v>35427.129999999997</v>
      </c>
      <c r="AZ26" s="97">
        <v>30528.66</v>
      </c>
      <c r="BA26" s="97">
        <v>35670.86</v>
      </c>
      <c r="BB26" s="97">
        <v>41361.56</v>
      </c>
      <c r="BC26" s="97">
        <v>38093.379999999997</v>
      </c>
      <c r="BD26" s="97">
        <v>38870.35</v>
      </c>
      <c r="BE26" s="97">
        <v>40378.53</v>
      </c>
      <c r="BF26" s="97">
        <v>40851.019999999997</v>
      </c>
      <c r="BG26" s="97">
        <v>44789.67</v>
      </c>
      <c r="BH26" s="97">
        <v>42458.26</v>
      </c>
      <c r="BI26" s="97">
        <v>48537.75</v>
      </c>
      <c r="BJ26" s="97">
        <v>46709.34</v>
      </c>
      <c r="BK26" s="97">
        <v>50366.04</v>
      </c>
      <c r="BL26" s="97">
        <v>51280.2</v>
      </c>
      <c r="BM26" s="97">
        <v>53108.51</v>
      </c>
      <c r="BN26" s="97">
        <v>31716.94</v>
      </c>
      <c r="BO26" s="97">
        <v>32448.27</v>
      </c>
      <c r="BP26" s="97">
        <v>49672.26</v>
      </c>
    </row>
    <row r="27" spans="1:68" x14ac:dyDescent="0.25">
      <c r="A27" s="96">
        <v>25</v>
      </c>
      <c r="B27" s="97">
        <v>15477.83</v>
      </c>
      <c r="C27" s="97">
        <v>17580.16</v>
      </c>
      <c r="D27" s="97">
        <v>18021.509999999998</v>
      </c>
      <c r="E27" s="97">
        <v>16150.16</v>
      </c>
      <c r="F27" s="97">
        <v>16731.849999999999</v>
      </c>
      <c r="G27" s="97">
        <v>18424.91</v>
      </c>
      <c r="H27" s="97">
        <v>19262.32</v>
      </c>
      <c r="I27" s="209">
        <v>18701.98</v>
      </c>
      <c r="J27" s="97">
        <v>18858.900000000001</v>
      </c>
      <c r="K27" s="97">
        <v>19262.27</v>
      </c>
      <c r="L27" s="97">
        <v>22666.240000000002</v>
      </c>
      <c r="M27" s="97">
        <v>19533.560000000001</v>
      </c>
      <c r="N27" s="97">
        <v>19739.240000000002</v>
      </c>
      <c r="O27" s="97">
        <v>23215.279999999999</v>
      </c>
      <c r="P27" s="97">
        <v>23352.44</v>
      </c>
      <c r="Q27" s="97">
        <v>23489.52</v>
      </c>
      <c r="R27" s="97">
        <v>20244.080000000002</v>
      </c>
      <c r="S27" s="97">
        <v>22163.81</v>
      </c>
      <c r="T27" s="97">
        <v>23672.37</v>
      </c>
      <c r="U27" s="97">
        <v>24038.04</v>
      </c>
      <c r="V27" s="97">
        <v>24753.85</v>
      </c>
      <c r="W27" s="97">
        <v>20883.96</v>
      </c>
      <c r="X27" s="97">
        <v>19047.57</v>
      </c>
      <c r="Y27" s="97">
        <v>24495.08</v>
      </c>
      <c r="Z27" s="97">
        <v>21523.83</v>
      </c>
      <c r="AA27" s="97">
        <v>22209.23</v>
      </c>
      <c r="AB27" s="97">
        <v>24952.22</v>
      </c>
      <c r="AC27" s="97">
        <v>21813.34</v>
      </c>
      <c r="AD27" s="97">
        <v>24753.8</v>
      </c>
      <c r="AE27" s="97">
        <v>28745.68</v>
      </c>
      <c r="AF27" s="97">
        <v>29294.15</v>
      </c>
      <c r="AG27" s="97">
        <v>22163.79</v>
      </c>
      <c r="AH27" s="97">
        <v>26094.91</v>
      </c>
      <c r="AI27" s="97">
        <v>22803.68</v>
      </c>
      <c r="AJ27" s="97">
        <v>26689.11</v>
      </c>
      <c r="AK27" s="97">
        <v>26856.34</v>
      </c>
      <c r="AL27" s="97">
        <v>28745.66</v>
      </c>
      <c r="AM27" s="97">
        <v>27466.23</v>
      </c>
      <c r="AN27" s="97">
        <v>27466.16</v>
      </c>
      <c r="AO27" s="97">
        <v>29767.1</v>
      </c>
      <c r="AP27" s="97">
        <v>28197.52</v>
      </c>
      <c r="AQ27" s="97">
        <v>24860.62</v>
      </c>
      <c r="AR27" s="97">
        <v>28745.66</v>
      </c>
      <c r="AS27" s="97">
        <v>29451.16</v>
      </c>
      <c r="AT27" s="97">
        <v>30098.39</v>
      </c>
      <c r="AU27" s="97">
        <v>31534.06</v>
      </c>
      <c r="AV27" s="97">
        <v>34665.33</v>
      </c>
      <c r="AW27" s="97">
        <v>32448.62</v>
      </c>
      <c r="AX27" s="97">
        <v>30254.39</v>
      </c>
      <c r="AY27" s="97">
        <v>35427.129999999997</v>
      </c>
      <c r="AZ27" s="97">
        <v>31168.57</v>
      </c>
      <c r="BA27" s="97">
        <v>36653.589999999997</v>
      </c>
      <c r="BB27" s="97">
        <v>41361.56</v>
      </c>
      <c r="BC27" s="97">
        <v>39076.129999999997</v>
      </c>
      <c r="BD27" s="97">
        <v>39853.1</v>
      </c>
      <c r="BE27" s="97">
        <v>40378.53</v>
      </c>
      <c r="BF27" s="97">
        <v>40851.019999999997</v>
      </c>
      <c r="BG27" s="97">
        <v>44789.67</v>
      </c>
      <c r="BH27" s="97">
        <v>42458.26</v>
      </c>
      <c r="BI27" s="97">
        <v>48537.75</v>
      </c>
      <c r="BJ27" s="97">
        <v>46709.34</v>
      </c>
      <c r="BK27" s="97">
        <v>50366.04</v>
      </c>
      <c r="BL27" s="97">
        <v>51280.2</v>
      </c>
      <c r="BM27" s="97">
        <v>53108.51</v>
      </c>
      <c r="BN27" s="97">
        <v>32448.3</v>
      </c>
      <c r="BO27" s="97">
        <v>33179.629999999997</v>
      </c>
      <c r="BP27" s="97">
        <v>49672.26</v>
      </c>
    </row>
    <row r="28" spans="1:68" x14ac:dyDescent="0.25">
      <c r="A28" s="96">
        <v>26</v>
      </c>
      <c r="B28" s="97">
        <v>15548.35</v>
      </c>
      <c r="C28" s="97">
        <v>17738.669999999998</v>
      </c>
      <c r="D28" s="97">
        <v>18183.61</v>
      </c>
      <c r="E28" s="97">
        <v>16220.64</v>
      </c>
      <c r="F28" s="97">
        <v>16809.36</v>
      </c>
      <c r="G28" s="97">
        <v>18586.98</v>
      </c>
      <c r="H28" s="97">
        <v>19431.68</v>
      </c>
      <c r="I28" s="209">
        <v>18871.14</v>
      </c>
      <c r="J28" s="97">
        <v>19028.009999999998</v>
      </c>
      <c r="K28" s="97">
        <v>19431.73</v>
      </c>
      <c r="L28" s="97">
        <v>22986.15</v>
      </c>
      <c r="M28" s="97">
        <v>19706.02</v>
      </c>
      <c r="N28" s="97">
        <v>19911.73</v>
      </c>
      <c r="O28" s="97">
        <v>23215.279999999999</v>
      </c>
      <c r="P28" s="97">
        <v>23352.44</v>
      </c>
      <c r="Q28" s="97">
        <v>23489.52</v>
      </c>
      <c r="R28" s="97">
        <v>20244.080000000002</v>
      </c>
      <c r="S28" s="97">
        <v>22163.81</v>
      </c>
      <c r="T28" s="97">
        <v>23672.37</v>
      </c>
      <c r="U28" s="97">
        <v>24038.04</v>
      </c>
      <c r="V28" s="97">
        <v>24753.85</v>
      </c>
      <c r="W28" s="97">
        <v>20883.96</v>
      </c>
      <c r="X28" s="97">
        <v>19125.11</v>
      </c>
      <c r="Y28" s="97">
        <v>24495.08</v>
      </c>
      <c r="Z28" s="97">
        <v>21523.83</v>
      </c>
      <c r="AA28" s="97">
        <v>22529.11</v>
      </c>
      <c r="AB28" s="97">
        <v>24952.22</v>
      </c>
      <c r="AC28" s="97">
        <v>21813.34</v>
      </c>
      <c r="AD28" s="97">
        <v>24753.8</v>
      </c>
      <c r="AE28" s="97">
        <v>28745.68</v>
      </c>
      <c r="AF28" s="97">
        <v>29294.15</v>
      </c>
      <c r="AG28" s="97">
        <v>22163.79</v>
      </c>
      <c r="AH28" s="97">
        <v>26094.91</v>
      </c>
      <c r="AI28" s="97">
        <v>22803.68</v>
      </c>
      <c r="AJ28" s="97">
        <v>26689.11</v>
      </c>
      <c r="AK28" s="97">
        <v>26856.34</v>
      </c>
      <c r="AL28" s="97">
        <v>28745.66</v>
      </c>
      <c r="AM28" s="97">
        <v>27466.23</v>
      </c>
      <c r="AN28" s="97">
        <v>27466.16</v>
      </c>
      <c r="AO28" s="97">
        <v>29767.1</v>
      </c>
      <c r="AP28" s="97">
        <v>28197.52</v>
      </c>
      <c r="AQ28" s="97">
        <v>24860.62</v>
      </c>
      <c r="AR28" s="97">
        <v>28745.66</v>
      </c>
      <c r="AS28" s="97">
        <v>29451.16</v>
      </c>
      <c r="AT28" s="97">
        <v>30098.39</v>
      </c>
      <c r="AU28" s="97">
        <v>31534.06</v>
      </c>
      <c r="AV28" s="97">
        <v>34665.33</v>
      </c>
      <c r="AW28" s="97">
        <v>32448.62</v>
      </c>
      <c r="AX28" s="97">
        <v>30254.39</v>
      </c>
      <c r="AY28" s="97">
        <v>35427.129999999997</v>
      </c>
      <c r="AZ28" s="97">
        <v>31168.57</v>
      </c>
      <c r="BA28" s="97">
        <v>36653.589999999997</v>
      </c>
      <c r="BB28" s="97">
        <v>41361.56</v>
      </c>
      <c r="BC28" s="97">
        <v>39076.129999999997</v>
      </c>
      <c r="BD28" s="97">
        <v>39853.1</v>
      </c>
      <c r="BE28" s="97">
        <v>40378.53</v>
      </c>
      <c r="BF28" s="97">
        <v>40851.019999999997</v>
      </c>
      <c r="BG28" s="97">
        <v>44789.67</v>
      </c>
      <c r="BH28" s="97">
        <v>42458.26</v>
      </c>
      <c r="BI28" s="97">
        <v>49909</v>
      </c>
      <c r="BJ28" s="97">
        <v>46709.34</v>
      </c>
      <c r="BK28" s="97">
        <v>51710.39</v>
      </c>
      <c r="BL28" s="97">
        <v>51280.2</v>
      </c>
      <c r="BM28" s="97">
        <v>53108.51</v>
      </c>
      <c r="BN28" s="97">
        <v>32448.3</v>
      </c>
      <c r="BO28" s="97">
        <v>33179.629999999997</v>
      </c>
      <c r="BP28" s="97">
        <v>49672.26</v>
      </c>
    </row>
    <row r="29" spans="1:68" x14ac:dyDescent="0.25">
      <c r="A29" s="96">
        <v>27</v>
      </c>
      <c r="B29" s="97">
        <v>15618.85</v>
      </c>
      <c r="C29" s="97">
        <v>17897.240000000002</v>
      </c>
      <c r="D29" s="97">
        <v>18345.71</v>
      </c>
      <c r="E29" s="97">
        <v>16291.14</v>
      </c>
      <c r="F29" s="97">
        <v>16886.88</v>
      </c>
      <c r="G29" s="97">
        <v>18749.099999999999</v>
      </c>
      <c r="H29" s="97">
        <v>19604.11</v>
      </c>
      <c r="I29" s="210">
        <v>19040.23</v>
      </c>
      <c r="J29" s="97">
        <v>19197.12</v>
      </c>
      <c r="K29" s="97">
        <v>19604.189999999999</v>
      </c>
      <c r="L29" s="97">
        <v>23306.06</v>
      </c>
      <c r="M29" s="97">
        <v>19878.53</v>
      </c>
      <c r="N29" s="97">
        <v>20084.18</v>
      </c>
      <c r="O29" s="97">
        <v>23855.19</v>
      </c>
      <c r="P29" s="97">
        <v>23992.35</v>
      </c>
      <c r="Q29" s="97">
        <v>24129.439999999999</v>
      </c>
      <c r="R29" s="97">
        <v>20609.72</v>
      </c>
      <c r="S29" s="97">
        <v>22529.43</v>
      </c>
      <c r="T29" s="97">
        <v>24312.33</v>
      </c>
      <c r="U29" s="97">
        <v>24677.97</v>
      </c>
      <c r="V29" s="97">
        <v>25302.32</v>
      </c>
      <c r="W29" s="97">
        <v>21249.61</v>
      </c>
      <c r="X29" s="97">
        <v>19202.599999999999</v>
      </c>
      <c r="Y29" s="97">
        <v>25135.02</v>
      </c>
      <c r="Z29" s="97">
        <v>21889.47</v>
      </c>
      <c r="AA29" s="97">
        <v>22849.040000000001</v>
      </c>
      <c r="AB29" s="97">
        <v>25592.11</v>
      </c>
      <c r="AC29" s="97">
        <v>22178.98</v>
      </c>
      <c r="AD29" s="97">
        <v>25302.27</v>
      </c>
      <c r="AE29" s="97">
        <v>29294.15</v>
      </c>
      <c r="AF29" s="97">
        <v>29294.15</v>
      </c>
      <c r="AG29" s="97">
        <v>22529.41</v>
      </c>
      <c r="AH29" s="97">
        <v>26734.85</v>
      </c>
      <c r="AI29" s="97">
        <v>23169.29</v>
      </c>
      <c r="AJ29" s="97">
        <v>27329.05</v>
      </c>
      <c r="AK29" s="97">
        <v>27404.83</v>
      </c>
      <c r="AL29" s="97">
        <v>29294.12</v>
      </c>
      <c r="AM29" s="97">
        <v>28106.12</v>
      </c>
      <c r="AN29" s="97">
        <v>28106.04</v>
      </c>
      <c r="AO29" s="97">
        <v>30498.44</v>
      </c>
      <c r="AP29" s="97">
        <v>28837.43</v>
      </c>
      <c r="AQ29" s="97">
        <v>25226.240000000002</v>
      </c>
      <c r="AR29" s="97">
        <v>29294.12</v>
      </c>
      <c r="AS29" s="97">
        <v>30071.57</v>
      </c>
      <c r="AT29" s="97">
        <v>30718.79</v>
      </c>
      <c r="AU29" s="97">
        <v>32265.4</v>
      </c>
      <c r="AV29" s="97">
        <v>34665.33</v>
      </c>
      <c r="AW29" s="97">
        <v>33179.980000000003</v>
      </c>
      <c r="AX29" s="97">
        <v>30894.33</v>
      </c>
      <c r="AY29" s="97">
        <v>35427.129999999997</v>
      </c>
      <c r="AZ29" s="97">
        <v>31808.48</v>
      </c>
      <c r="BA29" s="97">
        <v>36653.589999999997</v>
      </c>
      <c r="BB29" s="97">
        <v>41361.56</v>
      </c>
      <c r="BC29" s="97">
        <v>39076.129999999997</v>
      </c>
      <c r="BD29" s="97">
        <v>39853.1</v>
      </c>
      <c r="BE29" s="97">
        <v>40378.53</v>
      </c>
      <c r="BF29" s="97">
        <v>40851.019999999997</v>
      </c>
      <c r="BG29" s="97">
        <v>44789.67</v>
      </c>
      <c r="BH29" s="97">
        <v>42458.26</v>
      </c>
      <c r="BI29" s="97">
        <v>49909</v>
      </c>
      <c r="BJ29" s="97">
        <v>46709.34</v>
      </c>
      <c r="BK29" s="97">
        <v>51710.39</v>
      </c>
      <c r="BL29" s="97">
        <v>51280.2</v>
      </c>
      <c r="BM29" s="97">
        <v>53108.51</v>
      </c>
      <c r="BN29" s="97">
        <v>33179.660000000003</v>
      </c>
      <c r="BO29" s="97">
        <v>33910.97</v>
      </c>
      <c r="BP29" s="97">
        <v>49672.26</v>
      </c>
    </row>
    <row r="30" spans="1:68" x14ac:dyDescent="0.25">
      <c r="A30" s="96">
        <v>28</v>
      </c>
      <c r="B30" s="97">
        <v>15618.85</v>
      </c>
      <c r="C30" s="97">
        <v>18055.77</v>
      </c>
      <c r="D30" s="97">
        <v>18507.830000000002</v>
      </c>
      <c r="E30" s="97">
        <v>16291.14</v>
      </c>
      <c r="F30" s="97">
        <v>16886.88</v>
      </c>
      <c r="G30" s="97">
        <v>18911.2</v>
      </c>
      <c r="H30" s="97">
        <v>19776.57</v>
      </c>
      <c r="I30" s="97">
        <v>19209.34</v>
      </c>
      <c r="J30" s="97">
        <v>19366.240000000002</v>
      </c>
      <c r="K30" s="97">
        <v>19776.650000000001</v>
      </c>
      <c r="L30" s="97">
        <v>23625.94</v>
      </c>
      <c r="M30" s="97">
        <v>20050.990000000002</v>
      </c>
      <c r="N30" s="97">
        <v>20256.689999999999</v>
      </c>
      <c r="O30" s="97">
        <v>23855.19</v>
      </c>
      <c r="P30" s="97">
        <v>23992.35</v>
      </c>
      <c r="Q30" s="97">
        <v>24129.439999999999</v>
      </c>
      <c r="R30" s="97">
        <v>20609.72</v>
      </c>
      <c r="S30" s="97">
        <v>22529.43</v>
      </c>
      <c r="T30" s="97">
        <v>24312.33</v>
      </c>
      <c r="U30" s="97">
        <v>24677.97</v>
      </c>
      <c r="V30" s="97">
        <v>25302.32</v>
      </c>
      <c r="W30" s="97">
        <v>21249.61</v>
      </c>
      <c r="X30" s="97">
        <v>19202.599999999999</v>
      </c>
      <c r="Y30" s="97">
        <v>25135.02</v>
      </c>
      <c r="Z30" s="97">
        <v>21889.47</v>
      </c>
      <c r="AA30" s="97">
        <v>23168.9</v>
      </c>
      <c r="AB30" s="97">
        <v>25592.11</v>
      </c>
      <c r="AC30" s="97">
        <v>22178.98</v>
      </c>
      <c r="AD30" s="97">
        <v>25302.27</v>
      </c>
      <c r="AE30" s="97">
        <v>29294.15</v>
      </c>
      <c r="AF30" s="97">
        <v>29294.15</v>
      </c>
      <c r="AG30" s="97">
        <v>22529.41</v>
      </c>
      <c r="AH30" s="97">
        <v>26734.85</v>
      </c>
      <c r="AI30" s="97">
        <v>23169.29</v>
      </c>
      <c r="AJ30" s="97">
        <v>27329.05</v>
      </c>
      <c r="AK30" s="97">
        <v>27404.83</v>
      </c>
      <c r="AL30" s="97">
        <v>29294.12</v>
      </c>
      <c r="AM30" s="97">
        <v>28106.12</v>
      </c>
      <c r="AN30" s="97">
        <v>28106.04</v>
      </c>
      <c r="AO30" s="97">
        <v>30498.44</v>
      </c>
      <c r="AP30" s="97">
        <v>28837.43</v>
      </c>
      <c r="AQ30" s="97">
        <v>25226.240000000002</v>
      </c>
      <c r="AR30" s="97">
        <v>29294.12</v>
      </c>
      <c r="AS30" s="97">
        <v>30071.57</v>
      </c>
      <c r="AT30" s="97">
        <v>30718.79</v>
      </c>
      <c r="AU30" s="97">
        <v>32265.4</v>
      </c>
      <c r="AV30" s="97">
        <v>34665.33</v>
      </c>
      <c r="AW30" s="97">
        <v>33179.980000000003</v>
      </c>
      <c r="AX30" s="97">
        <v>30894.33</v>
      </c>
      <c r="AY30" s="97">
        <v>35427.129999999997</v>
      </c>
      <c r="AZ30" s="97">
        <v>31808.48</v>
      </c>
      <c r="BA30" s="97">
        <v>36653.589999999997</v>
      </c>
      <c r="BB30" s="97">
        <v>41361.56</v>
      </c>
      <c r="BC30" s="97">
        <v>39076.129999999997</v>
      </c>
      <c r="BD30" s="97">
        <v>39853.1</v>
      </c>
      <c r="BE30" s="97">
        <v>40378.53</v>
      </c>
      <c r="BF30" s="97">
        <v>40851.019999999997</v>
      </c>
      <c r="BG30" s="97">
        <v>44789.67</v>
      </c>
      <c r="BH30" s="97">
        <v>42458.26</v>
      </c>
      <c r="BI30" s="97">
        <v>51280.27</v>
      </c>
      <c r="BJ30" s="97">
        <v>46709.34</v>
      </c>
      <c r="BK30" s="97">
        <v>53081.64</v>
      </c>
      <c r="BL30" s="97">
        <v>51280.2</v>
      </c>
      <c r="BM30" s="97">
        <v>53108.51</v>
      </c>
      <c r="BN30" s="97">
        <v>33179.660000000003</v>
      </c>
      <c r="BO30" s="97">
        <v>33910.97</v>
      </c>
      <c r="BP30" s="97">
        <v>49672.26</v>
      </c>
    </row>
    <row r="31" spans="1:68" x14ac:dyDescent="0.25">
      <c r="A31" s="96">
        <v>29</v>
      </c>
      <c r="B31" s="97">
        <v>15618.85</v>
      </c>
      <c r="C31" s="97">
        <v>18214.3</v>
      </c>
      <c r="D31" s="97">
        <v>18669.900000000001</v>
      </c>
      <c r="E31" s="97">
        <v>16291.14</v>
      </c>
      <c r="F31" s="97">
        <v>16886.88</v>
      </c>
      <c r="G31" s="97">
        <v>19073.3</v>
      </c>
      <c r="H31" s="97">
        <v>19949.080000000002</v>
      </c>
      <c r="I31" s="97">
        <v>19378.43</v>
      </c>
      <c r="J31" s="97">
        <v>19537.75</v>
      </c>
      <c r="K31" s="97">
        <v>19949.13</v>
      </c>
      <c r="L31" s="97">
        <v>23945.85</v>
      </c>
      <c r="M31" s="97">
        <v>20223.48</v>
      </c>
      <c r="N31" s="97">
        <v>20429.150000000001</v>
      </c>
      <c r="O31" s="97">
        <v>24495.1</v>
      </c>
      <c r="P31" s="97">
        <v>23992.35</v>
      </c>
      <c r="Q31" s="97">
        <v>24769.37</v>
      </c>
      <c r="R31" s="97">
        <v>20975.34</v>
      </c>
      <c r="S31" s="97">
        <v>22895.07</v>
      </c>
      <c r="T31" s="97">
        <v>24952.27</v>
      </c>
      <c r="U31" s="97">
        <v>25317.91</v>
      </c>
      <c r="V31" s="97">
        <v>25302.32</v>
      </c>
      <c r="W31" s="97">
        <v>21615.25</v>
      </c>
      <c r="X31" s="97">
        <v>19202.599999999999</v>
      </c>
      <c r="Y31" s="97">
        <v>25774.93</v>
      </c>
      <c r="Z31" s="97">
        <v>22255.11</v>
      </c>
      <c r="AA31" s="97">
        <v>23488.799999999999</v>
      </c>
      <c r="AB31" s="97">
        <v>26232.04</v>
      </c>
      <c r="AC31" s="97">
        <v>22544.58</v>
      </c>
      <c r="AD31" s="97">
        <v>25302.27</v>
      </c>
      <c r="AE31" s="97">
        <v>29294.15</v>
      </c>
      <c r="AF31" s="97">
        <v>29294.15</v>
      </c>
      <c r="AG31" s="97">
        <v>22895.05</v>
      </c>
      <c r="AH31" s="97">
        <v>27374.73</v>
      </c>
      <c r="AI31" s="97">
        <v>23534.94</v>
      </c>
      <c r="AJ31" s="97">
        <v>27968.93</v>
      </c>
      <c r="AK31" s="97">
        <v>27404.83</v>
      </c>
      <c r="AL31" s="97">
        <v>29294.12</v>
      </c>
      <c r="AM31" s="97">
        <v>28746.080000000002</v>
      </c>
      <c r="AN31" s="97">
        <v>28746.01</v>
      </c>
      <c r="AO31" s="97">
        <v>30498.44</v>
      </c>
      <c r="AP31" s="97">
        <v>29477.37</v>
      </c>
      <c r="AQ31" s="97">
        <v>25591.88</v>
      </c>
      <c r="AR31" s="97">
        <v>29294.12</v>
      </c>
      <c r="AS31" s="97">
        <v>30071.57</v>
      </c>
      <c r="AT31" s="97">
        <v>30718.79</v>
      </c>
      <c r="AU31" s="97">
        <v>32265.4</v>
      </c>
      <c r="AV31" s="97">
        <v>34665.33</v>
      </c>
      <c r="AW31" s="97">
        <v>33179.980000000003</v>
      </c>
      <c r="AX31" s="97">
        <v>31534.26</v>
      </c>
      <c r="AY31" s="97">
        <v>35427.129999999997</v>
      </c>
      <c r="AZ31" s="97">
        <v>32448.42</v>
      </c>
      <c r="BA31" s="97">
        <v>36653.589999999997</v>
      </c>
      <c r="BB31" s="97">
        <v>41361.56</v>
      </c>
      <c r="BC31" s="97">
        <v>39076.129999999997</v>
      </c>
      <c r="BD31" s="97">
        <v>39853.1</v>
      </c>
      <c r="BE31" s="97">
        <v>40378.53</v>
      </c>
      <c r="BF31" s="97">
        <v>40851.019999999997</v>
      </c>
      <c r="BG31" s="97">
        <v>44789.67</v>
      </c>
      <c r="BH31" s="97">
        <v>42458.26</v>
      </c>
      <c r="BI31" s="97">
        <v>51280.27</v>
      </c>
      <c r="BJ31" s="97">
        <v>46709.34</v>
      </c>
      <c r="BK31" s="97">
        <v>53081.64</v>
      </c>
      <c r="BL31" s="97">
        <v>51280.2</v>
      </c>
      <c r="BM31" s="97">
        <v>53108.51</v>
      </c>
      <c r="BN31" s="97">
        <v>33179.660000000003</v>
      </c>
      <c r="BO31" s="97">
        <v>33910.97</v>
      </c>
      <c r="BP31" s="97">
        <v>49672.26</v>
      </c>
    </row>
    <row r="32" spans="1:68" x14ac:dyDescent="0.25">
      <c r="A32" s="96">
        <v>30</v>
      </c>
      <c r="B32" s="97">
        <v>15618.85</v>
      </c>
      <c r="C32" s="97">
        <v>18214.3</v>
      </c>
      <c r="D32" s="97">
        <v>18669.900000000001</v>
      </c>
      <c r="E32" s="97">
        <v>16291.14</v>
      </c>
      <c r="F32" s="97">
        <v>16886.88</v>
      </c>
      <c r="G32" s="97">
        <v>19073.3</v>
      </c>
      <c r="H32" s="97">
        <v>19949.080000000002</v>
      </c>
      <c r="I32" s="97">
        <v>19378.43</v>
      </c>
      <c r="J32" s="97">
        <v>19537.75</v>
      </c>
      <c r="K32" s="97">
        <v>19949.13</v>
      </c>
      <c r="L32" s="97">
        <v>23945.85</v>
      </c>
      <c r="M32" s="97">
        <v>20223.48</v>
      </c>
      <c r="N32" s="97">
        <v>20429.150000000001</v>
      </c>
      <c r="O32" s="97">
        <v>24495.1</v>
      </c>
      <c r="P32" s="97">
        <v>23992.35</v>
      </c>
      <c r="Q32" s="97">
        <v>24769.37</v>
      </c>
      <c r="R32" s="97">
        <v>20975.34</v>
      </c>
      <c r="S32" s="97">
        <v>22895.07</v>
      </c>
      <c r="T32" s="97">
        <v>24952.27</v>
      </c>
      <c r="U32" s="97">
        <v>25317.91</v>
      </c>
      <c r="V32" s="97">
        <v>25302.32</v>
      </c>
      <c r="W32" s="97">
        <v>21615.25</v>
      </c>
      <c r="X32" s="97">
        <v>19202.599999999999</v>
      </c>
      <c r="Y32" s="97">
        <v>25774.93</v>
      </c>
      <c r="Z32" s="97">
        <v>22255.11</v>
      </c>
      <c r="AA32" s="97">
        <v>23488.799999999999</v>
      </c>
      <c r="AB32" s="97">
        <v>26232.04</v>
      </c>
      <c r="AC32" s="97">
        <v>22544.58</v>
      </c>
      <c r="AD32" s="97">
        <v>25302.27</v>
      </c>
      <c r="AE32" s="97">
        <v>29294.15</v>
      </c>
      <c r="AF32" s="97">
        <v>29294.15</v>
      </c>
      <c r="AG32" s="97">
        <v>22895.05</v>
      </c>
      <c r="AH32" s="97">
        <v>27374.73</v>
      </c>
      <c r="AI32" s="97">
        <v>23534.94</v>
      </c>
      <c r="AJ32" s="97">
        <v>27968.93</v>
      </c>
      <c r="AK32" s="97">
        <v>27404.83</v>
      </c>
      <c r="AL32" s="97">
        <v>29294.12</v>
      </c>
      <c r="AM32" s="97">
        <v>28746.080000000002</v>
      </c>
      <c r="AN32" s="97">
        <v>28746.01</v>
      </c>
      <c r="AO32" s="97">
        <v>30498.44</v>
      </c>
      <c r="AP32" s="97">
        <v>29477.37</v>
      </c>
      <c r="AQ32" s="97">
        <v>25591.88</v>
      </c>
      <c r="AR32" s="97">
        <v>29294.12</v>
      </c>
      <c r="AS32" s="97">
        <v>30071.57</v>
      </c>
      <c r="AT32" s="97">
        <v>30718.79</v>
      </c>
      <c r="AU32" s="97">
        <v>32265.4</v>
      </c>
      <c r="AV32" s="97">
        <v>34665.33</v>
      </c>
      <c r="AW32" s="97">
        <v>33179.980000000003</v>
      </c>
      <c r="AX32" s="97">
        <v>31534.26</v>
      </c>
      <c r="AY32" s="97">
        <v>35427.129999999997</v>
      </c>
      <c r="AZ32" s="97">
        <v>32448.42</v>
      </c>
      <c r="BA32" s="97">
        <v>36653.589999999997</v>
      </c>
      <c r="BB32" s="97">
        <v>41361.56</v>
      </c>
      <c r="BC32" s="97">
        <v>39076.129999999997</v>
      </c>
      <c r="BD32" s="97">
        <v>39853.1</v>
      </c>
      <c r="BE32" s="97">
        <v>40378.53</v>
      </c>
      <c r="BF32" s="97">
        <v>40851.019999999997</v>
      </c>
      <c r="BG32" s="97">
        <v>44789.67</v>
      </c>
      <c r="BH32" s="97">
        <v>42458.26</v>
      </c>
      <c r="BI32" s="97">
        <v>51280.27</v>
      </c>
      <c r="BJ32" s="97">
        <v>46709.34</v>
      </c>
      <c r="BK32" s="97">
        <v>54452.91</v>
      </c>
      <c r="BL32" s="97">
        <v>51280.2</v>
      </c>
      <c r="BM32" s="97">
        <v>53108.51</v>
      </c>
      <c r="BN32" s="97">
        <v>33179.660000000003</v>
      </c>
      <c r="BO32" s="97">
        <v>33910.97</v>
      </c>
      <c r="BP32" s="97">
        <v>49672.26</v>
      </c>
    </row>
    <row r="33" spans="1:68" x14ac:dyDescent="0.25">
      <c r="A33" s="96">
        <v>31</v>
      </c>
      <c r="B33" s="97">
        <v>15618.85</v>
      </c>
      <c r="C33" s="97">
        <v>18214.3</v>
      </c>
      <c r="D33" s="97">
        <v>18669.900000000001</v>
      </c>
      <c r="E33" s="97">
        <v>16291.14</v>
      </c>
      <c r="F33" s="97">
        <v>16886.88</v>
      </c>
      <c r="G33" s="97">
        <v>19073.3</v>
      </c>
      <c r="H33" s="97">
        <v>19949.080000000002</v>
      </c>
      <c r="I33" s="97">
        <v>19378.43</v>
      </c>
      <c r="J33" s="97">
        <v>19537.75</v>
      </c>
      <c r="K33" s="97">
        <v>19949.13</v>
      </c>
      <c r="L33" s="97">
        <v>23945.85</v>
      </c>
      <c r="M33" s="97">
        <v>20223.48</v>
      </c>
      <c r="N33" s="97">
        <v>20429.150000000001</v>
      </c>
      <c r="O33" s="97">
        <v>24495.1</v>
      </c>
      <c r="P33" s="97">
        <v>23992.35</v>
      </c>
      <c r="Q33" s="97">
        <v>24769.37</v>
      </c>
      <c r="R33" s="97">
        <v>21340.98</v>
      </c>
      <c r="S33" s="97">
        <v>23260.69</v>
      </c>
      <c r="T33" s="97">
        <v>24952.27</v>
      </c>
      <c r="U33" s="97">
        <v>25317.91</v>
      </c>
      <c r="V33" s="97">
        <v>25302.32</v>
      </c>
      <c r="W33" s="97">
        <v>21980.87</v>
      </c>
      <c r="X33" s="97">
        <v>19202.599999999999</v>
      </c>
      <c r="Y33" s="97">
        <v>25774.93</v>
      </c>
      <c r="Z33" s="97">
        <v>22620.73</v>
      </c>
      <c r="AA33" s="97">
        <v>23488.799999999999</v>
      </c>
      <c r="AB33" s="97">
        <v>26232.04</v>
      </c>
      <c r="AC33" s="97">
        <v>22910.22</v>
      </c>
      <c r="AD33" s="97">
        <v>25302.27</v>
      </c>
      <c r="AE33" s="97">
        <v>29294.15</v>
      </c>
      <c r="AF33" s="97">
        <v>29294.15</v>
      </c>
      <c r="AG33" s="97">
        <v>23260.67</v>
      </c>
      <c r="AH33" s="97">
        <v>27374.73</v>
      </c>
      <c r="AI33" s="97">
        <v>23900.6</v>
      </c>
      <c r="AJ33" s="97">
        <v>27968.93</v>
      </c>
      <c r="AK33" s="97">
        <v>27404.83</v>
      </c>
      <c r="AL33" s="97">
        <v>29294.12</v>
      </c>
      <c r="AM33" s="97">
        <v>28746.080000000002</v>
      </c>
      <c r="AN33" s="97">
        <v>29385.919999999998</v>
      </c>
      <c r="AO33" s="97">
        <v>30498.44</v>
      </c>
      <c r="AP33" s="97">
        <v>30117.25</v>
      </c>
      <c r="AQ33" s="97">
        <v>25957.5</v>
      </c>
      <c r="AR33" s="97">
        <v>29294.12</v>
      </c>
      <c r="AS33" s="97">
        <v>30071.57</v>
      </c>
      <c r="AT33" s="97">
        <v>30718.79</v>
      </c>
      <c r="AU33" s="97">
        <v>32265.4</v>
      </c>
      <c r="AV33" s="97">
        <v>34665.33</v>
      </c>
      <c r="AW33" s="97">
        <v>33179.980000000003</v>
      </c>
      <c r="AX33" s="97">
        <v>32174.17</v>
      </c>
      <c r="AY33" s="97">
        <v>35427.129999999997</v>
      </c>
      <c r="AZ33" s="97">
        <v>33088.33</v>
      </c>
      <c r="BA33" s="97">
        <v>36653.589999999997</v>
      </c>
      <c r="BB33" s="97">
        <v>41361.56</v>
      </c>
      <c r="BC33" s="97">
        <v>39076.129999999997</v>
      </c>
      <c r="BD33" s="97">
        <v>39853.1</v>
      </c>
      <c r="BE33" s="97">
        <v>40378.53</v>
      </c>
      <c r="BF33" s="97">
        <v>40851.019999999997</v>
      </c>
      <c r="BG33" s="97">
        <v>44789.67</v>
      </c>
      <c r="BH33" s="97">
        <v>42458.26</v>
      </c>
      <c r="BI33" s="97">
        <v>51280.27</v>
      </c>
      <c r="BJ33" s="97">
        <v>46709.34</v>
      </c>
      <c r="BK33" s="97">
        <v>54452.91</v>
      </c>
      <c r="BL33" s="97">
        <v>51280.2</v>
      </c>
      <c r="BM33" s="97">
        <v>53108.51</v>
      </c>
      <c r="BN33" s="97">
        <v>33179.660000000003</v>
      </c>
      <c r="BO33" s="97">
        <v>33910.97</v>
      </c>
      <c r="BP33" s="97">
        <v>49672.26</v>
      </c>
    </row>
    <row r="34" spans="1:68" x14ac:dyDescent="0.25">
      <c r="A34" s="3">
        <v>32</v>
      </c>
      <c r="B34" s="97">
        <v>15618.85</v>
      </c>
      <c r="C34" s="97">
        <v>18214.3</v>
      </c>
      <c r="D34" s="97">
        <v>18669.900000000001</v>
      </c>
      <c r="E34" s="97">
        <v>16291.14</v>
      </c>
      <c r="F34" s="97">
        <v>16886.88</v>
      </c>
      <c r="G34" s="97">
        <v>19073.3</v>
      </c>
      <c r="H34" s="97">
        <v>19949.080000000002</v>
      </c>
      <c r="I34" s="97">
        <v>19378.43</v>
      </c>
      <c r="J34" s="97">
        <v>19537.75</v>
      </c>
      <c r="K34" s="97">
        <v>19949.13</v>
      </c>
      <c r="L34" s="97">
        <v>23945.85</v>
      </c>
      <c r="M34" s="97">
        <v>20223.48</v>
      </c>
      <c r="N34" s="97">
        <v>20429.150000000001</v>
      </c>
      <c r="O34" s="97">
        <v>24495.1</v>
      </c>
      <c r="P34" s="97">
        <v>23992.35</v>
      </c>
      <c r="Q34" s="97">
        <v>24769.37</v>
      </c>
      <c r="R34" s="97">
        <v>21340.98</v>
      </c>
      <c r="S34" s="97">
        <v>23260.69</v>
      </c>
      <c r="T34" s="97">
        <v>24952.27</v>
      </c>
      <c r="U34" s="97">
        <v>25317.91</v>
      </c>
      <c r="V34" s="97">
        <v>25302.32</v>
      </c>
      <c r="W34" s="97">
        <v>21980.87</v>
      </c>
      <c r="X34" s="97">
        <v>19202.599999999999</v>
      </c>
      <c r="Y34" s="97">
        <v>25774.93</v>
      </c>
      <c r="Z34" s="97">
        <v>22620.73</v>
      </c>
      <c r="AA34" s="97">
        <v>23488.799999999999</v>
      </c>
      <c r="AB34" s="97">
        <v>26232.04</v>
      </c>
      <c r="AC34" s="97">
        <v>22910.22</v>
      </c>
      <c r="AD34" s="97">
        <v>25302.27</v>
      </c>
      <c r="AE34" s="97">
        <v>29294.15</v>
      </c>
      <c r="AF34" s="97">
        <v>29294.15</v>
      </c>
      <c r="AG34" s="97">
        <v>23260.67</v>
      </c>
      <c r="AH34" s="97">
        <v>27374.73</v>
      </c>
      <c r="AI34" s="97">
        <v>23900.6</v>
      </c>
      <c r="AJ34" s="97">
        <v>27968.93</v>
      </c>
      <c r="AK34" s="97">
        <v>27404.83</v>
      </c>
      <c r="AL34" s="97">
        <v>29294.12</v>
      </c>
      <c r="AM34" s="97">
        <v>28746.080000000002</v>
      </c>
      <c r="AN34" s="97">
        <v>29385.919999999998</v>
      </c>
      <c r="AO34" s="97">
        <v>30498.44</v>
      </c>
      <c r="AP34" s="97">
        <v>30117.25</v>
      </c>
      <c r="AQ34" s="97">
        <v>25957.5</v>
      </c>
      <c r="AR34" s="97">
        <v>29294.12</v>
      </c>
      <c r="AS34" s="97">
        <v>30071.57</v>
      </c>
      <c r="AT34" s="97">
        <v>30718.79</v>
      </c>
      <c r="AU34" s="97">
        <v>32265.4</v>
      </c>
      <c r="AV34" s="97">
        <v>34665.33</v>
      </c>
      <c r="AW34" s="97">
        <v>33179.980000000003</v>
      </c>
      <c r="AX34" s="97">
        <v>32174.17</v>
      </c>
      <c r="AY34" s="97">
        <v>35427.129999999997</v>
      </c>
      <c r="AZ34" s="97">
        <v>33088.33</v>
      </c>
      <c r="BA34" s="97">
        <v>36653.589999999997</v>
      </c>
      <c r="BB34" s="97">
        <v>41361.56</v>
      </c>
      <c r="BC34" s="97">
        <v>39076.129999999997</v>
      </c>
      <c r="BD34" s="97">
        <v>39853.1</v>
      </c>
      <c r="BE34" s="97">
        <v>40378.53</v>
      </c>
      <c r="BF34" s="97">
        <v>40851.019999999997</v>
      </c>
      <c r="BG34" s="97">
        <v>44789.67</v>
      </c>
      <c r="BH34" s="97">
        <v>42458.26</v>
      </c>
      <c r="BI34" s="97">
        <v>51280.27</v>
      </c>
      <c r="BJ34" s="97">
        <v>46709.34</v>
      </c>
      <c r="BK34" s="97">
        <v>54452.91</v>
      </c>
      <c r="BL34" s="97">
        <v>51280.2</v>
      </c>
      <c r="BM34" s="97">
        <v>53108.51</v>
      </c>
      <c r="BN34" s="97">
        <v>33179.660000000003</v>
      </c>
      <c r="BO34" s="97">
        <v>33910.97</v>
      </c>
      <c r="BP34" s="97">
        <v>49672.26</v>
      </c>
    </row>
    <row r="35" spans="1:68" x14ac:dyDescent="0.25">
      <c r="A35" s="3">
        <v>33</v>
      </c>
      <c r="B35" s="97">
        <v>15618.85</v>
      </c>
      <c r="C35" s="97">
        <v>18214.3</v>
      </c>
      <c r="D35" s="97">
        <v>18669.900000000001</v>
      </c>
      <c r="E35" s="97">
        <v>16291.14</v>
      </c>
      <c r="F35" s="97">
        <v>16886.88</v>
      </c>
      <c r="G35" s="97">
        <v>19073.3</v>
      </c>
      <c r="H35" s="97">
        <v>19949.080000000002</v>
      </c>
      <c r="I35" s="97">
        <v>19378.43</v>
      </c>
      <c r="J35" s="97">
        <v>19537.75</v>
      </c>
      <c r="K35" s="97">
        <v>19949.13</v>
      </c>
      <c r="L35" s="97">
        <v>23945.85</v>
      </c>
      <c r="M35" s="97">
        <v>20223.48</v>
      </c>
      <c r="N35" s="97">
        <v>20429.150000000001</v>
      </c>
      <c r="O35" s="97">
        <v>24495.1</v>
      </c>
      <c r="P35" s="97">
        <v>23992.35</v>
      </c>
      <c r="Q35" s="97">
        <v>24769.37</v>
      </c>
      <c r="R35" s="97">
        <v>21340.98</v>
      </c>
      <c r="S35" s="97">
        <v>23260.69</v>
      </c>
      <c r="T35" s="97">
        <v>24952.27</v>
      </c>
      <c r="U35" s="97">
        <v>25317.91</v>
      </c>
      <c r="V35" s="97">
        <v>25302.32</v>
      </c>
      <c r="W35" s="97">
        <v>21980.87</v>
      </c>
      <c r="X35" s="97">
        <v>19202.599999999999</v>
      </c>
      <c r="Y35" s="97">
        <v>25774.93</v>
      </c>
      <c r="Z35" s="97">
        <v>22620.73</v>
      </c>
      <c r="AA35" s="97">
        <v>23488.799999999999</v>
      </c>
      <c r="AB35" s="97">
        <v>26232.04</v>
      </c>
      <c r="AC35" s="97">
        <v>22910.22</v>
      </c>
      <c r="AD35" s="97">
        <v>25302.27</v>
      </c>
      <c r="AE35" s="97">
        <v>29294.15</v>
      </c>
      <c r="AF35" s="97">
        <v>29294.15</v>
      </c>
      <c r="AG35" s="97">
        <v>23260.67</v>
      </c>
      <c r="AH35" s="97">
        <v>27374.73</v>
      </c>
      <c r="AI35" s="97">
        <v>23900.6</v>
      </c>
      <c r="AJ35" s="97">
        <v>27968.93</v>
      </c>
      <c r="AK35" s="97">
        <v>27404.83</v>
      </c>
      <c r="AL35" s="97">
        <v>29294.12</v>
      </c>
      <c r="AM35" s="97">
        <v>28746.080000000002</v>
      </c>
      <c r="AN35" s="97">
        <v>29385.919999999998</v>
      </c>
      <c r="AO35" s="97">
        <v>30498.44</v>
      </c>
      <c r="AP35" s="97">
        <v>30117.25</v>
      </c>
      <c r="AQ35" s="97">
        <v>25957.5</v>
      </c>
      <c r="AR35" s="97">
        <v>29294.12</v>
      </c>
      <c r="AS35" s="97">
        <v>30071.57</v>
      </c>
      <c r="AT35" s="97">
        <v>30718.79</v>
      </c>
      <c r="AU35" s="97">
        <v>32265.4</v>
      </c>
      <c r="AV35" s="97">
        <v>34665.33</v>
      </c>
      <c r="AW35" s="97">
        <v>33179.980000000003</v>
      </c>
      <c r="AX35" s="97">
        <v>32174.17</v>
      </c>
      <c r="AY35" s="97">
        <v>35427.129999999997</v>
      </c>
      <c r="AZ35" s="97">
        <v>33088.33</v>
      </c>
      <c r="BA35" s="97">
        <v>36653.589999999997</v>
      </c>
      <c r="BB35" s="97">
        <v>41361.56</v>
      </c>
      <c r="BC35" s="97">
        <v>39076.129999999997</v>
      </c>
      <c r="BD35" s="97">
        <v>39853.1</v>
      </c>
      <c r="BE35" s="97">
        <v>40378.53</v>
      </c>
      <c r="BF35" s="97">
        <v>40851.019999999997</v>
      </c>
      <c r="BG35" s="97">
        <v>44789.67</v>
      </c>
      <c r="BH35" s="97">
        <v>42458.26</v>
      </c>
      <c r="BI35" s="97">
        <v>51280.27</v>
      </c>
      <c r="BJ35" s="97">
        <v>46709.34</v>
      </c>
      <c r="BK35" s="97">
        <v>54452.91</v>
      </c>
      <c r="BL35" s="97">
        <v>51280.2</v>
      </c>
      <c r="BM35" s="97">
        <v>53108.51</v>
      </c>
      <c r="BN35" s="97">
        <v>33179.660000000003</v>
      </c>
      <c r="BO35" s="97">
        <v>33910.97</v>
      </c>
      <c r="BP35" s="97">
        <v>49672.26</v>
      </c>
    </row>
    <row r="36" spans="1:68" x14ac:dyDescent="0.25">
      <c r="A36" s="3">
        <v>34</v>
      </c>
      <c r="B36" s="97">
        <v>15618.85</v>
      </c>
      <c r="C36" s="97">
        <v>18214.3</v>
      </c>
      <c r="D36" s="97">
        <v>18669.900000000001</v>
      </c>
      <c r="E36" s="97">
        <v>16291.14</v>
      </c>
      <c r="F36" s="97">
        <v>16886.88</v>
      </c>
      <c r="G36" s="97">
        <v>19073.3</v>
      </c>
      <c r="H36" s="97">
        <v>19949.080000000002</v>
      </c>
      <c r="I36" s="97">
        <v>19378.43</v>
      </c>
      <c r="J36" s="97">
        <v>19537.75</v>
      </c>
      <c r="K36" s="97">
        <v>19949.13</v>
      </c>
      <c r="L36" s="97">
        <v>23945.85</v>
      </c>
      <c r="M36" s="97">
        <v>20223.48</v>
      </c>
      <c r="N36" s="97">
        <v>20429.150000000001</v>
      </c>
      <c r="O36" s="97">
        <v>24495.1</v>
      </c>
      <c r="P36" s="97">
        <v>23992.35</v>
      </c>
      <c r="Q36" s="97">
        <v>24769.37</v>
      </c>
      <c r="R36" s="97">
        <v>21340.98</v>
      </c>
      <c r="S36" s="97">
        <v>23260.69</v>
      </c>
      <c r="T36" s="97">
        <v>24952.27</v>
      </c>
      <c r="U36" s="97">
        <v>25317.91</v>
      </c>
      <c r="V36" s="97">
        <v>25302.32</v>
      </c>
      <c r="W36" s="97">
        <v>21980.87</v>
      </c>
      <c r="X36" s="97">
        <v>19202.599999999999</v>
      </c>
      <c r="Y36" s="97">
        <v>25774.93</v>
      </c>
      <c r="Z36" s="97">
        <v>22620.73</v>
      </c>
      <c r="AA36" s="97">
        <v>23488.799999999999</v>
      </c>
      <c r="AB36" s="97">
        <v>26232.04</v>
      </c>
      <c r="AC36" s="97">
        <v>22910.22</v>
      </c>
      <c r="AD36" s="97">
        <v>25302.27</v>
      </c>
      <c r="AE36" s="97">
        <v>29294.15</v>
      </c>
      <c r="AF36" s="97">
        <v>29294.15</v>
      </c>
      <c r="AG36" s="97">
        <v>23260.67</v>
      </c>
      <c r="AH36" s="97">
        <v>27374.73</v>
      </c>
      <c r="AI36" s="97">
        <v>23900.6</v>
      </c>
      <c r="AJ36" s="97">
        <v>27968.93</v>
      </c>
      <c r="AK36" s="97">
        <v>27404.83</v>
      </c>
      <c r="AL36" s="97">
        <v>29294.12</v>
      </c>
      <c r="AM36" s="97">
        <v>28746.080000000002</v>
      </c>
      <c r="AN36" s="97">
        <v>29385.919999999998</v>
      </c>
      <c r="AO36" s="97">
        <v>30498.44</v>
      </c>
      <c r="AP36" s="97">
        <v>30117.25</v>
      </c>
      <c r="AQ36" s="97">
        <v>25957.5</v>
      </c>
      <c r="AR36" s="97">
        <v>29294.12</v>
      </c>
      <c r="AS36" s="97">
        <v>30071.57</v>
      </c>
      <c r="AT36" s="97">
        <v>30718.79</v>
      </c>
      <c r="AU36" s="97">
        <v>32265.4</v>
      </c>
      <c r="AV36" s="97">
        <v>34665.33</v>
      </c>
      <c r="AW36" s="97">
        <v>33179.980000000003</v>
      </c>
      <c r="AX36" s="97">
        <v>32174.17</v>
      </c>
      <c r="AY36" s="97">
        <v>35427.129999999997</v>
      </c>
      <c r="AZ36" s="97">
        <v>33088.33</v>
      </c>
      <c r="BA36" s="97">
        <v>36653.589999999997</v>
      </c>
      <c r="BB36" s="97">
        <v>41361.56</v>
      </c>
      <c r="BC36" s="97">
        <v>39076.129999999997</v>
      </c>
      <c r="BD36" s="97">
        <v>39853.1</v>
      </c>
      <c r="BE36" s="97">
        <v>40378.53</v>
      </c>
      <c r="BF36" s="97">
        <v>40851.019999999997</v>
      </c>
      <c r="BG36" s="97">
        <v>44789.67</v>
      </c>
      <c r="BH36" s="97">
        <v>42458.26</v>
      </c>
      <c r="BI36" s="97">
        <v>51280.27</v>
      </c>
      <c r="BJ36" s="97">
        <v>46709.34</v>
      </c>
      <c r="BK36" s="97">
        <v>54452.91</v>
      </c>
      <c r="BL36" s="97">
        <v>51280.2</v>
      </c>
      <c r="BM36" s="97">
        <v>53108.51</v>
      </c>
      <c r="BN36" s="97">
        <v>33179.660000000003</v>
      </c>
      <c r="BO36" s="97">
        <v>33910.97</v>
      </c>
      <c r="BP36" s="97">
        <v>49672.26</v>
      </c>
    </row>
    <row r="37" spans="1:68" x14ac:dyDescent="0.25">
      <c r="A37" s="3">
        <v>35</v>
      </c>
      <c r="B37" s="97">
        <v>15618.85</v>
      </c>
      <c r="C37" s="97">
        <v>18214.3</v>
      </c>
      <c r="D37" s="97">
        <v>18669.900000000001</v>
      </c>
      <c r="E37" s="97">
        <v>16291.14</v>
      </c>
      <c r="F37" s="97">
        <v>16886.88</v>
      </c>
      <c r="G37" s="97">
        <v>19073.3</v>
      </c>
      <c r="H37" s="97">
        <v>19949.080000000002</v>
      </c>
      <c r="I37" s="97">
        <v>19378.43</v>
      </c>
      <c r="J37" s="97">
        <v>19537.75</v>
      </c>
      <c r="K37" s="97">
        <v>19949.13</v>
      </c>
      <c r="L37" s="97">
        <v>23945.85</v>
      </c>
      <c r="M37" s="97">
        <v>20223.48</v>
      </c>
      <c r="N37" s="97">
        <v>20429.150000000001</v>
      </c>
      <c r="O37" s="97">
        <v>24495.1</v>
      </c>
      <c r="P37" s="97">
        <v>23992.35</v>
      </c>
      <c r="Q37" s="97">
        <v>24769.37</v>
      </c>
      <c r="R37" s="97">
        <v>21340.98</v>
      </c>
      <c r="S37" s="97">
        <v>23260.69</v>
      </c>
      <c r="T37" s="97">
        <v>24952.27</v>
      </c>
      <c r="U37" s="97">
        <v>25317.91</v>
      </c>
      <c r="V37" s="97">
        <v>25302.32</v>
      </c>
      <c r="W37" s="97">
        <v>21980.87</v>
      </c>
      <c r="X37" s="97">
        <v>19202.599999999999</v>
      </c>
      <c r="Y37" s="97">
        <v>25774.93</v>
      </c>
      <c r="Z37" s="97">
        <v>22620.73</v>
      </c>
      <c r="AA37" s="97">
        <v>23488.799999999999</v>
      </c>
      <c r="AB37" s="97">
        <v>26232.04</v>
      </c>
      <c r="AC37" s="97">
        <v>22910.22</v>
      </c>
      <c r="AD37" s="97">
        <v>25302.27</v>
      </c>
      <c r="AE37" s="97">
        <v>29294.15</v>
      </c>
      <c r="AF37" s="97">
        <v>29294.15</v>
      </c>
      <c r="AG37" s="97">
        <v>23260.67</v>
      </c>
      <c r="AH37" s="97">
        <v>27374.73</v>
      </c>
      <c r="AI37" s="97">
        <v>23900.6</v>
      </c>
      <c r="AJ37" s="97">
        <v>27968.93</v>
      </c>
      <c r="AK37" s="97">
        <v>27404.83</v>
      </c>
      <c r="AL37" s="97">
        <v>29294.12</v>
      </c>
      <c r="AM37" s="97">
        <v>28746.080000000002</v>
      </c>
      <c r="AN37" s="97">
        <v>29385.919999999998</v>
      </c>
      <c r="AO37" s="97">
        <v>30498.44</v>
      </c>
      <c r="AP37" s="97">
        <v>30117.25</v>
      </c>
      <c r="AQ37" s="97">
        <v>25957.5</v>
      </c>
      <c r="AR37" s="97">
        <v>29294.12</v>
      </c>
      <c r="AS37" s="97">
        <v>30071.57</v>
      </c>
      <c r="AT37" s="97">
        <v>30718.79</v>
      </c>
      <c r="AU37" s="97">
        <v>32265.4</v>
      </c>
      <c r="AV37" s="97">
        <v>34665.33</v>
      </c>
      <c r="AW37" s="97">
        <v>33179.980000000003</v>
      </c>
      <c r="AX37" s="97">
        <v>32174.17</v>
      </c>
      <c r="AY37" s="97">
        <v>35427.129999999997</v>
      </c>
      <c r="AZ37" s="97">
        <v>33088.33</v>
      </c>
      <c r="BA37" s="97">
        <v>36653.589999999997</v>
      </c>
      <c r="BB37" s="97">
        <v>41361.56</v>
      </c>
      <c r="BC37" s="97">
        <v>39076.129999999997</v>
      </c>
      <c r="BD37" s="97">
        <v>39853.1</v>
      </c>
      <c r="BE37" s="97">
        <v>40378.53</v>
      </c>
      <c r="BF37" s="97">
        <v>40851.019999999997</v>
      </c>
      <c r="BG37" s="97">
        <v>44789.67</v>
      </c>
      <c r="BH37" s="97">
        <v>42458.26</v>
      </c>
      <c r="BI37" s="97">
        <v>51280.27</v>
      </c>
      <c r="BJ37" s="97">
        <v>46709.34</v>
      </c>
      <c r="BK37" s="97">
        <v>54452.91</v>
      </c>
      <c r="BL37" s="97">
        <v>51280.2</v>
      </c>
      <c r="BM37" s="97">
        <v>53108.51</v>
      </c>
      <c r="BN37" s="97">
        <v>33179.660000000003</v>
      </c>
      <c r="BO37" s="97">
        <v>33910.97</v>
      </c>
      <c r="BP37" s="97">
        <v>49672.26</v>
      </c>
    </row>
    <row r="38" spans="1:68" x14ac:dyDescent="0.25">
      <c r="A38" s="3">
        <v>36</v>
      </c>
      <c r="B38" s="97">
        <v>15618.85</v>
      </c>
      <c r="C38" s="97">
        <v>18214.3</v>
      </c>
      <c r="D38" s="97">
        <v>18669.900000000001</v>
      </c>
      <c r="E38" s="97">
        <v>16291.14</v>
      </c>
      <c r="F38" s="97">
        <v>16886.88</v>
      </c>
      <c r="G38" s="97">
        <v>19073.3</v>
      </c>
      <c r="H38" s="97">
        <v>19949.080000000002</v>
      </c>
      <c r="I38" s="97">
        <v>19378.43</v>
      </c>
      <c r="J38" s="97">
        <v>19537.75</v>
      </c>
      <c r="K38" s="97">
        <v>19949.13</v>
      </c>
      <c r="L38" s="97">
        <v>23945.85</v>
      </c>
      <c r="M38" s="97">
        <v>20223.48</v>
      </c>
      <c r="N38" s="97">
        <v>20429.150000000001</v>
      </c>
      <c r="O38" s="97">
        <v>24495.1</v>
      </c>
      <c r="P38" s="97">
        <v>23992.35</v>
      </c>
      <c r="Q38" s="97">
        <v>24769.37</v>
      </c>
      <c r="R38" s="97">
        <v>21340.98</v>
      </c>
      <c r="S38" s="97">
        <v>23260.69</v>
      </c>
      <c r="T38" s="97">
        <v>24952.27</v>
      </c>
      <c r="U38" s="97">
        <v>25317.91</v>
      </c>
      <c r="V38" s="97">
        <v>25302.32</v>
      </c>
      <c r="W38" s="97">
        <v>21980.87</v>
      </c>
      <c r="X38" s="97">
        <v>19202.599999999999</v>
      </c>
      <c r="Y38" s="97">
        <v>25774.93</v>
      </c>
      <c r="Z38" s="97">
        <v>22620.73</v>
      </c>
      <c r="AA38" s="97">
        <v>23488.799999999999</v>
      </c>
      <c r="AB38" s="97">
        <v>26232.04</v>
      </c>
      <c r="AC38" s="97">
        <v>22910.22</v>
      </c>
      <c r="AD38" s="97">
        <v>25302.27</v>
      </c>
      <c r="AE38" s="97">
        <v>29294.15</v>
      </c>
      <c r="AF38" s="97">
        <v>29294.15</v>
      </c>
      <c r="AG38" s="97">
        <v>23260.67</v>
      </c>
      <c r="AH38" s="97">
        <v>27374.73</v>
      </c>
      <c r="AI38" s="97">
        <v>23900.6</v>
      </c>
      <c r="AJ38" s="97">
        <v>27968.93</v>
      </c>
      <c r="AK38" s="97">
        <v>27404.83</v>
      </c>
      <c r="AL38" s="97">
        <v>29294.12</v>
      </c>
      <c r="AM38" s="97">
        <v>28746.080000000002</v>
      </c>
      <c r="AN38" s="97">
        <v>29385.919999999998</v>
      </c>
      <c r="AO38" s="97">
        <v>30498.44</v>
      </c>
      <c r="AP38" s="97">
        <v>30117.25</v>
      </c>
      <c r="AQ38" s="97">
        <v>25957.5</v>
      </c>
      <c r="AR38" s="97">
        <v>29294.12</v>
      </c>
      <c r="AS38" s="97">
        <v>30071.57</v>
      </c>
      <c r="AT38" s="97">
        <v>30718.79</v>
      </c>
      <c r="AU38" s="97">
        <v>32265.4</v>
      </c>
      <c r="AV38" s="97">
        <v>34665.33</v>
      </c>
      <c r="AW38" s="97">
        <v>33179.980000000003</v>
      </c>
      <c r="AX38" s="97">
        <v>32174.17</v>
      </c>
      <c r="AY38" s="97">
        <v>35427.129999999997</v>
      </c>
      <c r="AZ38" s="97">
        <v>33088.33</v>
      </c>
      <c r="BA38" s="97">
        <v>36653.589999999997</v>
      </c>
      <c r="BB38" s="97">
        <v>41361.56</v>
      </c>
      <c r="BC38" s="97">
        <v>39076.129999999997</v>
      </c>
      <c r="BD38" s="97">
        <v>39853.1</v>
      </c>
      <c r="BE38" s="97">
        <v>40378.53</v>
      </c>
      <c r="BF38" s="97">
        <v>40851.019999999997</v>
      </c>
      <c r="BG38" s="97">
        <v>44789.67</v>
      </c>
      <c r="BH38" s="97">
        <v>42458.26</v>
      </c>
      <c r="BI38" s="97">
        <v>51280.27</v>
      </c>
      <c r="BJ38" s="97">
        <v>46709.34</v>
      </c>
      <c r="BK38" s="97">
        <v>54452.91</v>
      </c>
      <c r="BL38" s="97">
        <v>51280.2</v>
      </c>
      <c r="BM38" s="97">
        <v>53108.51</v>
      </c>
      <c r="BN38" s="97">
        <v>33179.660000000003</v>
      </c>
      <c r="BO38" s="97">
        <v>33910.97</v>
      </c>
      <c r="BP38" s="97">
        <v>49672.26</v>
      </c>
    </row>
    <row r="39" spans="1:68" x14ac:dyDescent="0.25">
      <c r="A39" s="3">
        <v>37</v>
      </c>
      <c r="B39" s="97">
        <v>15618.85</v>
      </c>
      <c r="C39" s="97">
        <v>18214.3</v>
      </c>
      <c r="D39" s="97">
        <v>18669.900000000001</v>
      </c>
      <c r="E39" s="97">
        <v>16291.14</v>
      </c>
      <c r="F39" s="97">
        <v>16886.88</v>
      </c>
      <c r="G39" s="97">
        <v>19073.3</v>
      </c>
      <c r="H39" s="97">
        <v>19949.080000000002</v>
      </c>
      <c r="I39" s="97">
        <v>19378.43</v>
      </c>
      <c r="J39" s="97">
        <v>19537.75</v>
      </c>
      <c r="K39" s="97">
        <v>19949.13</v>
      </c>
      <c r="L39" s="97">
        <v>23945.85</v>
      </c>
      <c r="M39" s="97">
        <v>20223.48</v>
      </c>
      <c r="N39" s="97">
        <v>20429.150000000001</v>
      </c>
      <c r="O39" s="97">
        <v>24495.1</v>
      </c>
      <c r="P39" s="97">
        <v>23992.35</v>
      </c>
      <c r="Q39" s="97">
        <v>24769.37</v>
      </c>
      <c r="R39" s="97">
        <v>21340.98</v>
      </c>
      <c r="S39" s="97">
        <v>23260.69</v>
      </c>
      <c r="T39" s="97">
        <v>24952.27</v>
      </c>
      <c r="U39" s="97">
        <v>25317.91</v>
      </c>
      <c r="V39" s="97">
        <v>25302.32</v>
      </c>
      <c r="W39" s="97">
        <v>21980.87</v>
      </c>
      <c r="X39" s="97">
        <v>19202.599999999999</v>
      </c>
      <c r="Y39" s="97">
        <v>25774.93</v>
      </c>
      <c r="Z39" s="97">
        <v>22620.73</v>
      </c>
      <c r="AA39" s="97">
        <v>23488.799999999999</v>
      </c>
      <c r="AB39" s="97">
        <v>26232.04</v>
      </c>
      <c r="AC39" s="97">
        <v>22910.22</v>
      </c>
      <c r="AD39" s="97">
        <v>25302.27</v>
      </c>
      <c r="AE39" s="97">
        <v>29294.15</v>
      </c>
      <c r="AF39" s="97">
        <v>29294.15</v>
      </c>
      <c r="AG39" s="97">
        <v>23260.67</v>
      </c>
      <c r="AH39" s="97">
        <v>27374.73</v>
      </c>
      <c r="AI39" s="97">
        <v>23900.6</v>
      </c>
      <c r="AJ39" s="97">
        <v>27968.93</v>
      </c>
      <c r="AK39" s="97">
        <v>27404.83</v>
      </c>
      <c r="AL39" s="97">
        <v>29294.12</v>
      </c>
      <c r="AM39" s="97">
        <v>28746.080000000002</v>
      </c>
      <c r="AN39" s="97">
        <v>29385.919999999998</v>
      </c>
      <c r="AO39" s="97">
        <v>30498.44</v>
      </c>
      <c r="AP39" s="97">
        <v>30117.25</v>
      </c>
      <c r="AQ39" s="97">
        <v>25957.5</v>
      </c>
      <c r="AR39" s="97">
        <v>29294.12</v>
      </c>
      <c r="AS39" s="97">
        <v>30071.57</v>
      </c>
      <c r="AT39" s="97">
        <v>30718.79</v>
      </c>
      <c r="AU39" s="97">
        <v>32265.4</v>
      </c>
      <c r="AV39" s="97">
        <v>34665.33</v>
      </c>
      <c r="AW39" s="97">
        <v>33179.980000000003</v>
      </c>
      <c r="AX39" s="97">
        <v>32174.17</v>
      </c>
      <c r="AY39" s="97">
        <v>35427.129999999997</v>
      </c>
      <c r="AZ39" s="97">
        <v>33088.33</v>
      </c>
      <c r="BA39" s="97">
        <v>36653.589999999997</v>
      </c>
      <c r="BB39" s="97">
        <v>41361.56</v>
      </c>
      <c r="BC39" s="97">
        <v>39076.129999999997</v>
      </c>
      <c r="BD39" s="97">
        <v>39853.1</v>
      </c>
      <c r="BE39" s="97">
        <v>40378.53</v>
      </c>
      <c r="BF39" s="97">
        <v>40851.019999999997</v>
      </c>
      <c r="BG39" s="97">
        <v>44789.67</v>
      </c>
      <c r="BH39" s="97">
        <v>42458.26</v>
      </c>
      <c r="BI39" s="97">
        <v>51280.27</v>
      </c>
      <c r="BJ39" s="97">
        <v>46709.34</v>
      </c>
      <c r="BK39" s="97">
        <v>54452.91</v>
      </c>
      <c r="BL39" s="97">
        <v>51280.2</v>
      </c>
      <c r="BM39" s="97">
        <v>53108.51</v>
      </c>
      <c r="BN39" s="97">
        <v>33179.660000000003</v>
      </c>
      <c r="BO39" s="97">
        <v>33910.97</v>
      </c>
      <c r="BP39" s="97">
        <v>49672.26</v>
      </c>
    </row>
    <row r="40" spans="1:68" x14ac:dyDescent="0.25">
      <c r="A40" s="3">
        <v>38</v>
      </c>
      <c r="B40" s="97">
        <v>15618.85</v>
      </c>
      <c r="C40" s="97">
        <v>18214.3</v>
      </c>
      <c r="D40" s="97">
        <v>18669.900000000001</v>
      </c>
      <c r="E40" s="97">
        <v>16291.14</v>
      </c>
      <c r="F40" s="97">
        <v>16886.88</v>
      </c>
      <c r="G40" s="97">
        <v>19073.3</v>
      </c>
      <c r="H40" s="97">
        <v>19949.080000000002</v>
      </c>
      <c r="I40" s="97">
        <v>19378.43</v>
      </c>
      <c r="J40" s="97">
        <v>19537.75</v>
      </c>
      <c r="K40" s="97">
        <v>19949.13</v>
      </c>
      <c r="L40" s="97">
        <v>23945.85</v>
      </c>
      <c r="M40" s="97">
        <v>20223.48</v>
      </c>
      <c r="N40" s="97">
        <v>20429.150000000001</v>
      </c>
      <c r="O40" s="97">
        <v>24495.1</v>
      </c>
      <c r="P40" s="97">
        <v>23992.35</v>
      </c>
      <c r="Q40" s="97">
        <v>24769.37</v>
      </c>
      <c r="R40" s="97">
        <v>21340.98</v>
      </c>
      <c r="S40" s="97">
        <v>23260.69</v>
      </c>
      <c r="T40" s="97">
        <v>24952.27</v>
      </c>
      <c r="U40" s="97">
        <v>25317.91</v>
      </c>
      <c r="V40" s="97">
        <v>25302.32</v>
      </c>
      <c r="W40" s="97">
        <v>21980.87</v>
      </c>
      <c r="X40" s="97">
        <v>19202.599999999999</v>
      </c>
      <c r="Y40" s="97">
        <v>25774.93</v>
      </c>
      <c r="Z40" s="97">
        <v>22620.73</v>
      </c>
      <c r="AA40" s="97">
        <v>23488.799999999999</v>
      </c>
      <c r="AB40" s="97">
        <v>26232.04</v>
      </c>
      <c r="AC40" s="97">
        <v>22910.22</v>
      </c>
      <c r="AD40" s="97">
        <v>25302.27</v>
      </c>
      <c r="AE40" s="97">
        <v>29294.15</v>
      </c>
      <c r="AF40" s="97">
        <v>29294.15</v>
      </c>
      <c r="AG40" s="97">
        <v>23260.67</v>
      </c>
      <c r="AH40" s="97">
        <v>27374.73</v>
      </c>
      <c r="AI40" s="97">
        <v>23900.6</v>
      </c>
      <c r="AJ40" s="97">
        <v>27968.93</v>
      </c>
      <c r="AK40" s="97">
        <v>27404.83</v>
      </c>
      <c r="AL40" s="97">
        <v>29294.12</v>
      </c>
      <c r="AM40" s="97">
        <v>28746.080000000002</v>
      </c>
      <c r="AN40" s="97">
        <v>29385.919999999998</v>
      </c>
      <c r="AO40" s="97">
        <v>30498.44</v>
      </c>
      <c r="AP40" s="97">
        <v>30117.25</v>
      </c>
      <c r="AQ40" s="97">
        <v>25957.5</v>
      </c>
      <c r="AR40" s="97">
        <v>29294.12</v>
      </c>
      <c r="AS40" s="97">
        <v>30071.57</v>
      </c>
      <c r="AT40" s="97">
        <v>30718.79</v>
      </c>
      <c r="AU40" s="97">
        <v>32265.4</v>
      </c>
      <c r="AV40" s="97">
        <v>34665.33</v>
      </c>
      <c r="AW40" s="97">
        <v>33179.980000000003</v>
      </c>
      <c r="AX40" s="97">
        <v>32174.17</v>
      </c>
      <c r="AY40" s="97">
        <v>35427.129999999997</v>
      </c>
      <c r="AZ40" s="97">
        <v>33088.33</v>
      </c>
      <c r="BA40" s="97">
        <v>36653.589999999997</v>
      </c>
      <c r="BB40" s="97">
        <v>41361.56</v>
      </c>
      <c r="BC40" s="97">
        <v>39076.129999999997</v>
      </c>
      <c r="BD40" s="97">
        <v>39853.1</v>
      </c>
      <c r="BE40" s="97">
        <v>40378.53</v>
      </c>
      <c r="BF40" s="97">
        <v>40851.019999999997</v>
      </c>
      <c r="BG40" s="97">
        <v>44789.67</v>
      </c>
      <c r="BH40" s="97">
        <v>42458.26</v>
      </c>
      <c r="BI40" s="97">
        <v>51280.27</v>
      </c>
      <c r="BJ40" s="97">
        <v>46709.34</v>
      </c>
      <c r="BK40" s="97">
        <v>54452.91</v>
      </c>
      <c r="BL40" s="97">
        <v>51280.2</v>
      </c>
      <c r="BM40" s="97">
        <v>53108.51</v>
      </c>
      <c r="BN40" s="97">
        <v>33179.660000000003</v>
      </c>
      <c r="BO40" s="97">
        <v>33910.97</v>
      </c>
      <c r="BP40" s="97">
        <v>49672.26</v>
      </c>
    </row>
    <row r="41" spans="1:68" x14ac:dyDescent="0.25">
      <c r="A41" s="3">
        <v>39</v>
      </c>
      <c r="B41" s="97">
        <v>15618.85</v>
      </c>
      <c r="C41" s="97">
        <v>18214.3</v>
      </c>
      <c r="D41" s="97">
        <v>18669.900000000001</v>
      </c>
      <c r="E41" s="97">
        <v>16291.14</v>
      </c>
      <c r="F41" s="97">
        <v>16886.88</v>
      </c>
      <c r="G41" s="97">
        <v>19073.3</v>
      </c>
      <c r="H41" s="97">
        <v>19949.080000000002</v>
      </c>
      <c r="I41" s="97">
        <v>19378.43</v>
      </c>
      <c r="J41" s="97">
        <v>19537.75</v>
      </c>
      <c r="K41" s="97">
        <v>19949.13</v>
      </c>
      <c r="L41" s="97">
        <v>23945.85</v>
      </c>
      <c r="M41" s="97">
        <v>20223.48</v>
      </c>
      <c r="N41" s="97">
        <v>20429.150000000001</v>
      </c>
      <c r="O41" s="97">
        <v>24495.1</v>
      </c>
      <c r="P41" s="97">
        <v>23992.35</v>
      </c>
      <c r="Q41" s="97">
        <v>24769.37</v>
      </c>
      <c r="R41" s="97">
        <v>21340.98</v>
      </c>
      <c r="S41" s="97">
        <v>23260.69</v>
      </c>
      <c r="T41" s="97">
        <v>24952.27</v>
      </c>
      <c r="U41" s="97">
        <v>25317.91</v>
      </c>
      <c r="V41" s="97">
        <v>25302.32</v>
      </c>
      <c r="W41" s="97">
        <v>21980.87</v>
      </c>
      <c r="X41" s="97">
        <v>19202.599999999999</v>
      </c>
      <c r="Y41" s="97">
        <v>25774.93</v>
      </c>
      <c r="Z41" s="97">
        <v>22620.73</v>
      </c>
      <c r="AA41" s="97">
        <v>23488.799999999999</v>
      </c>
      <c r="AB41" s="97">
        <v>26232.04</v>
      </c>
      <c r="AC41" s="97">
        <v>22910.22</v>
      </c>
      <c r="AD41" s="97">
        <v>25302.27</v>
      </c>
      <c r="AE41" s="97">
        <v>29294.15</v>
      </c>
      <c r="AF41" s="97">
        <v>29294.15</v>
      </c>
      <c r="AG41" s="97">
        <v>23260.67</v>
      </c>
      <c r="AH41" s="97">
        <v>27374.73</v>
      </c>
      <c r="AI41" s="97">
        <v>23900.6</v>
      </c>
      <c r="AJ41" s="97">
        <v>27968.93</v>
      </c>
      <c r="AK41" s="97">
        <v>27404.83</v>
      </c>
      <c r="AL41" s="97">
        <v>29294.12</v>
      </c>
      <c r="AM41" s="97">
        <v>28746.080000000002</v>
      </c>
      <c r="AN41" s="97">
        <v>29385.919999999998</v>
      </c>
      <c r="AO41" s="97">
        <v>30498.44</v>
      </c>
      <c r="AP41" s="97">
        <v>30117.25</v>
      </c>
      <c r="AQ41" s="97">
        <v>25957.5</v>
      </c>
      <c r="AR41" s="97">
        <v>29294.12</v>
      </c>
      <c r="AS41" s="97">
        <v>30071.57</v>
      </c>
      <c r="AT41" s="97">
        <v>30718.79</v>
      </c>
      <c r="AU41" s="97">
        <v>32265.4</v>
      </c>
      <c r="AV41" s="97">
        <v>34665.33</v>
      </c>
      <c r="AW41" s="97">
        <v>33179.980000000003</v>
      </c>
      <c r="AX41" s="97">
        <v>32174.17</v>
      </c>
      <c r="AY41" s="97">
        <v>35427.129999999997</v>
      </c>
      <c r="AZ41" s="97">
        <v>33088.33</v>
      </c>
      <c r="BA41" s="97">
        <v>36653.589999999997</v>
      </c>
      <c r="BB41" s="97">
        <v>41361.56</v>
      </c>
      <c r="BC41" s="97">
        <v>39076.129999999997</v>
      </c>
      <c r="BD41" s="97">
        <v>39853.1</v>
      </c>
      <c r="BE41" s="97">
        <v>40378.53</v>
      </c>
      <c r="BF41" s="97">
        <v>40851.019999999997</v>
      </c>
      <c r="BG41" s="97">
        <v>44789.67</v>
      </c>
      <c r="BH41" s="97">
        <v>42458.26</v>
      </c>
      <c r="BI41" s="97">
        <v>51280.27</v>
      </c>
      <c r="BJ41" s="97">
        <v>46709.34</v>
      </c>
      <c r="BK41" s="97">
        <v>54452.91</v>
      </c>
      <c r="BL41" s="97">
        <v>51280.2</v>
      </c>
      <c r="BM41" s="97">
        <v>53108.51</v>
      </c>
      <c r="BN41" s="97">
        <v>33179.660000000003</v>
      </c>
      <c r="BO41" s="97">
        <v>33910.97</v>
      </c>
      <c r="BP41" s="97">
        <v>49672.26</v>
      </c>
    </row>
    <row r="42" spans="1:68" x14ac:dyDescent="0.25">
      <c r="A42" s="3">
        <v>40</v>
      </c>
      <c r="B42" s="97">
        <v>15618.85</v>
      </c>
      <c r="C42" s="97">
        <v>18214.3</v>
      </c>
      <c r="D42" s="97">
        <v>18669.900000000001</v>
      </c>
      <c r="E42" s="97">
        <v>16291.14</v>
      </c>
      <c r="F42" s="97">
        <v>16886.88</v>
      </c>
      <c r="G42" s="97">
        <v>19073.3</v>
      </c>
      <c r="H42" s="97">
        <v>19949.080000000002</v>
      </c>
      <c r="I42" s="97">
        <v>19378.43</v>
      </c>
      <c r="J42" s="97">
        <v>19537.75</v>
      </c>
      <c r="K42" s="97">
        <v>19949.13</v>
      </c>
      <c r="L42" s="97">
        <v>23945.85</v>
      </c>
      <c r="M42" s="97">
        <v>20223.48</v>
      </c>
      <c r="N42" s="97">
        <v>20429.150000000001</v>
      </c>
      <c r="O42" s="97">
        <v>24495.1</v>
      </c>
      <c r="P42" s="97">
        <v>23992.35</v>
      </c>
      <c r="Q42" s="97">
        <v>24769.37</v>
      </c>
      <c r="R42" s="97">
        <v>21340.98</v>
      </c>
      <c r="S42" s="97">
        <v>23260.69</v>
      </c>
      <c r="T42" s="97">
        <v>24952.27</v>
      </c>
      <c r="U42" s="97">
        <v>25317.91</v>
      </c>
      <c r="V42" s="97">
        <v>25302.32</v>
      </c>
      <c r="W42" s="97">
        <v>21980.87</v>
      </c>
      <c r="X42" s="97">
        <v>19202.599999999999</v>
      </c>
      <c r="Y42" s="97">
        <v>25774.93</v>
      </c>
      <c r="Z42" s="97">
        <v>22620.73</v>
      </c>
      <c r="AA42" s="97">
        <v>23488.799999999999</v>
      </c>
      <c r="AB42" s="97">
        <v>26232.04</v>
      </c>
      <c r="AC42" s="97">
        <v>22910.22</v>
      </c>
      <c r="AD42" s="97">
        <v>25302.27</v>
      </c>
      <c r="AE42" s="97">
        <v>29294.15</v>
      </c>
      <c r="AF42" s="97">
        <v>29294.15</v>
      </c>
      <c r="AG42" s="97">
        <v>23260.67</v>
      </c>
      <c r="AH42" s="97">
        <v>27374.73</v>
      </c>
      <c r="AI42" s="97">
        <v>23900.6</v>
      </c>
      <c r="AJ42" s="97">
        <v>27968.93</v>
      </c>
      <c r="AK42" s="97">
        <v>27404.83</v>
      </c>
      <c r="AL42" s="97">
        <v>29294.12</v>
      </c>
      <c r="AM42" s="97">
        <v>28746.080000000002</v>
      </c>
      <c r="AN42" s="97">
        <v>29385.919999999998</v>
      </c>
      <c r="AO42" s="97">
        <v>30498.44</v>
      </c>
      <c r="AP42" s="97">
        <v>30117.25</v>
      </c>
      <c r="AQ42" s="97">
        <v>25957.5</v>
      </c>
      <c r="AR42" s="97">
        <v>29294.12</v>
      </c>
      <c r="AS42" s="97">
        <v>30071.57</v>
      </c>
      <c r="AT42" s="97">
        <v>30718.79</v>
      </c>
      <c r="AU42" s="97">
        <v>32265.4</v>
      </c>
      <c r="AV42" s="97">
        <v>34665.33</v>
      </c>
      <c r="AW42" s="97">
        <v>33179.980000000003</v>
      </c>
      <c r="AX42" s="97">
        <v>32174.17</v>
      </c>
      <c r="AY42" s="97">
        <v>35427.129999999997</v>
      </c>
      <c r="AZ42" s="97">
        <v>33088.33</v>
      </c>
      <c r="BA42" s="97">
        <v>36653.589999999997</v>
      </c>
      <c r="BB42" s="97">
        <v>41361.56</v>
      </c>
      <c r="BC42" s="97">
        <v>39076.129999999997</v>
      </c>
      <c r="BD42" s="97">
        <v>39853.1</v>
      </c>
      <c r="BE42" s="97">
        <v>40378.53</v>
      </c>
      <c r="BF42" s="97">
        <v>40851.019999999997</v>
      </c>
      <c r="BG42" s="97">
        <v>44789.67</v>
      </c>
      <c r="BH42" s="97">
        <v>42458.26</v>
      </c>
      <c r="BI42" s="97">
        <v>51280.27</v>
      </c>
      <c r="BJ42" s="97">
        <v>46709.34</v>
      </c>
      <c r="BK42" s="97">
        <v>54452.91</v>
      </c>
      <c r="BL42" s="97">
        <v>51280.2</v>
      </c>
      <c r="BM42" s="97">
        <v>53108.51</v>
      </c>
      <c r="BN42" s="97">
        <v>33179.660000000003</v>
      </c>
      <c r="BO42" s="97">
        <v>33910.97</v>
      </c>
      <c r="BP42" s="97">
        <v>49672.26</v>
      </c>
    </row>
    <row r="43" spans="1:68" x14ac:dyDescent="0.25">
      <c r="A43" s="3">
        <v>41</v>
      </c>
      <c r="B43" s="97">
        <v>15618.85</v>
      </c>
      <c r="C43" s="97">
        <v>18214.3</v>
      </c>
      <c r="D43" s="97">
        <v>18669.900000000001</v>
      </c>
      <c r="E43" s="97">
        <v>16291.14</v>
      </c>
      <c r="F43" s="97">
        <v>16886.88</v>
      </c>
      <c r="G43" s="97">
        <v>19073.3</v>
      </c>
      <c r="H43" s="97">
        <v>19949.080000000002</v>
      </c>
      <c r="I43" s="97">
        <v>19378.43</v>
      </c>
      <c r="J43" s="97">
        <v>19537.75</v>
      </c>
      <c r="K43" s="97">
        <v>19949.13</v>
      </c>
      <c r="L43" s="97">
        <v>23945.85</v>
      </c>
      <c r="M43" s="97">
        <v>20223.48</v>
      </c>
      <c r="N43" s="97">
        <v>20429.150000000001</v>
      </c>
      <c r="O43" s="97">
        <v>24495.1</v>
      </c>
      <c r="P43" s="97">
        <v>23992.35</v>
      </c>
      <c r="Q43" s="97">
        <v>24769.37</v>
      </c>
      <c r="R43" s="97">
        <v>21340.98</v>
      </c>
      <c r="S43" s="97">
        <v>23260.69</v>
      </c>
      <c r="T43" s="97">
        <v>24952.27</v>
      </c>
      <c r="U43" s="97">
        <v>25317.91</v>
      </c>
      <c r="V43" s="97">
        <v>25302.32</v>
      </c>
      <c r="W43" s="97">
        <v>21980.87</v>
      </c>
      <c r="X43" s="97">
        <v>19202.599999999999</v>
      </c>
      <c r="Y43" s="97">
        <v>25774.93</v>
      </c>
      <c r="Z43" s="97">
        <v>22620.73</v>
      </c>
      <c r="AA43" s="97">
        <v>23488.799999999999</v>
      </c>
      <c r="AB43" s="97">
        <v>26232.04</v>
      </c>
      <c r="AC43" s="97">
        <v>22910.22</v>
      </c>
      <c r="AD43" s="97">
        <v>25302.27</v>
      </c>
      <c r="AE43" s="97">
        <v>29294.15</v>
      </c>
      <c r="AF43" s="97">
        <v>29294.15</v>
      </c>
      <c r="AG43" s="97">
        <v>23260.67</v>
      </c>
      <c r="AH43" s="97">
        <v>27374.73</v>
      </c>
      <c r="AI43" s="97">
        <v>23900.6</v>
      </c>
      <c r="AJ43" s="97">
        <v>27968.93</v>
      </c>
      <c r="AK43" s="97">
        <v>27404.83</v>
      </c>
      <c r="AL43" s="97">
        <v>29294.12</v>
      </c>
      <c r="AM43" s="97">
        <v>28746.080000000002</v>
      </c>
      <c r="AN43" s="97">
        <v>29385.919999999998</v>
      </c>
      <c r="AO43" s="97">
        <v>30498.44</v>
      </c>
      <c r="AP43" s="97">
        <v>30117.25</v>
      </c>
      <c r="AQ43" s="97">
        <v>25957.5</v>
      </c>
      <c r="AR43" s="97">
        <v>29294.12</v>
      </c>
      <c r="AS43" s="97">
        <v>30071.57</v>
      </c>
      <c r="AT43" s="97">
        <v>30718.79</v>
      </c>
      <c r="AU43" s="97">
        <v>32265.4</v>
      </c>
      <c r="AV43" s="97">
        <v>34665.33</v>
      </c>
      <c r="AW43" s="97">
        <v>33179.980000000003</v>
      </c>
      <c r="AX43" s="97">
        <v>32174.17</v>
      </c>
      <c r="AY43" s="97">
        <v>35427.129999999997</v>
      </c>
      <c r="AZ43" s="97">
        <v>33088.33</v>
      </c>
      <c r="BA43" s="97">
        <v>36653.589999999997</v>
      </c>
      <c r="BB43" s="97">
        <v>41361.56</v>
      </c>
      <c r="BC43" s="97">
        <v>39076.129999999997</v>
      </c>
      <c r="BD43" s="97">
        <v>39853.1</v>
      </c>
      <c r="BE43" s="97">
        <v>40378.53</v>
      </c>
      <c r="BF43" s="97">
        <v>40851.019999999997</v>
      </c>
      <c r="BG43" s="97">
        <v>44789.67</v>
      </c>
      <c r="BH43" s="97">
        <v>42458.26</v>
      </c>
      <c r="BI43" s="97">
        <v>51280.27</v>
      </c>
      <c r="BJ43" s="97">
        <v>46709.34</v>
      </c>
      <c r="BK43" s="97">
        <v>54452.91</v>
      </c>
      <c r="BL43" s="97">
        <v>51280.2</v>
      </c>
      <c r="BM43" s="97">
        <v>53108.51</v>
      </c>
      <c r="BN43" s="97">
        <v>33179.660000000003</v>
      </c>
      <c r="BO43" s="97">
        <v>33910.97</v>
      </c>
      <c r="BP43" s="97">
        <v>49672.26</v>
      </c>
    </row>
    <row r="44" spans="1:68" x14ac:dyDescent="0.25">
      <c r="A44" s="3">
        <v>42</v>
      </c>
      <c r="B44" s="97">
        <v>15618.85</v>
      </c>
      <c r="C44" s="97">
        <v>18214.3</v>
      </c>
      <c r="D44" s="97">
        <v>18669.900000000001</v>
      </c>
      <c r="E44" s="97">
        <v>16291.14</v>
      </c>
      <c r="F44" s="97">
        <v>16886.88</v>
      </c>
      <c r="G44" s="97">
        <v>19073.3</v>
      </c>
      <c r="H44" s="97">
        <v>19949.080000000002</v>
      </c>
      <c r="I44" s="97">
        <v>19378.43</v>
      </c>
      <c r="J44" s="97">
        <v>19537.75</v>
      </c>
      <c r="K44" s="97">
        <v>19949.13</v>
      </c>
      <c r="L44" s="97">
        <v>23945.85</v>
      </c>
      <c r="M44" s="97">
        <v>20223.48</v>
      </c>
      <c r="N44" s="97">
        <v>20429.150000000001</v>
      </c>
      <c r="O44" s="97">
        <v>24495.1</v>
      </c>
      <c r="P44" s="97">
        <v>23992.35</v>
      </c>
      <c r="Q44" s="97">
        <v>24769.37</v>
      </c>
      <c r="R44" s="97">
        <v>21340.98</v>
      </c>
      <c r="S44" s="97">
        <v>23260.69</v>
      </c>
      <c r="T44" s="97">
        <v>24952.27</v>
      </c>
      <c r="U44" s="97">
        <v>25317.91</v>
      </c>
      <c r="V44" s="97">
        <v>25302.32</v>
      </c>
      <c r="W44" s="97">
        <v>21980.87</v>
      </c>
      <c r="X44" s="97">
        <v>19202.599999999999</v>
      </c>
      <c r="Y44" s="97">
        <v>25774.93</v>
      </c>
      <c r="Z44" s="97">
        <v>22620.73</v>
      </c>
      <c r="AA44" s="97">
        <v>23488.799999999999</v>
      </c>
      <c r="AB44" s="97">
        <v>26232.04</v>
      </c>
      <c r="AC44" s="97">
        <v>22910.22</v>
      </c>
      <c r="AD44" s="97">
        <v>25302.27</v>
      </c>
      <c r="AE44" s="97">
        <v>29294.15</v>
      </c>
      <c r="AF44" s="97">
        <v>29294.15</v>
      </c>
      <c r="AG44" s="97">
        <v>23260.67</v>
      </c>
      <c r="AH44" s="97">
        <v>27374.73</v>
      </c>
      <c r="AI44" s="97">
        <v>23900.6</v>
      </c>
      <c r="AJ44" s="97">
        <v>27968.93</v>
      </c>
      <c r="AK44" s="97">
        <v>27404.83</v>
      </c>
      <c r="AL44" s="97">
        <v>29294.12</v>
      </c>
      <c r="AM44" s="97">
        <v>28746.080000000002</v>
      </c>
      <c r="AN44" s="97">
        <v>29385.919999999998</v>
      </c>
      <c r="AO44" s="97">
        <v>30498.44</v>
      </c>
      <c r="AP44" s="97">
        <v>30117.25</v>
      </c>
      <c r="AQ44" s="97">
        <v>25957.5</v>
      </c>
      <c r="AR44" s="97">
        <v>29294.12</v>
      </c>
      <c r="AS44" s="97">
        <v>30071.57</v>
      </c>
      <c r="AT44" s="97">
        <v>30718.79</v>
      </c>
      <c r="AU44" s="97">
        <v>32265.4</v>
      </c>
      <c r="AV44" s="97">
        <v>34665.33</v>
      </c>
      <c r="AW44" s="97">
        <v>33179.980000000003</v>
      </c>
      <c r="AX44" s="97">
        <v>32174.17</v>
      </c>
      <c r="AY44" s="97">
        <v>35427.129999999997</v>
      </c>
      <c r="AZ44" s="97">
        <v>33088.33</v>
      </c>
      <c r="BA44" s="97">
        <v>36653.589999999997</v>
      </c>
      <c r="BB44" s="97">
        <v>41361.56</v>
      </c>
      <c r="BC44" s="97">
        <v>39076.129999999997</v>
      </c>
      <c r="BD44" s="97">
        <v>39853.1</v>
      </c>
      <c r="BE44" s="97">
        <v>40378.53</v>
      </c>
      <c r="BF44" s="97">
        <v>40851.019999999997</v>
      </c>
      <c r="BG44" s="97">
        <v>44789.67</v>
      </c>
      <c r="BH44" s="97">
        <v>42458.26</v>
      </c>
      <c r="BI44" s="97">
        <v>51280.27</v>
      </c>
      <c r="BJ44" s="97">
        <v>46709.34</v>
      </c>
      <c r="BK44" s="97">
        <v>54452.91</v>
      </c>
      <c r="BL44" s="97">
        <v>51280.2</v>
      </c>
      <c r="BM44" s="97">
        <v>53108.51</v>
      </c>
      <c r="BN44" s="97">
        <v>33179.660000000003</v>
      </c>
      <c r="BO44" s="97">
        <v>33910.97</v>
      </c>
      <c r="BP44" s="97">
        <v>49672.26</v>
      </c>
    </row>
    <row r="45" spans="1:68" x14ac:dyDescent="0.25">
      <c r="A45" s="3">
        <v>43</v>
      </c>
      <c r="B45" s="97">
        <v>15618.85</v>
      </c>
      <c r="C45" s="97">
        <v>18214.3</v>
      </c>
      <c r="D45" s="97">
        <v>18669.900000000001</v>
      </c>
      <c r="E45" s="97">
        <v>16291.14</v>
      </c>
      <c r="F45" s="97">
        <v>16886.88</v>
      </c>
      <c r="G45" s="97">
        <v>19073.3</v>
      </c>
      <c r="H45" s="97">
        <v>19949.080000000002</v>
      </c>
      <c r="I45" s="97">
        <v>19378.43</v>
      </c>
      <c r="J45" s="97">
        <v>19537.75</v>
      </c>
      <c r="K45" s="97">
        <v>19949.13</v>
      </c>
      <c r="L45" s="97">
        <v>23945.85</v>
      </c>
      <c r="M45" s="97">
        <v>20223.48</v>
      </c>
      <c r="N45" s="97">
        <v>20429.150000000001</v>
      </c>
      <c r="O45" s="97">
        <v>24495.1</v>
      </c>
      <c r="P45" s="97">
        <v>23992.35</v>
      </c>
      <c r="Q45" s="97">
        <v>24769.37</v>
      </c>
      <c r="R45" s="97">
        <v>21340.98</v>
      </c>
      <c r="S45" s="97">
        <v>23260.69</v>
      </c>
      <c r="T45" s="97">
        <v>24952.27</v>
      </c>
      <c r="U45" s="97">
        <v>25317.91</v>
      </c>
      <c r="V45" s="97">
        <v>25302.32</v>
      </c>
      <c r="W45" s="97">
        <v>21980.87</v>
      </c>
      <c r="X45" s="97">
        <v>19202.599999999999</v>
      </c>
      <c r="Y45" s="97">
        <v>25774.93</v>
      </c>
      <c r="Z45" s="97">
        <v>22620.73</v>
      </c>
      <c r="AA45" s="97">
        <v>23488.799999999999</v>
      </c>
      <c r="AB45" s="97">
        <v>26232.04</v>
      </c>
      <c r="AC45" s="97">
        <v>22910.22</v>
      </c>
      <c r="AD45" s="97">
        <v>25302.27</v>
      </c>
      <c r="AE45" s="97">
        <v>29294.15</v>
      </c>
      <c r="AF45" s="97">
        <v>29294.15</v>
      </c>
      <c r="AG45" s="97">
        <v>23260.67</v>
      </c>
      <c r="AH45" s="97">
        <v>27374.73</v>
      </c>
      <c r="AI45" s="97">
        <v>23900.6</v>
      </c>
      <c r="AJ45" s="97">
        <v>27968.93</v>
      </c>
      <c r="AK45" s="97">
        <v>27404.83</v>
      </c>
      <c r="AL45" s="97">
        <v>29294.12</v>
      </c>
      <c r="AM45" s="97">
        <v>28746.080000000002</v>
      </c>
      <c r="AN45" s="97">
        <v>29385.919999999998</v>
      </c>
      <c r="AO45" s="97">
        <v>30498.44</v>
      </c>
      <c r="AP45" s="97">
        <v>30117.25</v>
      </c>
      <c r="AQ45" s="97">
        <v>25957.5</v>
      </c>
      <c r="AR45" s="97">
        <v>29294.12</v>
      </c>
      <c r="AS45" s="97">
        <v>30071.57</v>
      </c>
      <c r="AT45" s="97">
        <v>30718.79</v>
      </c>
      <c r="AU45" s="97">
        <v>32265.4</v>
      </c>
      <c r="AV45" s="97">
        <v>34665.33</v>
      </c>
      <c r="AW45" s="97">
        <v>33179.980000000003</v>
      </c>
      <c r="AX45" s="97">
        <v>32174.17</v>
      </c>
      <c r="AY45" s="97">
        <v>35427.129999999997</v>
      </c>
      <c r="AZ45" s="97">
        <v>33088.33</v>
      </c>
      <c r="BA45" s="97">
        <v>36653.589999999997</v>
      </c>
      <c r="BB45" s="97">
        <v>41361.56</v>
      </c>
      <c r="BC45" s="97">
        <v>39076.129999999997</v>
      </c>
      <c r="BD45" s="97">
        <v>39853.1</v>
      </c>
      <c r="BE45" s="97">
        <v>40378.53</v>
      </c>
      <c r="BF45" s="97">
        <v>40851.019999999997</v>
      </c>
      <c r="BG45" s="97">
        <v>44789.67</v>
      </c>
      <c r="BH45" s="97">
        <v>42458.26</v>
      </c>
      <c r="BI45" s="97">
        <v>51280.27</v>
      </c>
      <c r="BJ45" s="97">
        <v>46709.34</v>
      </c>
      <c r="BK45" s="97">
        <v>54452.91</v>
      </c>
      <c r="BL45" s="97">
        <v>51280.2</v>
      </c>
      <c r="BM45" s="97">
        <v>53108.51</v>
      </c>
      <c r="BN45" s="97">
        <v>33179.660000000003</v>
      </c>
      <c r="BO45" s="97">
        <v>33910.97</v>
      </c>
      <c r="BP45" s="97">
        <v>49672.26</v>
      </c>
    </row>
    <row r="46" spans="1:68" x14ac:dyDescent="0.25">
      <c r="A46" s="3">
        <v>44</v>
      </c>
      <c r="B46" s="97">
        <v>15618.85</v>
      </c>
      <c r="C46" s="97">
        <v>18214.3</v>
      </c>
      <c r="D46" s="97">
        <v>18669.900000000001</v>
      </c>
      <c r="E46" s="97">
        <v>16291.14</v>
      </c>
      <c r="F46" s="97">
        <v>16886.88</v>
      </c>
      <c r="G46" s="97">
        <v>19073.3</v>
      </c>
      <c r="H46" s="97">
        <v>19949.080000000002</v>
      </c>
      <c r="I46" s="97">
        <v>19378.43</v>
      </c>
      <c r="J46" s="97">
        <v>19537.75</v>
      </c>
      <c r="K46" s="97">
        <v>19949.13</v>
      </c>
      <c r="L46" s="97">
        <v>23945.85</v>
      </c>
      <c r="M46" s="97">
        <v>20223.48</v>
      </c>
      <c r="N46" s="97">
        <v>20429.150000000001</v>
      </c>
      <c r="O46" s="97">
        <v>24495.1</v>
      </c>
      <c r="P46" s="97">
        <v>23992.35</v>
      </c>
      <c r="Q46" s="97">
        <v>24769.37</v>
      </c>
      <c r="R46" s="97">
        <v>21340.98</v>
      </c>
      <c r="S46" s="97">
        <v>23260.69</v>
      </c>
      <c r="T46" s="97">
        <v>24952.27</v>
      </c>
      <c r="U46" s="97">
        <v>25317.91</v>
      </c>
      <c r="V46" s="97">
        <v>25302.32</v>
      </c>
      <c r="W46" s="97">
        <v>21980.87</v>
      </c>
      <c r="X46" s="97">
        <v>19202.599999999999</v>
      </c>
      <c r="Y46" s="97">
        <v>25774.93</v>
      </c>
      <c r="Z46" s="97">
        <v>22620.73</v>
      </c>
      <c r="AA46" s="97">
        <v>23488.799999999999</v>
      </c>
      <c r="AB46" s="97">
        <v>26232.04</v>
      </c>
      <c r="AC46" s="97">
        <v>22910.22</v>
      </c>
      <c r="AD46" s="97">
        <v>25302.27</v>
      </c>
      <c r="AE46" s="97">
        <v>29294.15</v>
      </c>
      <c r="AF46" s="97">
        <v>29294.15</v>
      </c>
      <c r="AG46" s="97">
        <v>23260.67</v>
      </c>
      <c r="AH46" s="97">
        <v>27374.73</v>
      </c>
      <c r="AI46" s="97">
        <v>23900.6</v>
      </c>
      <c r="AJ46" s="97">
        <v>27968.93</v>
      </c>
      <c r="AK46" s="97">
        <v>27404.83</v>
      </c>
      <c r="AL46" s="97">
        <v>29294.12</v>
      </c>
      <c r="AM46" s="97">
        <v>28746.080000000002</v>
      </c>
      <c r="AN46" s="97">
        <v>29385.919999999998</v>
      </c>
      <c r="AO46" s="97">
        <v>30498.44</v>
      </c>
      <c r="AP46" s="97">
        <v>30117.25</v>
      </c>
      <c r="AQ46" s="97">
        <v>25957.5</v>
      </c>
      <c r="AR46" s="97">
        <v>29294.12</v>
      </c>
      <c r="AS46" s="97">
        <v>30071.57</v>
      </c>
      <c r="AT46" s="97">
        <v>30718.79</v>
      </c>
      <c r="AU46" s="97">
        <v>32265.4</v>
      </c>
      <c r="AV46" s="97">
        <v>34665.33</v>
      </c>
      <c r="AW46" s="97">
        <v>33179.980000000003</v>
      </c>
      <c r="AX46" s="97">
        <v>32174.17</v>
      </c>
      <c r="AY46" s="97">
        <v>35427.129999999997</v>
      </c>
      <c r="AZ46" s="97">
        <v>33088.33</v>
      </c>
      <c r="BA46" s="97">
        <v>36653.589999999997</v>
      </c>
      <c r="BB46" s="97">
        <v>41361.56</v>
      </c>
      <c r="BC46" s="97">
        <v>39076.129999999997</v>
      </c>
      <c r="BD46" s="97">
        <v>39853.1</v>
      </c>
      <c r="BE46" s="97">
        <v>40378.53</v>
      </c>
      <c r="BF46" s="97">
        <v>40851.019999999997</v>
      </c>
      <c r="BG46" s="97">
        <v>44789.67</v>
      </c>
      <c r="BH46" s="97">
        <v>42458.26</v>
      </c>
      <c r="BI46" s="97">
        <v>51280.27</v>
      </c>
      <c r="BJ46" s="97">
        <v>46709.34</v>
      </c>
      <c r="BK46" s="97">
        <v>54452.91</v>
      </c>
      <c r="BL46" s="97">
        <v>51280.2</v>
      </c>
      <c r="BM46" s="97">
        <v>53108.51</v>
      </c>
      <c r="BN46" s="97">
        <v>33179.660000000003</v>
      </c>
      <c r="BO46" s="97">
        <v>33910.97</v>
      </c>
      <c r="BP46" s="97">
        <v>49672.26</v>
      </c>
    </row>
    <row r="47" spans="1:68" x14ac:dyDescent="0.25">
      <c r="A47" s="3">
        <v>45</v>
      </c>
      <c r="B47" s="97">
        <v>15618.85</v>
      </c>
      <c r="C47" s="97">
        <v>18214.3</v>
      </c>
      <c r="D47" s="97">
        <v>18669.900000000001</v>
      </c>
      <c r="E47" s="97">
        <v>16291.14</v>
      </c>
      <c r="F47" s="97">
        <v>16886.88</v>
      </c>
      <c r="G47" s="97">
        <v>19073.3</v>
      </c>
      <c r="H47" s="97">
        <v>19949.080000000002</v>
      </c>
      <c r="I47" s="97">
        <v>19378.43</v>
      </c>
      <c r="J47" s="97">
        <v>19537.75</v>
      </c>
      <c r="K47" s="97">
        <v>19949.13</v>
      </c>
      <c r="L47" s="97">
        <v>23945.85</v>
      </c>
      <c r="M47" s="97">
        <v>20223.48</v>
      </c>
      <c r="N47" s="97">
        <v>20429.150000000001</v>
      </c>
      <c r="O47" s="97">
        <v>24495.1</v>
      </c>
      <c r="P47" s="97">
        <v>23992.35</v>
      </c>
      <c r="Q47" s="97">
        <v>24769.37</v>
      </c>
      <c r="R47" s="97">
        <v>21340.98</v>
      </c>
      <c r="S47" s="97">
        <v>23260.69</v>
      </c>
      <c r="T47" s="97">
        <v>24952.27</v>
      </c>
      <c r="U47" s="97">
        <v>25317.91</v>
      </c>
      <c r="V47" s="97">
        <v>25302.32</v>
      </c>
      <c r="W47" s="97">
        <v>21980.87</v>
      </c>
      <c r="X47" s="97">
        <v>19202.599999999999</v>
      </c>
      <c r="Y47" s="97">
        <v>25774.93</v>
      </c>
      <c r="Z47" s="97">
        <v>22620.73</v>
      </c>
      <c r="AA47" s="97">
        <v>23488.799999999999</v>
      </c>
      <c r="AB47" s="97">
        <v>26232.04</v>
      </c>
      <c r="AC47" s="97">
        <v>22910.22</v>
      </c>
      <c r="AD47" s="97">
        <v>25302.27</v>
      </c>
      <c r="AE47" s="97">
        <v>29294.15</v>
      </c>
      <c r="AF47" s="97">
        <v>29294.15</v>
      </c>
      <c r="AG47" s="97">
        <v>23260.67</v>
      </c>
      <c r="AH47" s="97">
        <v>27374.73</v>
      </c>
      <c r="AI47" s="97">
        <v>23900.6</v>
      </c>
      <c r="AJ47" s="97">
        <v>27968.93</v>
      </c>
      <c r="AK47" s="97">
        <v>27404.83</v>
      </c>
      <c r="AL47" s="97">
        <v>29294.12</v>
      </c>
      <c r="AM47" s="97">
        <v>28746.080000000002</v>
      </c>
      <c r="AN47" s="97">
        <v>29385.919999999998</v>
      </c>
      <c r="AO47" s="97">
        <v>30498.44</v>
      </c>
      <c r="AP47" s="97">
        <v>30117.25</v>
      </c>
      <c r="AQ47" s="97">
        <v>25957.5</v>
      </c>
      <c r="AR47" s="97">
        <v>29294.12</v>
      </c>
      <c r="AS47" s="97">
        <v>30071.57</v>
      </c>
      <c r="AT47" s="97">
        <v>30718.79</v>
      </c>
      <c r="AU47" s="97">
        <v>32265.4</v>
      </c>
      <c r="AV47" s="97">
        <v>34665.33</v>
      </c>
      <c r="AW47" s="97">
        <v>33179.980000000003</v>
      </c>
      <c r="AX47" s="97">
        <v>32174.17</v>
      </c>
      <c r="AY47" s="97">
        <v>35427.129999999997</v>
      </c>
      <c r="AZ47" s="97">
        <v>33088.33</v>
      </c>
      <c r="BA47" s="97">
        <v>36653.589999999997</v>
      </c>
      <c r="BB47" s="97">
        <v>41361.56</v>
      </c>
      <c r="BC47" s="97">
        <v>39076.129999999997</v>
      </c>
      <c r="BD47" s="97">
        <v>39853.1</v>
      </c>
      <c r="BE47" s="97">
        <v>40378.53</v>
      </c>
      <c r="BF47" s="97">
        <v>40851.019999999997</v>
      </c>
      <c r="BG47" s="97">
        <v>44789.67</v>
      </c>
      <c r="BH47" s="97">
        <v>42458.26</v>
      </c>
      <c r="BI47" s="97">
        <v>51280.27</v>
      </c>
      <c r="BJ47" s="97">
        <v>46709.34</v>
      </c>
      <c r="BK47" s="97">
        <v>54452.91</v>
      </c>
      <c r="BL47" s="97">
        <v>51280.2</v>
      </c>
      <c r="BM47" s="97">
        <v>53108.51</v>
      </c>
      <c r="BN47" s="97">
        <v>33179.660000000003</v>
      </c>
      <c r="BO47" s="97">
        <v>33910.97</v>
      </c>
      <c r="BP47" s="97">
        <v>49672.26</v>
      </c>
    </row>
    <row r="48" spans="1:68"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1:47" ht="13.8" thickBot="1" x14ac:dyDescent="0.3">
      <c r="A49"/>
      <c r="B49"/>
      <c r="C49"/>
      <c r="D49"/>
      <c r="E49"/>
      <c r="F49"/>
      <c r="G49"/>
      <c r="H49"/>
      <c r="I49"/>
      <c r="J49"/>
      <c r="K49"/>
      <c r="L49"/>
      <c r="M49"/>
      <c r="N49"/>
    </row>
    <row r="50" spans="1:47" ht="13.8" thickBot="1" x14ac:dyDescent="0.3">
      <c r="A50" s="5" t="s">
        <v>27</v>
      </c>
      <c r="B50" s="96">
        <v>0</v>
      </c>
      <c r="C50" s="96">
        <v>1</v>
      </c>
      <c r="D50" s="96">
        <v>2</v>
      </c>
      <c r="E50" s="96">
        <v>3</v>
      </c>
      <c r="F50" s="96">
        <v>4</v>
      </c>
      <c r="G50" s="96">
        <v>5</v>
      </c>
      <c r="H50" s="96">
        <v>6</v>
      </c>
      <c r="I50" s="96">
        <v>7</v>
      </c>
      <c r="J50" s="96">
        <v>8</v>
      </c>
      <c r="K50" s="96">
        <v>9</v>
      </c>
      <c r="L50" s="96">
        <v>10</v>
      </c>
      <c r="M50" s="96">
        <v>11</v>
      </c>
      <c r="N50" s="96">
        <v>12</v>
      </c>
      <c r="O50" s="96">
        <v>13</v>
      </c>
      <c r="P50" s="96">
        <v>14</v>
      </c>
      <c r="Q50" s="96">
        <v>15</v>
      </c>
      <c r="R50" s="96">
        <v>16</v>
      </c>
      <c r="S50" s="96">
        <v>17</v>
      </c>
      <c r="T50" s="96">
        <v>18</v>
      </c>
      <c r="U50" s="96">
        <v>19</v>
      </c>
      <c r="V50" s="96">
        <v>20</v>
      </c>
      <c r="W50" s="96">
        <v>21</v>
      </c>
      <c r="X50" s="96">
        <v>22</v>
      </c>
      <c r="Y50" s="96">
        <v>23</v>
      </c>
      <c r="Z50" s="96">
        <v>24</v>
      </c>
      <c r="AA50" s="96">
        <v>25</v>
      </c>
      <c r="AB50" s="96">
        <v>26</v>
      </c>
      <c r="AC50" s="96">
        <v>27</v>
      </c>
      <c r="AD50" s="96">
        <v>28</v>
      </c>
      <c r="AE50" s="96">
        <v>29</v>
      </c>
      <c r="AF50" s="96">
        <v>30</v>
      </c>
      <c r="AG50" s="96">
        <v>31</v>
      </c>
      <c r="AH50" s="3">
        <v>32</v>
      </c>
      <c r="AI50" s="3">
        <v>33</v>
      </c>
      <c r="AJ50" s="3">
        <v>34</v>
      </c>
      <c r="AK50" s="3">
        <v>35</v>
      </c>
      <c r="AL50" s="3">
        <v>36</v>
      </c>
      <c r="AM50" s="3">
        <v>37</v>
      </c>
      <c r="AN50" s="3">
        <v>38</v>
      </c>
      <c r="AO50" s="3">
        <v>39</v>
      </c>
      <c r="AP50" s="3">
        <v>40</v>
      </c>
      <c r="AQ50" s="3">
        <v>41</v>
      </c>
      <c r="AR50" s="3">
        <v>42</v>
      </c>
      <c r="AS50" s="3">
        <v>43</v>
      </c>
      <c r="AT50" s="3">
        <v>44</v>
      </c>
      <c r="AU50" s="3">
        <v>45</v>
      </c>
    </row>
    <row r="51" spans="1:47" ht="13.8" thickBot="1" x14ac:dyDescent="0.3">
      <c r="A51" s="5" t="s">
        <v>0</v>
      </c>
      <c r="B51" s="97">
        <v>12384.81</v>
      </c>
      <c r="C51" s="97">
        <v>13422.15</v>
      </c>
      <c r="D51" s="97">
        <v>13492.67</v>
      </c>
      <c r="E51" s="97">
        <v>13563.17</v>
      </c>
      <c r="F51" s="97">
        <v>13633.67</v>
      </c>
      <c r="G51" s="97">
        <v>13704.17</v>
      </c>
      <c r="H51" s="97">
        <v>13774.65</v>
      </c>
      <c r="I51" s="97">
        <v>13845.15</v>
      </c>
      <c r="J51" s="97">
        <v>13915.65</v>
      </c>
      <c r="K51" s="97">
        <v>13986.18</v>
      </c>
      <c r="L51" s="97">
        <v>14420.29</v>
      </c>
      <c r="M51" s="97">
        <v>14490.76</v>
      </c>
      <c r="N51" s="97">
        <v>14561.27</v>
      </c>
      <c r="O51" s="97">
        <v>14631.79</v>
      </c>
      <c r="P51" s="97">
        <v>14702.29</v>
      </c>
      <c r="Q51" s="97">
        <v>14772.79</v>
      </c>
      <c r="R51" s="97">
        <v>14843.29</v>
      </c>
      <c r="S51" s="97">
        <v>14913.8</v>
      </c>
      <c r="T51" s="97">
        <v>14984.3</v>
      </c>
      <c r="U51" s="97">
        <v>15054.8</v>
      </c>
      <c r="V51" s="97">
        <v>15125.32</v>
      </c>
      <c r="W51" s="97">
        <v>15195.82</v>
      </c>
      <c r="X51" s="97">
        <v>15266.32</v>
      </c>
      <c r="Y51" s="97">
        <v>15336.83</v>
      </c>
      <c r="Z51" s="97">
        <v>15407.33</v>
      </c>
      <c r="AA51" s="97">
        <v>15477.83</v>
      </c>
      <c r="AB51" s="97">
        <v>15548.35</v>
      </c>
      <c r="AC51" s="97">
        <v>15618.85</v>
      </c>
      <c r="AD51" s="97">
        <v>15618.85</v>
      </c>
      <c r="AE51" s="97">
        <v>15618.85</v>
      </c>
      <c r="AF51" s="97">
        <v>15618.85</v>
      </c>
      <c r="AG51" s="97">
        <v>15618.85</v>
      </c>
      <c r="AH51" s="97">
        <v>15618.85</v>
      </c>
      <c r="AI51" s="97">
        <v>15618.85</v>
      </c>
      <c r="AJ51" s="97">
        <v>15618.85</v>
      </c>
      <c r="AK51" s="97">
        <v>15618.85</v>
      </c>
      <c r="AL51" s="97">
        <v>15618.85</v>
      </c>
      <c r="AM51" s="97">
        <v>15618.85</v>
      </c>
      <c r="AN51" s="97">
        <v>15618.85</v>
      </c>
      <c r="AO51" s="97">
        <v>15618.85</v>
      </c>
      <c r="AP51" s="97">
        <v>15618.85</v>
      </c>
      <c r="AQ51" s="97">
        <v>15618.85</v>
      </c>
      <c r="AR51" s="97">
        <v>15618.85</v>
      </c>
      <c r="AS51" s="97">
        <v>15618.85</v>
      </c>
      <c r="AT51" s="97">
        <v>15618.85</v>
      </c>
      <c r="AU51" s="97">
        <v>15618.85</v>
      </c>
    </row>
    <row r="52" spans="1:47" ht="13.8" thickBot="1" x14ac:dyDescent="0.3">
      <c r="A52" s="5" t="s">
        <v>1</v>
      </c>
      <c r="B52" s="97">
        <v>12589.17</v>
      </c>
      <c r="C52" s="97">
        <v>13661.73</v>
      </c>
      <c r="D52" s="97">
        <v>13792.15</v>
      </c>
      <c r="E52" s="97">
        <v>13922.57</v>
      </c>
      <c r="F52" s="97">
        <v>14052.96</v>
      </c>
      <c r="G52" s="97">
        <v>14183.38</v>
      </c>
      <c r="H52" s="97">
        <v>14313.82</v>
      </c>
      <c r="I52" s="97">
        <v>14444.21</v>
      </c>
      <c r="J52" s="97">
        <v>14574.63</v>
      </c>
      <c r="K52" s="97">
        <v>14705.02</v>
      </c>
      <c r="L52" s="97">
        <v>15202.1</v>
      </c>
      <c r="M52" s="97">
        <v>15360.65</v>
      </c>
      <c r="N52" s="97">
        <v>15519.18</v>
      </c>
      <c r="O52" s="97">
        <v>15677.7</v>
      </c>
      <c r="P52" s="97">
        <v>15836.26</v>
      </c>
      <c r="Q52" s="97">
        <v>15994.78</v>
      </c>
      <c r="R52" s="97">
        <v>16153.31</v>
      </c>
      <c r="S52" s="97">
        <v>16311.89</v>
      </c>
      <c r="T52" s="97">
        <v>16470.39</v>
      </c>
      <c r="U52" s="97">
        <v>16628.95</v>
      </c>
      <c r="V52" s="97">
        <v>16787.47</v>
      </c>
      <c r="W52" s="97">
        <v>16946.03</v>
      </c>
      <c r="X52" s="97">
        <v>17104.53</v>
      </c>
      <c r="Y52" s="97">
        <v>17263.080000000002</v>
      </c>
      <c r="Z52" s="97">
        <v>17421.61</v>
      </c>
      <c r="AA52" s="97">
        <v>17580.16</v>
      </c>
      <c r="AB52" s="97">
        <v>17738.669999999998</v>
      </c>
      <c r="AC52" s="97">
        <v>17897.240000000002</v>
      </c>
      <c r="AD52" s="97">
        <v>18055.77</v>
      </c>
      <c r="AE52" s="97">
        <v>18214.3</v>
      </c>
      <c r="AF52" s="97">
        <v>18214.3</v>
      </c>
      <c r="AG52" s="97">
        <v>18214.3</v>
      </c>
      <c r="AH52" s="97">
        <v>18214.3</v>
      </c>
      <c r="AI52" s="97">
        <v>18214.3</v>
      </c>
      <c r="AJ52" s="97">
        <v>18214.3</v>
      </c>
      <c r="AK52" s="97">
        <v>18214.3</v>
      </c>
      <c r="AL52" s="97">
        <v>18214.3</v>
      </c>
      <c r="AM52" s="97">
        <v>18214.3</v>
      </c>
      <c r="AN52" s="97">
        <v>18214.3</v>
      </c>
      <c r="AO52" s="97">
        <v>18214.3</v>
      </c>
      <c r="AP52" s="97">
        <v>18214.3</v>
      </c>
      <c r="AQ52" s="97">
        <v>18214.3</v>
      </c>
      <c r="AR52" s="97">
        <v>18214.3</v>
      </c>
      <c r="AS52" s="97">
        <v>18214.3</v>
      </c>
      <c r="AT52" s="97">
        <v>18214.3</v>
      </c>
      <c r="AU52" s="97">
        <v>18214.3</v>
      </c>
    </row>
    <row r="53" spans="1:47" ht="13.8" thickBot="1" x14ac:dyDescent="0.3">
      <c r="A53" s="162" t="s">
        <v>390</v>
      </c>
      <c r="B53" s="97">
        <v>12899.24</v>
      </c>
      <c r="C53" s="97">
        <v>13971.82</v>
      </c>
      <c r="D53" s="97">
        <v>14105.66</v>
      </c>
      <c r="E53" s="97">
        <v>14239.57</v>
      </c>
      <c r="F53" s="97">
        <v>14373.44</v>
      </c>
      <c r="G53" s="97">
        <v>14507.3</v>
      </c>
      <c r="H53" s="97">
        <v>14641.19</v>
      </c>
      <c r="I53" s="97">
        <v>14775.05</v>
      </c>
      <c r="J53" s="97">
        <v>14908.91</v>
      </c>
      <c r="K53" s="97">
        <v>15042.82</v>
      </c>
      <c r="L53" s="97">
        <v>15589.92</v>
      </c>
      <c r="M53" s="97">
        <v>15752.05</v>
      </c>
      <c r="N53" s="97">
        <v>15914.17</v>
      </c>
      <c r="O53" s="97">
        <v>16076.24</v>
      </c>
      <c r="P53" s="97">
        <v>16238.34</v>
      </c>
      <c r="Q53" s="97">
        <v>16400.46</v>
      </c>
      <c r="R53" s="97">
        <v>16562.580000000002</v>
      </c>
      <c r="S53" s="97">
        <v>16724.66</v>
      </c>
      <c r="T53" s="97">
        <v>16886.78</v>
      </c>
      <c r="U53" s="97">
        <v>17048.88</v>
      </c>
      <c r="V53" s="97">
        <v>17210.97</v>
      </c>
      <c r="W53" s="97">
        <v>17373.099999999999</v>
      </c>
      <c r="X53" s="97">
        <v>17535.189999999999</v>
      </c>
      <c r="Y53" s="97">
        <v>17697.29</v>
      </c>
      <c r="Z53" s="97">
        <v>17859.39</v>
      </c>
      <c r="AA53" s="97">
        <v>18021.509999999998</v>
      </c>
      <c r="AB53" s="97">
        <v>18183.61</v>
      </c>
      <c r="AC53" s="97">
        <v>18345.71</v>
      </c>
      <c r="AD53" s="97">
        <v>18507.830000000002</v>
      </c>
      <c r="AE53" s="97">
        <v>18669.900000000001</v>
      </c>
      <c r="AF53" s="97">
        <v>18669.900000000001</v>
      </c>
      <c r="AG53" s="97">
        <v>18669.900000000001</v>
      </c>
      <c r="AH53" s="97">
        <v>18669.900000000001</v>
      </c>
      <c r="AI53" s="97">
        <v>18669.900000000001</v>
      </c>
      <c r="AJ53" s="97">
        <v>18669.900000000001</v>
      </c>
      <c r="AK53" s="97">
        <v>18669.900000000001</v>
      </c>
      <c r="AL53" s="97">
        <v>18669.900000000001</v>
      </c>
      <c r="AM53" s="97">
        <v>18669.900000000001</v>
      </c>
      <c r="AN53" s="97">
        <v>18669.900000000001</v>
      </c>
      <c r="AO53" s="97">
        <v>18669.900000000001</v>
      </c>
      <c r="AP53" s="97">
        <v>18669.900000000001</v>
      </c>
      <c r="AQ53" s="97">
        <v>18669.900000000001</v>
      </c>
      <c r="AR53" s="97">
        <v>18669.900000000001</v>
      </c>
      <c r="AS53" s="97">
        <v>18669.900000000001</v>
      </c>
      <c r="AT53" s="97">
        <v>18669.900000000001</v>
      </c>
      <c r="AU53" s="97">
        <v>18669.900000000001</v>
      </c>
    </row>
    <row r="54" spans="1:47" ht="13.8" thickBot="1" x14ac:dyDescent="0.3">
      <c r="A54" s="162" t="s">
        <v>391</v>
      </c>
      <c r="B54" s="97">
        <v>13054.32</v>
      </c>
      <c r="C54" s="97">
        <v>14091.63</v>
      </c>
      <c r="D54" s="97">
        <v>14162.13</v>
      </c>
      <c r="E54" s="97">
        <v>14232.63</v>
      </c>
      <c r="F54" s="97">
        <v>14303.13</v>
      </c>
      <c r="G54" s="97">
        <v>14373.64</v>
      </c>
      <c r="H54" s="97">
        <v>14444.16</v>
      </c>
      <c r="I54" s="97">
        <v>14514.66</v>
      </c>
      <c r="J54" s="97">
        <v>14585.16</v>
      </c>
      <c r="K54" s="97">
        <v>14655.66</v>
      </c>
      <c r="L54" s="97">
        <v>15092.6</v>
      </c>
      <c r="M54" s="97">
        <v>15163.1</v>
      </c>
      <c r="N54" s="97">
        <v>15233.6</v>
      </c>
      <c r="O54" s="97">
        <v>15304.1</v>
      </c>
      <c r="P54" s="97">
        <v>15374.6</v>
      </c>
      <c r="Q54" s="97">
        <v>15445.11</v>
      </c>
      <c r="R54" s="97">
        <v>15515.63</v>
      </c>
      <c r="S54" s="97">
        <v>15586.13</v>
      </c>
      <c r="T54" s="97">
        <v>15656.63</v>
      </c>
      <c r="U54" s="97">
        <v>15727.13</v>
      </c>
      <c r="V54" s="97">
        <v>15797.63</v>
      </c>
      <c r="W54" s="97">
        <v>15868.14</v>
      </c>
      <c r="X54" s="97">
        <v>15938.64</v>
      </c>
      <c r="Y54" s="97">
        <v>16009.16</v>
      </c>
      <c r="Z54" s="97">
        <v>16079.66</v>
      </c>
      <c r="AA54" s="97">
        <v>16150.16</v>
      </c>
      <c r="AB54" s="97">
        <v>16220.64</v>
      </c>
      <c r="AC54" s="97">
        <v>16291.14</v>
      </c>
      <c r="AD54" s="97">
        <v>16291.14</v>
      </c>
      <c r="AE54" s="97">
        <v>16291.14</v>
      </c>
      <c r="AF54" s="97">
        <v>16291.14</v>
      </c>
      <c r="AG54" s="97">
        <v>16291.14</v>
      </c>
      <c r="AH54" s="97">
        <v>16291.14</v>
      </c>
      <c r="AI54" s="97">
        <v>16291.14</v>
      </c>
      <c r="AJ54" s="97">
        <v>16291.14</v>
      </c>
      <c r="AK54" s="97">
        <v>16291.14</v>
      </c>
      <c r="AL54" s="97">
        <v>16291.14</v>
      </c>
      <c r="AM54" s="97">
        <v>16291.14</v>
      </c>
      <c r="AN54" s="97">
        <v>16291.14</v>
      </c>
      <c r="AO54" s="97">
        <v>16291.14</v>
      </c>
      <c r="AP54" s="97">
        <v>16291.14</v>
      </c>
      <c r="AQ54" s="97">
        <v>16291.14</v>
      </c>
      <c r="AR54" s="97">
        <v>16291.14</v>
      </c>
      <c r="AS54" s="97">
        <v>16291.14</v>
      </c>
      <c r="AT54" s="97">
        <v>16291.14</v>
      </c>
      <c r="AU54" s="97">
        <v>16291.14</v>
      </c>
    </row>
    <row r="55" spans="1:47" ht="13.8" thickBot="1" x14ac:dyDescent="0.3">
      <c r="A55" s="162" t="s">
        <v>392</v>
      </c>
      <c r="B55" s="97">
        <v>13448.97</v>
      </c>
      <c r="C55" s="97">
        <v>14486.25</v>
      </c>
      <c r="D55" s="97">
        <v>14563.74</v>
      </c>
      <c r="E55" s="97">
        <v>14641.29</v>
      </c>
      <c r="F55" s="97">
        <v>14718.78</v>
      </c>
      <c r="G55" s="97">
        <v>14796.32</v>
      </c>
      <c r="H55" s="97">
        <v>14873.81</v>
      </c>
      <c r="I55" s="97">
        <v>14951.3</v>
      </c>
      <c r="J55" s="97">
        <v>15028.84</v>
      </c>
      <c r="K55" s="97">
        <v>15106.33</v>
      </c>
      <c r="L55" s="97">
        <v>15569.2</v>
      </c>
      <c r="M55" s="97">
        <v>15646.72</v>
      </c>
      <c r="N55" s="97">
        <v>15724.23</v>
      </c>
      <c r="O55" s="97">
        <v>15801.72</v>
      </c>
      <c r="P55" s="97">
        <v>15879.24</v>
      </c>
      <c r="Q55" s="97">
        <v>15956.76</v>
      </c>
      <c r="R55" s="97">
        <v>16034.27</v>
      </c>
      <c r="S55" s="97">
        <v>16111.79</v>
      </c>
      <c r="T55" s="97">
        <v>16189.28</v>
      </c>
      <c r="U55" s="97">
        <v>16266.8</v>
      </c>
      <c r="V55" s="97">
        <v>16344.31</v>
      </c>
      <c r="W55" s="97">
        <v>16421.810000000001</v>
      </c>
      <c r="X55" s="97">
        <v>16499.32</v>
      </c>
      <c r="Y55" s="97">
        <v>16576.810000000001</v>
      </c>
      <c r="Z55" s="97">
        <v>16654.330000000002</v>
      </c>
      <c r="AA55" s="97">
        <v>16731.849999999999</v>
      </c>
      <c r="AB55" s="97">
        <v>16809.36</v>
      </c>
      <c r="AC55" s="97">
        <v>16886.88</v>
      </c>
      <c r="AD55" s="97">
        <v>16886.88</v>
      </c>
      <c r="AE55" s="97">
        <v>16886.88</v>
      </c>
      <c r="AF55" s="97">
        <v>16886.88</v>
      </c>
      <c r="AG55" s="97">
        <v>16886.88</v>
      </c>
      <c r="AH55" s="97">
        <v>16886.88</v>
      </c>
      <c r="AI55" s="97">
        <v>16886.88</v>
      </c>
      <c r="AJ55" s="97">
        <v>16886.88</v>
      </c>
      <c r="AK55" s="97">
        <v>16886.88</v>
      </c>
      <c r="AL55" s="97">
        <v>16886.88</v>
      </c>
      <c r="AM55" s="97">
        <v>16886.88</v>
      </c>
      <c r="AN55" s="97">
        <v>16886.88</v>
      </c>
      <c r="AO55" s="97">
        <v>16886.88</v>
      </c>
      <c r="AP55" s="97">
        <v>16886.88</v>
      </c>
      <c r="AQ55" s="97">
        <v>16886.88</v>
      </c>
      <c r="AR55" s="97">
        <v>16886.88</v>
      </c>
      <c r="AS55" s="97">
        <v>16886.88</v>
      </c>
      <c r="AT55" s="97">
        <v>16886.88</v>
      </c>
      <c r="AU55" s="97">
        <v>16886.88</v>
      </c>
    </row>
    <row r="56" spans="1:47" ht="13.8" thickBot="1" x14ac:dyDescent="0.3">
      <c r="A56" s="5" t="s">
        <v>2</v>
      </c>
      <c r="B56" s="97">
        <v>13300.93</v>
      </c>
      <c r="C56" s="97">
        <v>14373.51</v>
      </c>
      <c r="D56" s="97">
        <v>14507.37</v>
      </c>
      <c r="E56" s="97">
        <v>14641.26</v>
      </c>
      <c r="F56" s="97">
        <v>14775.12</v>
      </c>
      <c r="G56" s="97">
        <v>14908.99</v>
      </c>
      <c r="H56" s="97">
        <v>15042.9</v>
      </c>
      <c r="I56" s="97">
        <v>15176.74</v>
      </c>
      <c r="J56" s="97">
        <v>15310.62</v>
      </c>
      <c r="K56" s="97">
        <v>15444.49</v>
      </c>
      <c r="L56" s="97">
        <v>15993.32</v>
      </c>
      <c r="M56" s="97">
        <v>16155.44</v>
      </c>
      <c r="N56" s="97">
        <v>16317.54</v>
      </c>
      <c r="O56" s="97">
        <v>16479.64</v>
      </c>
      <c r="P56" s="97">
        <v>16641.740000000002</v>
      </c>
      <c r="Q56" s="97">
        <v>16803.86</v>
      </c>
      <c r="R56" s="97">
        <v>16965.96</v>
      </c>
      <c r="S56" s="97">
        <v>17128.080000000002</v>
      </c>
      <c r="T56" s="97">
        <v>17290.150000000001</v>
      </c>
      <c r="U56" s="97">
        <v>17452.25</v>
      </c>
      <c r="V56" s="97">
        <v>17614.400000000001</v>
      </c>
      <c r="W56" s="97">
        <v>17776.490000000002</v>
      </c>
      <c r="X56" s="97">
        <v>17938.57</v>
      </c>
      <c r="Y56" s="97">
        <v>18100.689999999999</v>
      </c>
      <c r="Z56" s="97">
        <v>18262.79</v>
      </c>
      <c r="AA56" s="97">
        <v>18424.91</v>
      </c>
      <c r="AB56" s="97">
        <v>18586.98</v>
      </c>
      <c r="AC56" s="97">
        <v>18749.099999999999</v>
      </c>
      <c r="AD56" s="97">
        <v>18911.2</v>
      </c>
      <c r="AE56" s="97">
        <v>19073.3</v>
      </c>
      <c r="AF56" s="97">
        <v>19073.3</v>
      </c>
      <c r="AG56" s="97">
        <v>19073.3</v>
      </c>
      <c r="AH56" s="97">
        <v>19073.3</v>
      </c>
      <c r="AI56" s="97">
        <v>19073.3</v>
      </c>
      <c r="AJ56" s="97">
        <v>19073.3</v>
      </c>
      <c r="AK56" s="97">
        <v>19073.3</v>
      </c>
      <c r="AL56" s="97">
        <v>19073.3</v>
      </c>
      <c r="AM56" s="97">
        <v>19073.3</v>
      </c>
      <c r="AN56" s="97">
        <v>19073.3</v>
      </c>
      <c r="AO56" s="97">
        <v>19073.3</v>
      </c>
      <c r="AP56" s="97">
        <v>19073.3</v>
      </c>
      <c r="AQ56" s="97">
        <v>19073.3</v>
      </c>
      <c r="AR56" s="97">
        <v>19073.3</v>
      </c>
      <c r="AS56" s="97">
        <v>19073.3</v>
      </c>
      <c r="AT56" s="97">
        <v>19073.3</v>
      </c>
      <c r="AU56" s="97">
        <v>19073.3</v>
      </c>
    </row>
    <row r="57" spans="1:47" ht="13.8" thickBot="1" x14ac:dyDescent="0.3">
      <c r="A57" s="162" t="s">
        <v>393</v>
      </c>
      <c r="B57" s="97">
        <v>13300.93</v>
      </c>
      <c r="C57" s="97">
        <v>14373.51</v>
      </c>
      <c r="D57" s="97">
        <v>14507.37</v>
      </c>
      <c r="E57" s="97">
        <v>14641.26</v>
      </c>
      <c r="F57" s="97">
        <v>14775.12</v>
      </c>
      <c r="G57" s="97">
        <v>14908.99</v>
      </c>
      <c r="H57" s="97">
        <v>15042.9</v>
      </c>
      <c r="I57" s="97">
        <v>15896</v>
      </c>
      <c r="J57" s="97">
        <v>16036.98</v>
      </c>
      <c r="K57" s="97">
        <v>16177.95</v>
      </c>
      <c r="L57" s="97">
        <v>16725.650000000001</v>
      </c>
      <c r="M57" s="97">
        <v>16894.759999999998</v>
      </c>
      <c r="N57" s="97">
        <v>17063.87</v>
      </c>
      <c r="O57" s="97">
        <v>17232.96</v>
      </c>
      <c r="P57" s="97">
        <v>17402.080000000002</v>
      </c>
      <c r="Q57" s="97">
        <v>17571.21</v>
      </c>
      <c r="R57" s="97">
        <v>17740.330000000002</v>
      </c>
      <c r="S57" s="97">
        <v>17909.41</v>
      </c>
      <c r="T57" s="97">
        <v>18078.53</v>
      </c>
      <c r="U57" s="97">
        <v>18247.64</v>
      </c>
      <c r="V57" s="97">
        <v>18416.75</v>
      </c>
      <c r="W57" s="97">
        <v>18585.89</v>
      </c>
      <c r="X57" s="97">
        <v>18754.95</v>
      </c>
      <c r="Y57" s="97">
        <v>18924.09</v>
      </c>
      <c r="Z57" s="97">
        <v>19093.18</v>
      </c>
      <c r="AA57" s="97">
        <v>19262.32</v>
      </c>
      <c r="AB57" s="97">
        <v>19431.68</v>
      </c>
      <c r="AC57" s="97">
        <v>19604.11</v>
      </c>
      <c r="AD57" s="97">
        <v>19776.57</v>
      </c>
      <c r="AE57" s="97">
        <v>19949.080000000002</v>
      </c>
      <c r="AF57" s="97">
        <v>19949.080000000002</v>
      </c>
      <c r="AG57" s="97">
        <v>19949.080000000002</v>
      </c>
      <c r="AH57" s="97">
        <v>19949.080000000002</v>
      </c>
      <c r="AI57" s="97">
        <v>19949.080000000002</v>
      </c>
      <c r="AJ57" s="97">
        <v>19949.080000000002</v>
      </c>
      <c r="AK57" s="97">
        <v>19949.080000000002</v>
      </c>
      <c r="AL57" s="97">
        <v>19949.080000000002</v>
      </c>
      <c r="AM57" s="97">
        <v>19949.080000000002</v>
      </c>
      <c r="AN57" s="97">
        <v>19949.080000000002</v>
      </c>
      <c r="AO57" s="97">
        <v>19949.080000000002</v>
      </c>
      <c r="AP57" s="97">
        <v>19949.080000000002</v>
      </c>
      <c r="AQ57" s="97">
        <v>19949.080000000002</v>
      </c>
      <c r="AR57" s="97">
        <v>19949.080000000002</v>
      </c>
      <c r="AS57" s="97">
        <v>19949.080000000002</v>
      </c>
      <c r="AT57" s="97">
        <v>19949.080000000002</v>
      </c>
      <c r="AU57" s="97">
        <v>19949.080000000002</v>
      </c>
    </row>
    <row r="58" spans="1:47" ht="13.8" thickBot="1" x14ac:dyDescent="0.3">
      <c r="A58" s="5" t="s">
        <v>3</v>
      </c>
      <c r="B58" s="97">
        <v>13413.69</v>
      </c>
      <c r="C58" s="97">
        <v>14486.28</v>
      </c>
      <c r="D58" s="97">
        <v>14627.28</v>
      </c>
      <c r="E58" s="97">
        <v>14768.26</v>
      </c>
      <c r="F58" s="97">
        <v>14909.23</v>
      </c>
      <c r="G58" s="97">
        <v>15050.21</v>
      </c>
      <c r="H58" s="97">
        <v>15191.19</v>
      </c>
      <c r="I58" s="97">
        <v>15332.16</v>
      </c>
      <c r="J58" s="97">
        <v>15473.17</v>
      </c>
      <c r="K58" s="97">
        <v>15614.14</v>
      </c>
      <c r="L58" s="97">
        <v>16165.34</v>
      </c>
      <c r="M58" s="97">
        <v>16334.45</v>
      </c>
      <c r="N58" s="97">
        <v>16503.560000000001</v>
      </c>
      <c r="O58" s="97">
        <v>16672.7</v>
      </c>
      <c r="P58" s="97">
        <v>16841.79</v>
      </c>
      <c r="Q58" s="97">
        <v>17010.900000000001</v>
      </c>
      <c r="R58" s="97">
        <v>17179.990000000002</v>
      </c>
      <c r="S58" s="97">
        <v>17349.13</v>
      </c>
      <c r="T58" s="97">
        <v>17518.240000000002</v>
      </c>
      <c r="U58" s="97">
        <v>17687.330000000002</v>
      </c>
      <c r="V58" s="97">
        <v>17856.439999999999</v>
      </c>
      <c r="W58" s="97">
        <v>18025.55</v>
      </c>
      <c r="X58" s="97">
        <v>18194.689999999999</v>
      </c>
      <c r="Y58" s="97">
        <v>18363.8</v>
      </c>
      <c r="Z58" s="97">
        <v>18532.89</v>
      </c>
      <c r="AA58" s="209">
        <v>18701.98</v>
      </c>
      <c r="AB58" s="209">
        <v>18871.14</v>
      </c>
      <c r="AC58" s="97">
        <v>19040.23</v>
      </c>
      <c r="AD58" s="97">
        <v>19209.34</v>
      </c>
      <c r="AE58" s="97">
        <v>19378.43</v>
      </c>
      <c r="AF58" s="97">
        <v>19378.43</v>
      </c>
      <c r="AG58" s="97">
        <v>19378.43</v>
      </c>
      <c r="AH58" s="97">
        <v>19378.43</v>
      </c>
      <c r="AI58" s="97">
        <v>19378.43</v>
      </c>
      <c r="AJ58" s="97">
        <v>19378.43</v>
      </c>
      <c r="AK58" s="97">
        <v>19378.43</v>
      </c>
      <c r="AL58" s="97">
        <v>19378.43</v>
      </c>
      <c r="AM58" s="97">
        <v>19378.43</v>
      </c>
      <c r="AN58" s="97">
        <v>19378.43</v>
      </c>
      <c r="AO58" s="97">
        <v>19378.43</v>
      </c>
      <c r="AP58" s="97">
        <v>19378.43</v>
      </c>
      <c r="AQ58" s="97">
        <v>19378.43</v>
      </c>
      <c r="AR58" s="97">
        <v>19378.43</v>
      </c>
      <c r="AS58" s="97">
        <v>19378.43</v>
      </c>
      <c r="AT58" s="97">
        <v>19378.43</v>
      </c>
      <c r="AU58" s="97">
        <v>19378.43</v>
      </c>
    </row>
    <row r="59" spans="1:47" ht="13.8" thickBot="1" x14ac:dyDescent="0.3">
      <c r="A59" s="5" t="s">
        <v>4</v>
      </c>
      <c r="B59" s="97">
        <v>13568.72</v>
      </c>
      <c r="C59" s="97">
        <v>14641.31</v>
      </c>
      <c r="D59" s="97">
        <v>14782.31</v>
      </c>
      <c r="E59" s="97">
        <v>14923.29</v>
      </c>
      <c r="F59" s="97">
        <v>15064.24</v>
      </c>
      <c r="G59" s="97">
        <v>15205.24</v>
      </c>
      <c r="H59" s="97">
        <v>15346.22</v>
      </c>
      <c r="I59" s="97">
        <v>15487.2</v>
      </c>
      <c r="J59" s="97">
        <v>15628.17</v>
      </c>
      <c r="K59" s="97">
        <v>15769.18</v>
      </c>
      <c r="L59" s="97">
        <v>16322.25</v>
      </c>
      <c r="M59" s="97">
        <v>16491.32</v>
      </c>
      <c r="N59" s="97">
        <v>16660.45</v>
      </c>
      <c r="O59" s="97">
        <v>16829.57</v>
      </c>
      <c r="P59" s="97">
        <v>16998.68</v>
      </c>
      <c r="Q59" s="97">
        <v>17167.79</v>
      </c>
      <c r="R59" s="97">
        <v>17336.900000000001</v>
      </c>
      <c r="S59" s="97">
        <v>17505.990000000002</v>
      </c>
      <c r="T59" s="97">
        <v>17675.13</v>
      </c>
      <c r="U59" s="97">
        <v>17844.240000000002</v>
      </c>
      <c r="V59" s="97">
        <v>18013.330000000002</v>
      </c>
      <c r="W59" s="97">
        <v>18182.47</v>
      </c>
      <c r="X59" s="97">
        <v>18351.560000000001</v>
      </c>
      <c r="Y59" s="97">
        <v>18520.7</v>
      </c>
      <c r="Z59" s="97">
        <v>18689.78</v>
      </c>
      <c r="AA59" s="97">
        <v>18858.900000000001</v>
      </c>
      <c r="AB59" s="97">
        <v>19028.009999999998</v>
      </c>
      <c r="AC59" s="97">
        <v>19197.12</v>
      </c>
      <c r="AD59" s="97">
        <v>19366.240000000002</v>
      </c>
      <c r="AE59" s="97">
        <v>19537.75</v>
      </c>
      <c r="AF59" s="97">
        <v>19537.75</v>
      </c>
      <c r="AG59" s="97">
        <v>19537.75</v>
      </c>
      <c r="AH59" s="97">
        <v>19537.75</v>
      </c>
      <c r="AI59" s="97">
        <v>19537.75</v>
      </c>
      <c r="AJ59" s="97">
        <v>19537.75</v>
      </c>
      <c r="AK59" s="97">
        <v>19537.75</v>
      </c>
      <c r="AL59" s="97">
        <v>19537.75</v>
      </c>
      <c r="AM59" s="97">
        <v>19537.75</v>
      </c>
      <c r="AN59" s="97">
        <v>19537.75</v>
      </c>
      <c r="AO59" s="97">
        <v>19537.75</v>
      </c>
      <c r="AP59" s="97">
        <v>19537.75</v>
      </c>
      <c r="AQ59" s="97">
        <v>19537.75</v>
      </c>
      <c r="AR59" s="97">
        <v>19537.75</v>
      </c>
      <c r="AS59" s="97">
        <v>19537.75</v>
      </c>
      <c r="AT59" s="97">
        <v>19537.75</v>
      </c>
      <c r="AU59" s="97">
        <v>19537.75</v>
      </c>
    </row>
    <row r="60" spans="1:47" ht="13.8" thickBot="1" x14ac:dyDescent="0.3">
      <c r="A60" s="5" t="s">
        <v>5</v>
      </c>
      <c r="B60" s="97">
        <v>13977.45</v>
      </c>
      <c r="C60" s="97">
        <v>15050.06</v>
      </c>
      <c r="D60" s="97">
        <v>15191.04</v>
      </c>
      <c r="E60" s="97">
        <v>15332.02</v>
      </c>
      <c r="F60" s="97">
        <v>15473.02</v>
      </c>
      <c r="G60" s="97">
        <v>15614</v>
      </c>
      <c r="H60" s="97">
        <v>15754.97</v>
      </c>
      <c r="I60" s="97">
        <v>15895.92</v>
      </c>
      <c r="J60" s="97">
        <v>16036.93</v>
      </c>
      <c r="K60" s="97">
        <v>16177.9</v>
      </c>
      <c r="L60" s="97">
        <v>16725.599999999999</v>
      </c>
      <c r="M60" s="97">
        <v>16894.71</v>
      </c>
      <c r="N60" s="97">
        <v>17063.830000000002</v>
      </c>
      <c r="O60" s="97">
        <v>17232.91</v>
      </c>
      <c r="P60" s="97">
        <v>17402.03</v>
      </c>
      <c r="Q60" s="97">
        <v>17571.16</v>
      </c>
      <c r="R60" s="97">
        <v>17740.28</v>
      </c>
      <c r="S60" s="97">
        <v>17909.37</v>
      </c>
      <c r="T60" s="97">
        <v>18078.48</v>
      </c>
      <c r="U60" s="97">
        <v>18247.59</v>
      </c>
      <c r="V60" s="97">
        <v>18416.7</v>
      </c>
      <c r="W60" s="97">
        <v>18585.84</v>
      </c>
      <c r="X60" s="97">
        <v>18754.91</v>
      </c>
      <c r="Y60" s="97">
        <v>18924.04</v>
      </c>
      <c r="Z60" s="97">
        <v>19093.13</v>
      </c>
      <c r="AA60" s="97">
        <v>19262.27</v>
      </c>
      <c r="AB60" s="97">
        <v>19431.73</v>
      </c>
      <c r="AC60" s="97">
        <v>19604.189999999999</v>
      </c>
      <c r="AD60" s="97">
        <v>19776.650000000001</v>
      </c>
      <c r="AE60" s="97">
        <v>19949.13</v>
      </c>
      <c r="AF60" s="97">
        <v>19949.13</v>
      </c>
      <c r="AG60" s="97">
        <v>19949.13</v>
      </c>
      <c r="AH60" s="97">
        <v>19949.13</v>
      </c>
      <c r="AI60" s="97">
        <v>19949.13</v>
      </c>
      <c r="AJ60" s="97">
        <v>19949.13</v>
      </c>
      <c r="AK60" s="97">
        <v>19949.13</v>
      </c>
      <c r="AL60" s="97">
        <v>19949.13</v>
      </c>
      <c r="AM60" s="97">
        <v>19949.13</v>
      </c>
      <c r="AN60" s="97">
        <v>19949.13</v>
      </c>
      <c r="AO60" s="97">
        <v>19949.13</v>
      </c>
      <c r="AP60" s="97">
        <v>19949.13</v>
      </c>
      <c r="AQ60" s="97">
        <v>19949.13</v>
      </c>
      <c r="AR60" s="97">
        <v>19949.13</v>
      </c>
      <c r="AS60" s="97">
        <v>19949.13</v>
      </c>
      <c r="AT60" s="97">
        <v>19949.13</v>
      </c>
      <c r="AU60" s="97">
        <v>19949.13</v>
      </c>
    </row>
    <row r="61" spans="1:47" ht="13.8" thickBot="1" x14ac:dyDescent="0.3">
      <c r="A61" s="5" t="s">
        <v>6</v>
      </c>
      <c r="B61" s="97">
        <v>14286.15</v>
      </c>
      <c r="C61" s="97">
        <v>15451.48</v>
      </c>
      <c r="D61" s="97">
        <v>15581.27</v>
      </c>
      <c r="E61" s="97">
        <v>15711.05</v>
      </c>
      <c r="F61" s="97">
        <v>15840.84</v>
      </c>
      <c r="G61" s="97">
        <v>15970.64</v>
      </c>
      <c r="H61" s="97">
        <v>16284.35</v>
      </c>
      <c r="I61" s="97">
        <v>16598.080000000002</v>
      </c>
      <c r="J61" s="97">
        <v>16911.77</v>
      </c>
      <c r="K61" s="97">
        <v>17225.48</v>
      </c>
      <c r="L61" s="97">
        <v>17897.79</v>
      </c>
      <c r="M61" s="97">
        <v>18211.5</v>
      </c>
      <c r="N61" s="97">
        <v>18525.23</v>
      </c>
      <c r="O61" s="97">
        <v>18838.939999999999</v>
      </c>
      <c r="P61" s="97">
        <v>19152.63</v>
      </c>
      <c r="Q61" s="97">
        <v>19467.28</v>
      </c>
      <c r="R61" s="97">
        <v>19787.18</v>
      </c>
      <c r="S61" s="97">
        <v>20107.07</v>
      </c>
      <c r="T61" s="97">
        <v>20426.97</v>
      </c>
      <c r="U61" s="97">
        <v>20746.88</v>
      </c>
      <c r="V61" s="97">
        <v>21066.78</v>
      </c>
      <c r="W61" s="97">
        <v>21386.639999999999</v>
      </c>
      <c r="X61" s="97">
        <v>21706.55</v>
      </c>
      <c r="Y61" s="97">
        <v>22026.46</v>
      </c>
      <c r="Z61" s="97">
        <v>22346.36</v>
      </c>
      <c r="AA61" s="97">
        <v>22666.240000000002</v>
      </c>
      <c r="AB61" s="97">
        <v>22986.15</v>
      </c>
      <c r="AC61" s="97">
        <v>23306.06</v>
      </c>
      <c r="AD61" s="97">
        <v>23625.94</v>
      </c>
      <c r="AE61" s="97">
        <v>23945.85</v>
      </c>
      <c r="AF61" s="97">
        <v>23945.85</v>
      </c>
      <c r="AG61" s="97">
        <v>23945.85</v>
      </c>
      <c r="AH61" s="97">
        <v>23945.85</v>
      </c>
      <c r="AI61" s="97">
        <v>23945.85</v>
      </c>
      <c r="AJ61" s="97">
        <v>23945.85</v>
      </c>
      <c r="AK61" s="97">
        <v>23945.85</v>
      </c>
      <c r="AL61" s="97">
        <v>23945.85</v>
      </c>
      <c r="AM61" s="97">
        <v>23945.85</v>
      </c>
      <c r="AN61" s="97">
        <v>23945.85</v>
      </c>
      <c r="AO61" s="97">
        <v>23945.85</v>
      </c>
      <c r="AP61" s="97">
        <v>23945.85</v>
      </c>
      <c r="AQ61" s="97">
        <v>23945.85</v>
      </c>
      <c r="AR61" s="97">
        <v>23945.85</v>
      </c>
      <c r="AS61" s="97">
        <v>23945.85</v>
      </c>
      <c r="AT61" s="97">
        <v>23945.85</v>
      </c>
      <c r="AU61" s="97">
        <v>23945.85</v>
      </c>
    </row>
    <row r="62" spans="1:47" ht="13.8" thickBot="1" x14ac:dyDescent="0.3">
      <c r="A62" s="162" t="s">
        <v>394</v>
      </c>
      <c r="B62" s="97">
        <v>14238.24</v>
      </c>
      <c r="C62" s="97">
        <v>15310.85</v>
      </c>
      <c r="D62" s="97">
        <v>15451.8</v>
      </c>
      <c r="E62" s="97">
        <v>15592.78</v>
      </c>
      <c r="F62" s="97">
        <v>15733.78</v>
      </c>
      <c r="G62" s="97">
        <v>15874.75</v>
      </c>
      <c r="H62" s="97">
        <v>16015.73</v>
      </c>
      <c r="I62" s="97">
        <v>16156.73</v>
      </c>
      <c r="J62" s="97">
        <v>16297.71</v>
      </c>
      <c r="K62" s="97">
        <v>16438.66</v>
      </c>
      <c r="L62" s="97">
        <v>16994.54</v>
      </c>
      <c r="M62" s="97">
        <v>17163.650000000001</v>
      </c>
      <c r="N62" s="97">
        <v>17332.759999999998</v>
      </c>
      <c r="O62" s="97">
        <v>17501.88</v>
      </c>
      <c r="P62" s="97">
        <v>17670.990000000002</v>
      </c>
      <c r="Q62" s="97">
        <v>17840.080000000002</v>
      </c>
      <c r="R62" s="97">
        <v>18009.189999999999</v>
      </c>
      <c r="S62" s="97">
        <v>18178.330000000002</v>
      </c>
      <c r="T62" s="97">
        <v>18347.439999999999</v>
      </c>
      <c r="U62" s="97">
        <v>18516.560000000001</v>
      </c>
      <c r="V62" s="97">
        <v>18685.669999999998</v>
      </c>
      <c r="W62" s="97">
        <v>18854.759999999998</v>
      </c>
      <c r="X62" s="97">
        <v>19023.89</v>
      </c>
      <c r="Y62" s="97">
        <v>19192.98</v>
      </c>
      <c r="Z62" s="97">
        <v>19362.099999999999</v>
      </c>
      <c r="AA62" s="97">
        <v>19533.560000000001</v>
      </c>
      <c r="AB62" s="97">
        <v>19706.02</v>
      </c>
      <c r="AC62" s="97">
        <v>19878.53</v>
      </c>
      <c r="AD62" s="97">
        <v>20050.990000000002</v>
      </c>
      <c r="AE62" s="97">
        <v>20223.48</v>
      </c>
      <c r="AF62" s="97">
        <v>20223.48</v>
      </c>
      <c r="AG62" s="97">
        <v>20223.48</v>
      </c>
      <c r="AH62" s="97">
        <v>20223.48</v>
      </c>
      <c r="AI62" s="97">
        <v>20223.48</v>
      </c>
      <c r="AJ62" s="97">
        <v>20223.48</v>
      </c>
      <c r="AK62" s="97">
        <v>20223.48</v>
      </c>
      <c r="AL62" s="97">
        <v>20223.48</v>
      </c>
      <c r="AM62" s="97">
        <v>20223.48</v>
      </c>
      <c r="AN62" s="97">
        <v>20223.48</v>
      </c>
      <c r="AO62" s="97">
        <v>20223.48</v>
      </c>
      <c r="AP62" s="97">
        <v>20223.48</v>
      </c>
      <c r="AQ62" s="97">
        <v>20223.48</v>
      </c>
      <c r="AR62" s="97">
        <v>20223.48</v>
      </c>
      <c r="AS62" s="97">
        <v>20223.48</v>
      </c>
      <c r="AT62" s="97">
        <v>20223.48</v>
      </c>
      <c r="AU62" s="97">
        <v>20223.48</v>
      </c>
    </row>
    <row r="63" spans="1:47" ht="13.8" thickBot="1" x14ac:dyDescent="0.3">
      <c r="A63" s="5" t="s">
        <v>7</v>
      </c>
      <c r="B63" s="97">
        <v>14442.55</v>
      </c>
      <c r="C63" s="97">
        <v>15515.16</v>
      </c>
      <c r="D63" s="97">
        <v>15656.16</v>
      </c>
      <c r="E63" s="97">
        <v>15797.11</v>
      </c>
      <c r="F63" s="97">
        <v>15938.09</v>
      </c>
      <c r="G63" s="97">
        <v>16079.09</v>
      </c>
      <c r="H63" s="97">
        <v>16220.07</v>
      </c>
      <c r="I63" s="97">
        <v>16361.05</v>
      </c>
      <c r="J63" s="97">
        <v>16502.05</v>
      </c>
      <c r="K63" s="97">
        <v>16643.03</v>
      </c>
      <c r="L63" s="97">
        <v>17196.23</v>
      </c>
      <c r="M63" s="97">
        <v>17365.29</v>
      </c>
      <c r="N63" s="97">
        <v>17534.43</v>
      </c>
      <c r="O63" s="97">
        <v>17703.509999999998</v>
      </c>
      <c r="P63" s="97">
        <v>17872.650000000001</v>
      </c>
      <c r="Q63" s="97">
        <v>18041.77</v>
      </c>
      <c r="R63" s="97">
        <v>18210.849999999999</v>
      </c>
      <c r="S63" s="97">
        <v>18379.990000000002</v>
      </c>
      <c r="T63" s="97">
        <v>18549.080000000002</v>
      </c>
      <c r="U63" s="97">
        <v>18718.22</v>
      </c>
      <c r="V63" s="97">
        <v>18887.310000000001</v>
      </c>
      <c r="W63" s="97">
        <v>19056.419999999998</v>
      </c>
      <c r="X63" s="97">
        <v>19225.53</v>
      </c>
      <c r="Y63" s="97">
        <v>19394.64</v>
      </c>
      <c r="Z63" s="97">
        <v>19566.810000000001</v>
      </c>
      <c r="AA63" s="97">
        <v>19739.240000000002</v>
      </c>
      <c r="AB63" s="97">
        <v>19911.73</v>
      </c>
      <c r="AC63" s="97">
        <v>20084.18</v>
      </c>
      <c r="AD63" s="97">
        <v>20256.689999999999</v>
      </c>
      <c r="AE63" s="97">
        <v>20429.150000000001</v>
      </c>
      <c r="AF63" s="97">
        <v>20429.150000000001</v>
      </c>
      <c r="AG63" s="97">
        <v>20429.150000000001</v>
      </c>
      <c r="AH63" s="97">
        <v>20429.150000000001</v>
      </c>
      <c r="AI63" s="97">
        <v>20429.150000000001</v>
      </c>
      <c r="AJ63" s="97">
        <v>20429.150000000001</v>
      </c>
      <c r="AK63" s="97">
        <v>20429.150000000001</v>
      </c>
      <c r="AL63" s="97">
        <v>20429.150000000001</v>
      </c>
      <c r="AM63" s="97">
        <v>20429.150000000001</v>
      </c>
      <c r="AN63" s="97">
        <v>20429.150000000001</v>
      </c>
      <c r="AO63" s="97">
        <v>20429.150000000001</v>
      </c>
      <c r="AP63" s="97">
        <v>20429.150000000001</v>
      </c>
      <c r="AQ63" s="97">
        <v>20429.150000000001</v>
      </c>
      <c r="AR63" s="97">
        <v>20429.150000000001</v>
      </c>
      <c r="AS63" s="97">
        <v>20429.150000000001</v>
      </c>
      <c r="AT63" s="97">
        <v>20429.150000000001</v>
      </c>
      <c r="AU63" s="97">
        <v>20429.150000000001</v>
      </c>
    </row>
    <row r="64" spans="1:47" ht="13.8" thickBot="1" x14ac:dyDescent="0.3">
      <c r="A64" s="162" t="s">
        <v>395</v>
      </c>
      <c r="B64" s="97">
        <v>14535.98</v>
      </c>
      <c r="C64" s="97">
        <v>15701.28</v>
      </c>
      <c r="D64" s="97">
        <v>15701.28</v>
      </c>
      <c r="E64" s="97">
        <v>15970.22</v>
      </c>
      <c r="F64" s="97">
        <v>15970.22</v>
      </c>
      <c r="G64" s="97">
        <v>16328.77</v>
      </c>
      <c r="H64" s="97">
        <v>16328.77</v>
      </c>
      <c r="I64" s="97">
        <v>17045.93</v>
      </c>
      <c r="J64" s="97">
        <v>17045.93</v>
      </c>
      <c r="K64" s="97">
        <v>17763.009999999998</v>
      </c>
      <c r="L64" s="97">
        <v>18121.560000000001</v>
      </c>
      <c r="M64" s="97">
        <v>18749.05</v>
      </c>
      <c r="N64" s="97">
        <v>18749.05</v>
      </c>
      <c r="O64" s="97">
        <v>19376.55</v>
      </c>
      <c r="P64" s="97">
        <v>19376.55</v>
      </c>
      <c r="Q64" s="97">
        <v>20015.669999999998</v>
      </c>
      <c r="R64" s="97">
        <v>20015.669999999998</v>
      </c>
      <c r="S64" s="97">
        <v>20655.55</v>
      </c>
      <c r="T64" s="97">
        <v>20655.55</v>
      </c>
      <c r="U64" s="97">
        <v>21295.49</v>
      </c>
      <c r="V64" s="97">
        <v>21295.49</v>
      </c>
      <c r="W64" s="97">
        <v>21935.43</v>
      </c>
      <c r="X64" s="97">
        <v>21935.43</v>
      </c>
      <c r="Y64" s="97">
        <v>22575.32</v>
      </c>
      <c r="Z64" s="97">
        <v>22575.32</v>
      </c>
      <c r="AA64" s="97">
        <v>23215.279999999999</v>
      </c>
      <c r="AB64" s="97">
        <v>23215.279999999999</v>
      </c>
      <c r="AC64" s="97">
        <v>23855.19</v>
      </c>
      <c r="AD64" s="97">
        <v>23855.19</v>
      </c>
      <c r="AE64" s="97">
        <v>24495.1</v>
      </c>
      <c r="AF64" s="97">
        <v>24495.1</v>
      </c>
      <c r="AG64" s="97">
        <v>24495.1</v>
      </c>
      <c r="AH64" s="97">
        <v>24495.1</v>
      </c>
      <c r="AI64" s="97">
        <v>24495.1</v>
      </c>
      <c r="AJ64" s="97">
        <v>24495.1</v>
      </c>
      <c r="AK64" s="97">
        <v>24495.1</v>
      </c>
      <c r="AL64" s="97">
        <v>24495.1</v>
      </c>
      <c r="AM64" s="97">
        <v>24495.1</v>
      </c>
      <c r="AN64" s="97">
        <v>24495.1</v>
      </c>
      <c r="AO64" s="97">
        <v>24495.1</v>
      </c>
      <c r="AP64" s="97">
        <v>24495.1</v>
      </c>
      <c r="AQ64" s="97">
        <v>24495.1</v>
      </c>
      <c r="AR64" s="97">
        <v>24495.1</v>
      </c>
      <c r="AS64" s="97">
        <v>24495.1</v>
      </c>
      <c r="AT64" s="97">
        <v>24495.1</v>
      </c>
      <c r="AU64" s="97">
        <v>24495.1</v>
      </c>
    </row>
    <row r="65" spans="1:47" ht="13.8" thickBot="1" x14ac:dyDescent="0.3">
      <c r="A65" s="162" t="s">
        <v>396</v>
      </c>
      <c r="B65" s="97">
        <v>14670.41</v>
      </c>
      <c r="C65" s="97">
        <v>15835.71</v>
      </c>
      <c r="D65" s="97">
        <v>15835.71</v>
      </c>
      <c r="E65" s="97">
        <v>16104.68</v>
      </c>
      <c r="F65" s="97">
        <v>16104.68</v>
      </c>
      <c r="G65" s="97">
        <v>16463.23</v>
      </c>
      <c r="H65" s="97">
        <v>16463.23</v>
      </c>
      <c r="I65" s="97">
        <v>17180.310000000001</v>
      </c>
      <c r="J65" s="97">
        <v>17180.310000000001</v>
      </c>
      <c r="K65" s="97">
        <v>17897.47</v>
      </c>
      <c r="L65" s="97">
        <v>18256.02</v>
      </c>
      <c r="M65" s="97">
        <v>18883.509999999998</v>
      </c>
      <c r="N65" s="97">
        <v>18883.509999999998</v>
      </c>
      <c r="O65" s="97">
        <v>19512.89</v>
      </c>
      <c r="P65" s="97">
        <v>19512.89</v>
      </c>
      <c r="Q65" s="97">
        <v>20152.830000000002</v>
      </c>
      <c r="R65" s="97">
        <v>20152.830000000002</v>
      </c>
      <c r="S65" s="97">
        <v>20792.71</v>
      </c>
      <c r="T65" s="97">
        <v>20792.71</v>
      </c>
      <c r="U65" s="97">
        <v>21432.65</v>
      </c>
      <c r="V65" s="97">
        <v>21432.65</v>
      </c>
      <c r="W65" s="97">
        <v>22072.59</v>
      </c>
      <c r="X65" s="97">
        <v>22072.59</v>
      </c>
      <c r="Y65" s="97">
        <v>22712.5</v>
      </c>
      <c r="Z65" s="97">
        <v>22712.5</v>
      </c>
      <c r="AA65" s="97">
        <v>23352.44</v>
      </c>
      <c r="AB65" s="97">
        <v>23352.44</v>
      </c>
      <c r="AC65" s="97">
        <v>23992.35</v>
      </c>
      <c r="AD65" s="97">
        <v>23992.35</v>
      </c>
      <c r="AE65" s="97">
        <v>23992.35</v>
      </c>
      <c r="AF65" s="97">
        <v>23992.35</v>
      </c>
      <c r="AG65" s="97">
        <v>23992.35</v>
      </c>
      <c r="AH65" s="97">
        <v>23992.35</v>
      </c>
      <c r="AI65" s="97">
        <v>23992.35</v>
      </c>
      <c r="AJ65" s="97">
        <v>23992.35</v>
      </c>
      <c r="AK65" s="97">
        <v>23992.35</v>
      </c>
      <c r="AL65" s="97">
        <v>23992.35</v>
      </c>
      <c r="AM65" s="97">
        <v>23992.35</v>
      </c>
      <c r="AN65" s="97">
        <v>23992.35</v>
      </c>
      <c r="AO65" s="97">
        <v>23992.35</v>
      </c>
      <c r="AP65" s="97">
        <v>23992.35</v>
      </c>
      <c r="AQ65" s="97">
        <v>23992.35</v>
      </c>
      <c r="AR65" s="97">
        <v>23992.35</v>
      </c>
      <c r="AS65" s="97">
        <v>23992.35</v>
      </c>
      <c r="AT65" s="97">
        <v>23992.35</v>
      </c>
      <c r="AU65" s="97">
        <v>23992.35</v>
      </c>
    </row>
    <row r="66" spans="1:47" ht="13.8" thickBot="1" x14ac:dyDescent="0.3">
      <c r="A66" s="5" t="s">
        <v>8</v>
      </c>
      <c r="B66" s="97">
        <v>14804.87</v>
      </c>
      <c r="C66" s="97">
        <v>15970.17</v>
      </c>
      <c r="D66" s="97">
        <v>15970.17</v>
      </c>
      <c r="E66" s="97">
        <v>16239.11</v>
      </c>
      <c r="F66" s="97">
        <v>16239.11</v>
      </c>
      <c r="G66" s="97">
        <v>16597.689999999999</v>
      </c>
      <c r="H66" s="97">
        <v>16597.689999999999</v>
      </c>
      <c r="I66" s="97">
        <v>17314.79</v>
      </c>
      <c r="J66" s="97">
        <v>17314.79</v>
      </c>
      <c r="K66" s="97">
        <v>18031.95</v>
      </c>
      <c r="L66" s="97">
        <v>18390.48</v>
      </c>
      <c r="M66" s="97">
        <v>19017.95</v>
      </c>
      <c r="N66" s="97">
        <v>19017.95</v>
      </c>
      <c r="O66" s="97">
        <v>19650</v>
      </c>
      <c r="P66" s="97">
        <v>19650</v>
      </c>
      <c r="Q66" s="97">
        <v>20289.89</v>
      </c>
      <c r="R66" s="97">
        <v>20289.89</v>
      </c>
      <c r="S66" s="97">
        <v>20929.82</v>
      </c>
      <c r="T66" s="97">
        <v>20929.82</v>
      </c>
      <c r="U66" s="97">
        <v>21569.79</v>
      </c>
      <c r="V66" s="97">
        <v>21569.79</v>
      </c>
      <c r="W66" s="97">
        <v>22209.67</v>
      </c>
      <c r="X66" s="97">
        <v>22209.67</v>
      </c>
      <c r="Y66" s="97">
        <v>22849.61</v>
      </c>
      <c r="Z66" s="97">
        <v>22849.61</v>
      </c>
      <c r="AA66" s="97">
        <v>23489.52</v>
      </c>
      <c r="AB66" s="97">
        <v>23489.52</v>
      </c>
      <c r="AC66" s="97">
        <v>24129.439999999999</v>
      </c>
      <c r="AD66" s="97">
        <v>24129.439999999999</v>
      </c>
      <c r="AE66" s="97">
        <v>24769.37</v>
      </c>
      <c r="AF66" s="97">
        <v>24769.37</v>
      </c>
      <c r="AG66" s="97">
        <v>24769.37</v>
      </c>
      <c r="AH66" s="97">
        <v>24769.37</v>
      </c>
      <c r="AI66" s="97">
        <v>24769.37</v>
      </c>
      <c r="AJ66" s="97">
        <v>24769.37</v>
      </c>
      <c r="AK66" s="97">
        <v>24769.37</v>
      </c>
      <c r="AL66" s="97">
        <v>24769.37</v>
      </c>
      <c r="AM66" s="97">
        <v>24769.37</v>
      </c>
      <c r="AN66" s="97">
        <v>24769.37</v>
      </c>
      <c r="AO66" s="97">
        <v>24769.37</v>
      </c>
      <c r="AP66" s="97">
        <v>24769.37</v>
      </c>
      <c r="AQ66" s="97">
        <v>24769.37</v>
      </c>
      <c r="AR66" s="97">
        <v>24769.37</v>
      </c>
      <c r="AS66" s="97">
        <v>24769.37</v>
      </c>
      <c r="AT66" s="97">
        <v>24769.37</v>
      </c>
      <c r="AU66" s="97">
        <v>24769.37</v>
      </c>
    </row>
    <row r="67" spans="1:47" ht="13.8" thickBot="1" x14ac:dyDescent="0.3">
      <c r="A67" s="5" t="s">
        <v>9</v>
      </c>
      <c r="B67" s="97">
        <v>14804.85</v>
      </c>
      <c r="C67" s="97">
        <v>15925.35</v>
      </c>
      <c r="D67" s="97">
        <v>15925.35</v>
      </c>
      <c r="E67" s="97">
        <v>16194.31</v>
      </c>
      <c r="F67" s="97">
        <v>16194.31</v>
      </c>
      <c r="G67" s="97">
        <v>16463.28</v>
      </c>
      <c r="H67" s="97">
        <v>16463.28</v>
      </c>
      <c r="I67" s="97">
        <v>16732.189999999999</v>
      </c>
      <c r="J67" s="97">
        <v>16732.189999999999</v>
      </c>
      <c r="K67" s="97">
        <v>17001.18</v>
      </c>
      <c r="L67" s="97">
        <v>17359.71</v>
      </c>
      <c r="M67" s="97">
        <v>17718.259999999998</v>
      </c>
      <c r="N67" s="97">
        <v>17718.259999999998</v>
      </c>
      <c r="O67" s="97">
        <v>18076.82</v>
      </c>
      <c r="P67" s="97">
        <v>18076.82</v>
      </c>
      <c r="Q67" s="97">
        <v>18435.37</v>
      </c>
      <c r="R67" s="97">
        <v>18435.37</v>
      </c>
      <c r="S67" s="97">
        <v>18793.919999999998</v>
      </c>
      <c r="T67" s="97">
        <v>18793.919999999998</v>
      </c>
      <c r="U67" s="97">
        <v>19152.45</v>
      </c>
      <c r="V67" s="97">
        <v>19152.45</v>
      </c>
      <c r="W67" s="97">
        <v>19512.810000000001</v>
      </c>
      <c r="X67" s="97">
        <v>19512.810000000001</v>
      </c>
      <c r="Y67" s="97">
        <v>19878.46</v>
      </c>
      <c r="Z67" s="97">
        <v>19878.46</v>
      </c>
      <c r="AA67" s="97">
        <v>20244.080000000002</v>
      </c>
      <c r="AB67" s="97">
        <v>20244.080000000002</v>
      </c>
      <c r="AC67" s="97">
        <v>20609.72</v>
      </c>
      <c r="AD67" s="97">
        <v>20609.72</v>
      </c>
      <c r="AE67" s="97">
        <v>20975.34</v>
      </c>
      <c r="AF67" s="97">
        <v>20975.34</v>
      </c>
      <c r="AG67" s="97">
        <v>21340.98</v>
      </c>
      <c r="AH67" s="97">
        <v>21340.98</v>
      </c>
      <c r="AI67" s="97">
        <v>21340.98</v>
      </c>
      <c r="AJ67" s="97">
        <v>21340.98</v>
      </c>
      <c r="AK67" s="97">
        <v>21340.98</v>
      </c>
      <c r="AL67" s="97">
        <v>21340.98</v>
      </c>
      <c r="AM67" s="97">
        <v>21340.98</v>
      </c>
      <c r="AN67" s="97">
        <v>21340.98</v>
      </c>
      <c r="AO67" s="97">
        <v>21340.98</v>
      </c>
      <c r="AP67" s="97">
        <v>21340.98</v>
      </c>
      <c r="AQ67" s="97">
        <v>21340.98</v>
      </c>
      <c r="AR67" s="97">
        <v>21340.98</v>
      </c>
      <c r="AS67" s="97">
        <v>21340.98</v>
      </c>
      <c r="AT67" s="97">
        <v>21340.98</v>
      </c>
      <c r="AU67" s="97">
        <v>21340.98</v>
      </c>
    </row>
    <row r="68" spans="1:47" ht="13.8" thickBot="1" x14ac:dyDescent="0.3">
      <c r="A68" s="5" t="s">
        <v>126</v>
      </c>
      <c r="B68" s="97">
        <v>14804.85</v>
      </c>
      <c r="C68" s="97">
        <v>15925.35</v>
      </c>
      <c r="D68" s="97">
        <v>15925.35</v>
      </c>
      <c r="E68" s="97">
        <v>16194.31</v>
      </c>
      <c r="F68" s="97">
        <v>16194.31</v>
      </c>
      <c r="G68" s="97">
        <v>16463.28</v>
      </c>
      <c r="H68" s="97">
        <v>16463.28</v>
      </c>
      <c r="I68" s="97">
        <v>18614.669999999998</v>
      </c>
      <c r="J68" s="97">
        <v>18614.669999999998</v>
      </c>
      <c r="K68" s="97">
        <v>18883.66</v>
      </c>
      <c r="L68" s="97">
        <v>19242.189999999999</v>
      </c>
      <c r="M68" s="97">
        <v>19604.36</v>
      </c>
      <c r="N68" s="97">
        <v>19604.36</v>
      </c>
      <c r="O68" s="97">
        <v>19970</v>
      </c>
      <c r="P68" s="97">
        <v>19970</v>
      </c>
      <c r="Q68" s="97">
        <v>20335.62</v>
      </c>
      <c r="R68" s="97">
        <v>20335.62</v>
      </c>
      <c r="S68" s="97">
        <v>20701.27</v>
      </c>
      <c r="T68" s="97">
        <v>20701.27</v>
      </c>
      <c r="U68" s="97">
        <v>21066.91</v>
      </c>
      <c r="V68" s="97">
        <v>21066.91</v>
      </c>
      <c r="W68" s="97">
        <v>21432.53</v>
      </c>
      <c r="X68" s="97">
        <v>21432.53</v>
      </c>
      <c r="Y68" s="97">
        <v>21798.17</v>
      </c>
      <c r="Z68" s="97">
        <v>21798.17</v>
      </c>
      <c r="AA68" s="97">
        <v>22163.81</v>
      </c>
      <c r="AB68" s="97">
        <v>22163.81</v>
      </c>
      <c r="AC68" s="97">
        <v>22529.43</v>
      </c>
      <c r="AD68" s="97">
        <v>22529.43</v>
      </c>
      <c r="AE68" s="97">
        <v>22895.07</v>
      </c>
      <c r="AF68" s="97">
        <v>22895.07</v>
      </c>
      <c r="AG68" s="97">
        <v>23260.69</v>
      </c>
      <c r="AH68" s="97">
        <v>23260.69</v>
      </c>
      <c r="AI68" s="97">
        <v>23260.69</v>
      </c>
      <c r="AJ68" s="97">
        <v>23260.69</v>
      </c>
      <c r="AK68" s="97">
        <v>23260.69</v>
      </c>
      <c r="AL68" s="97">
        <v>23260.69</v>
      </c>
      <c r="AM68" s="97">
        <v>23260.69</v>
      </c>
      <c r="AN68" s="97">
        <v>23260.69</v>
      </c>
      <c r="AO68" s="97">
        <v>23260.69</v>
      </c>
      <c r="AP68" s="97">
        <v>23260.69</v>
      </c>
      <c r="AQ68" s="97">
        <v>23260.69</v>
      </c>
      <c r="AR68" s="97">
        <v>23260.69</v>
      </c>
      <c r="AS68" s="97">
        <v>23260.69</v>
      </c>
      <c r="AT68" s="97">
        <v>23260.69</v>
      </c>
      <c r="AU68" s="97">
        <v>23260.69</v>
      </c>
    </row>
    <row r="69" spans="1:47" ht="13.8" thickBot="1" x14ac:dyDescent="0.3">
      <c r="A69" s="162" t="s">
        <v>397</v>
      </c>
      <c r="B69" s="97">
        <v>14984.17</v>
      </c>
      <c r="C69" s="97">
        <v>16149.49</v>
      </c>
      <c r="D69" s="97">
        <v>16149.49</v>
      </c>
      <c r="E69" s="97">
        <v>16418.43</v>
      </c>
      <c r="F69" s="97">
        <v>16418.43</v>
      </c>
      <c r="G69" s="97">
        <v>16776.96</v>
      </c>
      <c r="H69" s="97">
        <v>16776.96</v>
      </c>
      <c r="I69" s="97">
        <v>17494.12</v>
      </c>
      <c r="J69" s="97">
        <v>17494.12</v>
      </c>
      <c r="K69" s="97">
        <v>18211.23</v>
      </c>
      <c r="L69" s="97">
        <v>18569.75</v>
      </c>
      <c r="M69" s="97">
        <v>19197.25</v>
      </c>
      <c r="N69" s="97">
        <v>19197.25</v>
      </c>
      <c r="O69" s="97">
        <v>19832.849999999999</v>
      </c>
      <c r="P69" s="97">
        <v>19832.849999999999</v>
      </c>
      <c r="Q69" s="97">
        <v>20472.78</v>
      </c>
      <c r="R69" s="97">
        <v>20472.78</v>
      </c>
      <c r="S69" s="97">
        <v>21112.720000000001</v>
      </c>
      <c r="T69" s="97">
        <v>21112.720000000001</v>
      </c>
      <c r="U69" s="97">
        <v>21752.63</v>
      </c>
      <c r="V69" s="97">
        <v>21752.63</v>
      </c>
      <c r="W69" s="97">
        <v>22392.54</v>
      </c>
      <c r="X69" s="97">
        <v>22392.54</v>
      </c>
      <c r="Y69" s="97">
        <v>23032.48</v>
      </c>
      <c r="Z69" s="97">
        <v>23032.48</v>
      </c>
      <c r="AA69" s="97">
        <v>23672.37</v>
      </c>
      <c r="AB69" s="97">
        <v>23672.37</v>
      </c>
      <c r="AC69" s="97">
        <v>24312.33</v>
      </c>
      <c r="AD69" s="97">
        <v>24312.33</v>
      </c>
      <c r="AE69" s="97">
        <v>24952.27</v>
      </c>
      <c r="AF69" s="97">
        <v>24952.27</v>
      </c>
      <c r="AG69" s="97">
        <v>24952.27</v>
      </c>
      <c r="AH69" s="97">
        <v>24952.27</v>
      </c>
      <c r="AI69" s="97">
        <v>24952.27</v>
      </c>
      <c r="AJ69" s="97">
        <v>24952.27</v>
      </c>
      <c r="AK69" s="97">
        <v>24952.27</v>
      </c>
      <c r="AL69" s="97">
        <v>24952.27</v>
      </c>
      <c r="AM69" s="97">
        <v>24952.27</v>
      </c>
      <c r="AN69" s="97">
        <v>24952.27</v>
      </c>
      <c r="AO69" s="97">
        <v>24952.27</v>
      </c>
      <c r="AP69" s="97">
        <v>24952.27</v>
      </c>
      <c r="AQ69" s="97">
        <v>24952.27</v>
      </c>
      <c r="AR69" s="97">
        <v>24952.27</v>
      </c>
      <c r="AS69" s="97">
        <v>24952.27</v>
      </c>
      <c r="AT69" s="97">
        <v>24952.27</v>
      </c>
      <c r="AU69" s="97">
        <v>24952.27</v>
      </c>
    </row>
    <row r="70" spans="1:47" ht="13.8" thickBot="1" x14ac:dyDescent="0.3">
      <c r="A70" s="162" t="s">
        <v>398</v>
      </c>
      <c r="B70" s="97">
        <v>15342.7</v>
      </c>
      <c r="C70" s="97">
        <v>16508.02</v>
      </c>
      <c r="D70" s="97">
        <v>16508.02</v>
      </c>
      <c r="E70" s="97">
        <v>16776.96</v>
      </c>
      <c r="F70" s="97">
        <v>16776.96</v>
      </c>
      <c r="G70" s="97">
        <v>17135.52</v>
      </c>
      <c r="H70" s="97">
        <v>17135.52</v>
      </c>
      <c r="I70" s="97">
        <v>17852.650000000001</v>
      </c>
      <c r="J70" s="97">
        <v>17852.650000000001</v>
      </c>
      <c r="K70" s="97">
        <v>18569.75</v>
      </c>
      <c r="L70" s="97">
        <v>18928.330000000002</v>
      </c>
      <c r="M70" s="97">
        <v>19558.599999999999</v>
      </c>
      <c r="N70" s="97">
        <v>19558.599999999999</v>
      </c>
      <c r="O70" s="97">
        <v>20198.509999999998</v>
      </c>
      <c r="P70" s="97">
        <v>20198.509999999998</v>
      </c>
      <c r="Q70" s="97">
        <v>20838.43</v>
      </c>
      <c r="R70" s="97">
        <v>20838.43</v>
      </c>
      <c r="S70" s="97">
        <v>21478.36</v>
      </c>
      <c r="T70" s="97">
        <v>21478.36</v>
      </c>
      <c r="U70" s="97">
        <v>22118.3</v>
      </c>
      <c r="V70" s="97">
        <v>22118.3</v>
      </c>
      <c r="W70" s="97">
        <v>22758.21</v>
      </c>
      <c r="X70" s="97">
        <v>22758.21</v>
      </c>
      <c r="Y70" s="97">
        <v>23398.15</v>
      </c>
      <c r="Z70" s="97">
        <v>23398.15</v>
      </c>
      <c r="AA70" s="97">
        <v>24038.04</v>
      </c>
      <c r="AB70" s="97">
        <v>24038.04</v>
      </c>
      <c r="AC70" s="97">
        <v>24677.97</v>
      </c>
      <c r="AD70" s="97">
        <v>24677.97</v>
      </c>
      <c r="AE70" s="97">
        <v>25317.91</v>
      </c>
      <c r="AF70" s="97">
        <v>25317.91</v>
      </c>
      <c r="AG70" s="97">
        <v>25317.91</v>
      </c>
      <c r="AH70" s="97">
        <v>25317.91</v>
      </c>
      <c r="AI70" s="97">
        <v>25317.91</v>
      </c>
      <c r="AJ70" s="97">
        <v>25317.91</v>
      </c>
      <c r="AK70" s="97">
        <v>25317.91</v>
      </c>
      <c r="AL70" s="97">
        <v>25317.91</v>
      </c>
      <c r="AM70" s="97">
        <v>25317.91</v>
      </c>
      <c r="AN70" s="97">
        <v>25317.91</v>
      </c>
      <c r="AO70" s="97">
        <v>25317.91</v>
      </c>
      <c r="AP70" s="97">
        <v>25317.91</v>
      </c>
      <c r="AQ70" s="97">
        <v>25317.91</v>
      </c>
      <c r="AR70" s="97">
        <v>25317.91</v>
      </c>
      <c r="AS70" s="97">
        <v>25317.91</v>
      </c>
      <c r="AT70" s="97">
        <v>25317.91</v>
      </c>
      <c r="AU70" s="97">
        <v>25317.91</v>
      </c>
    </row>
    <row r="71" spans="1:47" ht="13.8" thickBot="1" x14ac:dyDescent="0.3">
      <c r="A71" s="5" t="s">
        <v>127</v>
      </c>
      <c r="B71" s="97">
        <v>15342.7</v>
      </c>
      <c r="C71" s="97">
        <v>16508.02</v>
      </c>
      <c r="D71" s="97">
        <v>16508.02</v>
      </c>
      <c r="E71" s="97">
        <v>16776.96</v>
      </c>
      <c r="F71" s="97">
        <v>16776.96</v>
      </c>
      <c r="G71" s="97">
        <v>17135.52</v>
      </c>
      <c r="H71" s="97">
        <v>17135.52</v>
      </c>
      <c r="I71" s="97">
        <v>19451.96</v>
      </c>
      <c r="J71" s="97">
        <v>19451.96</v>
      </c>
      <c r="K71" s="97">
        <v>20000.45</v>
      </c>
      <c r="L71" s="97">
        <v>20366.060000000001</v>
      </c>
      <c r="M71" s="97">
        <v>20914.53</v>
      </c>
      <c r="N71" s="97">
        <v>20914.53</v>
      </c>
      <c r="O71" s="97">
        <v>21463.02</v>
      </c>
      <c r="P71" s="97">
        <v>21463.02</v>
      </c>
      <c r="Q71" s="97">
        <v>22011.48</v>
      </c>
      <c r="R71" s="97">
        <v>22011.48</v>
      </c>
      <c r="S71" s="97">
        <v>22559.95</v>
      </c>
      <c r="T71" s="97">
        <v>22559.95</v>
      </c>
      <c r="U71" s="97">
        <v>23108.44</v>
      </c>
      <c r="V71" s="97">
        <v>23108.44</v>
      </c>
      <c r="W71" s="97">
        <v>23656.9</v>
      </c>
      <c r="X71" s="97">
        <v>23656.9</v>
      </c>
      <c r="Y71" s="97">
        <v>24205.39</v>
      </c>
      <c r="Z71" s="97">
        <v>24205.39</v>
      </c>
      <c r="AA71" s="97">
        <v>24753.85</v>
      </c>
      <c r="AB71" s="97">
        <v>24753.85</v>
      </c>
      <c r="AC71" s="97">
        <v>25302.32</v>
      </c>
      <c r="AD71" s="97">
        <v>25302.32</v>
      </c>
      <c r="AE71" s="97">
        <v>25302.32</v>
      </c>
      <c r="AF71" s="97">
        <v>25302.32</v>
      </c>
      <c r="AG71" s="97">
        <v>25302.32</v>
      </c>
      <c r="AH71" s="97">
        <v>25302.32</v>
      </c>
      <c r="AI71" s="97">
        <v>25302.32</v>
      </c>
      <c r="AJ71" s="97">
        <v>25302.32</v>
      </c>
      <c r="AK71" s="97">
        <v>25302.32</v>
      </c>
      <c r="AL71" s="97">
        <v>25302.32</v>
      </c>
      <c r="AM71" s="97">
        <v>25302.32</v>
      </c>
      <c r="AN71" s="97">
        <v>25302.32</v>
      </c>
      <c r="AO71" s="97">
        <v>25302.32</v>
      </c>
      <c r="AP71" s="97">
        <v>25302.32</v>
      </c>
      <c r="AQ71" s="97">
        <v>25302.32</v>
      </c>
      <c r="AR71" s="97">
        <v>25302.32</v>
      </c>
      <c r="AS71" s="97">
        <v>25302.32</v>
      </c>
      <c r="AT71" s="97">
        <v>25302.32</v>
      </c>
      <c r="AU71" s="97">
        <v>25302.32</v>
      </c>
    </row>
    <row r="72" spans="1:47" ht="13.8" thickBot="1" x14ac:dyDescent="0.3">
      <c r="A72" s="5" t="s">
        <v>10</v>
      </c>
      <c r="B72" s="97">
        <v>15432.31</v>
      </c>
      <c r="C72" s="97">
        <v>16552.84</v>
      </c>
      <c r="D72" s="97">
        <v>16552.84</v>
      </c>
      <c r="E72" s="97">
        <v>16821.78</v>
      </c>
      <c r="F72" s="97">
        <v>16821.78</v>
      </c>
      <c r="G72" s="97">
        <v>17090.77</v>
      </c>
      <c r="H72" s="97">
        <v>17090.77</v>
      </c>
      <c r="I72" s="97">
        <v>17359.689999999999</v>
      </c>
      <c r="J72" s="97">
        <v>17359.689999999999</v>
      </c>
      <c r="K72" s="97">
        <v>17628.63</v>
      </c>
      <c r="L72" s="97">
        <v>17987.2</v>
      </c>
      <c r="M72" s="97">
        <v>18345.73</v>
      </c>
      <c r="N72" s="97">
        <v>18345.73</v>
      </c>
      <c r="O72" s="97">
        <v>18704.29</v>
      </c>
      <c r="P72" s="97">
        <v>18704.29</v>
      </c>
      <c r="Q72" s="97">
        <v>19062.810000000001</v>
      </c>
      <c r="R72" s="97">
        <v>19062.810000000001</v>
      </c>
      <c r="S72" s="97">
        <v>19421.47</v>
      </c>
      <c r="T72" s="97">
        <v>19421.47</v>
      </c>
      <c r="U72" s="97">
        <v>19787.080000000002</v>
      </c>
      <c r="V72" s="97">
        <v>19787.080000000002</v>
      </c>
      <c r="W72" s="97">
        <v>20152.73</v>
      </c>
      <c r="X72" s="97">
        <v>20152.73</v>
      </c>
      <c r="Y72" s="97">
        <v>20518.349999999999</v>
      </c>
      <c r="Z72" s="97">
        <v>20518.349999999999</v>
      </c>
      <c r="AA72" s="97">
        <v>20883.96</v>
      </c>
      <c r="AB72" s="97">
        <v>20883.96</v>
      </c>
      <c r="AC72" s="97">
        <v>21249.61</v>
      </c>
      <c r="AD72" s="97">
        <v>21249.61</v>
      </c>
      <c r="AE72" s="97">
        <v>21615.25</v>
      </c>
      <c r="AF72" s="97">
        <v>21615.25</v>
      </c>
      <c r="AG72" s="97">
        <v>21980.87</v>
      </c>
      <c r="AH72" s="97">
        <v>21980.87</v>
      </c>
      <c r="AI72" s="97">
        <v>21980.87</v>
      </c>
      <c r="AJ72" s="97">
        <v>21980.87</v>
      </c>
      <c r="AK72" s="97">
        <v>21980.87</v>
      </c>
      <c r="AL72" s="97">
        <v>21980.87</v>
      </c>
      <c r="AM72" s="97">
        <v>21980.87</v>
      </c>
      <c r="AN72" s="97">
        <v>21980.87</v>
      </c>
      <c r="AO72" s="97">
        <v>21980.87</v>
      </c>
      <c r="AP72" s="97">
        <v>21980.87</v>
      </c>
      <c r="AQ72" s="97">
        <v>21980.87</v>
      </c>
      <c r="AR72" s="97">
        <v>21980.87</v>
      </c>
      <c r="AS72" s="97">
        <v>21980.87</v>
      </c>
      <c r="AT72" s="97">
        <v>21980.87</v>
      </c>
      <c r="AU72" s="97">
        <v>21980.87</v>
      </c>
    </row>
    <row r="73" spans="1:47" ht="13.8" thickBot="1" x14ac:dyDescent="0.3">
      <c r="A73" s="162" t="s">
        <v>399</v>
      </c>
      <c r="B73" s="97">
        <v>15767.52</v>
      </c>
      <c r="C73" s="97">
        <v>16804.830000000002</v>
      </c>
      <c r="D73" s="97">
        <v>16882.32</v>
      </c>
      <c r="E73" s="97">
        <v>16959.86</v>
      </c>
      <c r="F73" s="97">
        <v>17037.349999999999</v>
      </c>
      <c r="G73" s="97">
        <v>17114.84</v>
      </c>
      <c r="H73" s="97">
        <v>17192.38</v>
      </c>
      <c r="I73" s="97">
        <v>17269.87</v>
      </c>
      <c r="J73" s="97">
        <v>17347.419999999998</v>
      </c>
      <c r="K73" s="97">
        <v>17424.91</v>
      </c>
      <c r="L73" s="97">
        <v>17884.919999999998</v>
      </c>
      <c r="M73" s="97">
        <v>17962.46</v>
      </c>
      <c r="N73" s="97">
        <v>18039.96</v>
      </c>
      <c r="O73" s="97">
        <v>18117.5</v>
      </c>
      <c r="P73" s="97">
        <v>18194.990000000002</v>
      </c>
      <c r="Q73" s="97">
        <v>18272.48</v>
      </c>
      <c r="R73" s="97">
        <v>18350.02</v>
      </c>
      <c r="S73" s="97">
        <v>18427.509999999998</v>
      </c>
      <c r="T73" s="97">
        <v>18505.05</v>
      </c>
      <c r="U73" s="97">
        <v>18582.52</v>
      </c>
      <c r="V73" s="97">
        <v>18660.009999999998</v>
      </c>
      <c r="W73" s="97">
        <v>18737.55</v>
      </c>
      <c r="X73" s="97">
        <v>18815.04</v>
      </c>
      <c r="Y73" s="97">
        <v>18892.59</v>
      </c>
      <c r="Z73" s="97">
        <v>18970.080000000002</v>
      </c>
      <c r="AA73" s="97">
        <v>19047.57</v>
      </c>
      <c r="AB73" s="97">
        <v>19125.11</v>
      </c>
      <c r="AC73" s="97">
        <v>19202.599999999999</v>
      </c>
      <c r="AD73" s="97">
        <v>19202.599999999999</v>
      </c>
      <c r="AE73" s="97">
        <v>19202.599999999999</v>
      </c>
      <c r="AF73" s="97">
        <v>19202.599999999999</v>
      </c>
      <c r="AG73" s="97">
        <v>19202.599999999999</v>
      </c>
      <c r="AH73" s="97">
        <v>19202.599999999999</v>
      </c>
      <c r="AI73" s="97">
        <v>19202.599999999999</v>
      </c>
      <c r="AJ73" s="97">
        <v>19202.599999999999</v>
      </c>
      <c r="AK73" s="97">
        <v>19202.599999999999</v>
      </c>
      <c r="AL73" s="97">
        <v>19202.599999999999</v>
      </c>
      <c r="AM73" s="97">
        <v>19202.599999999999</v>
      </c>
      <c r="AN73" s="97">
        <v>19202.599999999999</v>
      </c>
      <c r="AO73" s="97">
        <v>19202.599999999999</v>
      </c>
      <c r="AP73" s="97">
        <v>19202.599999999999</v>
      </c>
      <c r="AQ73" s="97">
        <v>19202.599999999999</v>
      </c>
      <c r="AR73" s="97">
        <v>19202.599999999999</v>
      </c>
      <c r="AS73" s="97">
        <v>19202.599999999999</v>
      </c>
      <c r="AT73" s="97">
        <v>19202.599999999999</v>
      </c>
      <c r="AU73" s="97">
        <v>19202.599999999999</v>
      </c>
    </row>
    <row r="74" spans="1:47" ht="13.8" thickBot="1" x14ac:dyDescent="0.3">
      <c r="A74" s="5" t="s">
        <v>11</v>
      </c>
      <c r="B74" s="97">
        <v>15790.89</v>
      </c>
      <c r="C74" s="97">
        <v>16956.21</v>
      </c>
      <c r="D74" s="97">
        <v>16956.21</v>
      </c>
      <c r="E74" s="97">
        <v>17225.13</v>
      </c>
      <c r="F74" s="97">
        <v>17225.13</v>
      </c>
      <c r="G74" s="97">
        <v>17583.73</v>
      </c>
      <c r="H74" s="97">
        <v>17583.73</v>
      </c>
      <c r="I74" s="97">
        <v>18300.810000000001</v>
      </c>
      <c r="J74" s="97">
        <v>18300.810000000001</v>
      </c>
      <c r="K74" s="97">
        <v>19017.95</v>
      </c>
      <c r="L74" s="97">
        <v>19376.52</v>
      </c>
      <c r="M74" s="97">
        <v>20015.64</v>
      </c>
      <c r="N74" s="97">
        <v>20015.64</v>
      </c>
      <c r="O74" s="97">
        <v>20655.53</v>
      </c>
      <c r="P74" s="97">
        <v>20655.53</v>
      </c>
      <c r="Q74" s="97">
        <v>21295.47</v>
      </c>
      <c r="R74" s="97">
        <v>21295.47</v>
      </c>
      <c r="S74" s="97">
        <v>21935.4</v>
      </c>
      <c r="T74" s="97">
        <v>21935.4</v>
      </c>
      <c r="U74" s="97">
        <v>22575.29</v>
      </c>
      <c r="V74" s="97">
        <v>22575.29</v>
      </c>
      <c r="W74" s="97">
        <v>23215.25</v>
      </c>
      <c r="X74" s="97">
        <v>23215.25</v>
      </c>
      <c r="Y74" s="97">
        <v>23855.17</v>
      </c>
      <c r="Z74" s="97">
        <v>23855.17</v>
      </c>
      <c r="AA74" s="97">
        <v>24495.08</v>
      </c>
      <c r="AB74" s="97">
        <v>24495.08</v>
      </c>
      <c r="AC74" s="97">
        <v>25135.02</v>
      </c>
      <c r="AD74" s="97">
        <v>25135.02</v>
      </c>
      <c r="AE74" s="97">
        <v>25774.93</v>
      </c>
      <c r="AF74" s="97">
        <v>25774.93</v>
      </c>
      <c r="AG74" s="97">
        <v>25774.93</v>
      </c>
      <c r="AH74" s="97">
        <v>25774.93</v>
      </c>
      <c r="AI74" s="97">
        <v>25774.93</v>
      </c>
      <c r="AJ74" s="97">
        <v>25774.93</v>
      </c>
      <c r="AK74" s="97">
        <v>25774.93</v>
      </c>
      <c r="AL74" s="97">
        <v>25774.93</v>
      </c>
      <c r="AM74" s="97">
        <v>25774.93</v>
      </c>
      <c r="AN74" s="97">
        <v>25774.93</v>
      </c>
      <c r="AO74" s="97">
        <v>25774.93</v>
      </c>
      <c r="AP74" s="97">
        <v>25774.93</v>
      </c>
      <c r="AQ74" s="97">
        <v>25774.93</v>
      </c>
      <c r="AR74" s="97">
        <v>25774.93</v>
      </c>
      <c r="AS74" s="97">
        <v>25774.93</v>
      </c>
      <c r="AT74" s="97">
        <v>25774.93</v>
      </c>
      <c r="AU74" s="97">
        <v>25774.93</v>
      </c>
    </row>
    <row r="75" spans="1:47" ht="13.8" thickBot="1" x14ac:dyDescent="0.3">
      <c r="A75" s="162" t="s">
        <v>400</v>
      </c>
      <c r="B75" s="97">
        <v>16059.81</v>
      </c>
      <c r="C75" s="97">
        <v>17180.29</v>
      </c>
      <c r="D75" s="97">
        <v>17180.29</v>
      </c>
      <c r="E75" s="97">
        <v>17449.27</v>
      </c>
      <c r="F75" s="97">
        <v>17449.27</v>
      </c>
      <c r="G75" s="97">
        <v>17718.189999999999</v>
      </c>
      <c r="H75" s="97">
        <v>17718.189999999999</v>
      </c>
      <c r="I75" s="97">
        <v>17987.18</v>
      </c>
      <c r="J75" s="97">
        <v>17987.18</v>
      </c>
      <c r="K75" s="97">
        <v>18256.12</v>
      </c>
      <c r="L75" s="97">
        <v>18614.650000000001</v>
      </c>
      <c r="M75" s="97">
        <v>18973.23</v>
      </c>
      <c r="N75" s="97">
        <v>18973.23</v>
      </c>
      <c r="O75" s="97">
        <v>19331.78</v>
      </c>
      <c r="P75" s="97">
        <v>19331.78</v>
      </c>
      <c r="Q75" s="97">
        <v>19695.66</v>
      </c>
      <c r="R75" s="97">
        <v>19695.66</v>
      </c>
      <c r="S75" s="97">
        <v>20061.3</v>
      </c>
      <c r="T75" s="97">
        <v>20061.3</v>
      </c>
      <c r="U75" s="97">
        <v>20426.95</v>
      </c>
      <c r="V75" s="97">
        <v>20426.95</v>
      </c>
      <c r="W75" s="97">
        <v>20792.57</v>
      </c>
      <c r="X75" s="97">
        <v>20792.57</v>
      </c>
      <c r="Y75" s="97">
        <v>21158.21</v>
      </c>
      <c r="Z75" s="97">
        <v>21158.21</v>
      </c>
      <c r="AA75" s="97">
        <v>21523.83</v>
      </c>
      <c r="AB75" s="97">
        <v>21523.83</v>
      </c>
      <c r="AC75" s="97">
        <v>21889.47</v>
      </c>
      <c r="AD75" s="97">
        <v>21889.47</v>
      </c>
      <c r="AE75" s="97">
        <v>22255.11</v>
      </c>
      <c r="AF75" s="97">
        <v>22255.11</v>
      </c>
      <c r="AG75" s="97">
        <v>22620.73</v>
      </c>
      <c r="AH75" s="97">
        <v>22620.73</v>
      </c>
      <c r="AI75" s="97">
        <v>22620.73</v>
      </c>
      <c r="AJ75" s="97">
        <v>22620.73</v>
      </c>
      <c r="AK75" s="97">
        <v>22620.73</v>
      </c>
      <c r="AL75" s="97">
        <v>22620.73</v>
      </c>
      <c r="AM75" s="97">
        <v>22620.73</v>
      </c>
      <c r="AN75" s="97">
        <v>22620.73</v>
      </c>
      <c r="AO75" s="97">
        <v>22620.73</v>
      </c>
      <c r="AP75" s="97">
        <v>22620.73</v>
      </c>
      <c r="AQ75" s="97">
        <v>22620.73</v>
      </c>
      <c r="AR75" s="97">
        <v>22620.73</v>
      </c>
      <c r="AS75" s="97">
        <v>22620.73</v>
      </c>
      <c r="AT75" s="97">
        <v>22620.73</v>
      </c>
      <c r="AU75" s="97">
        <v>22620.73</v>
      </c>
    </row>
    <row r="76" spans="1:47" ht="13.8" thickBot="1" x14ac:dyDescent="0.3">
      <c r="A76" s="5" t="s">
        <v>12</v>
      </c>
      <c r="B76" s="97">
        <v>13837.99</v>
      </c>
      <c r="C76" s="97">
        <v>15003.31</v>
      </c>
      <c r="D76" s="97">
        <v>15133.11</v>
      </c>
      <c r="E76" s="97">
        <v>15262.88</v>
      </c>
      <c r="F76" s="97">
        <v>15392.65</v>
      </c>
      <c r="G76" s="97">
        <v>15522.45</v>
      </c>
      <c r="H76" s="97">
        <v>15836.18</v>
      </c>
      <c r="I76" s="97">
        <v>16149.89</v>
      </c>
      <c r="J76" s="97">
        <v>16463.599999999999</v>
      </c>
      <c r="K76" s="97">
        <v>16777.29</v>
      </c>
      <c r="L76" s="97">
        <v>17449.62</v>
      </c>
      <c r="M76" s="97">
        <v>17763.330000000002</v>
      </c>
      <c r="N76" s="97">
        <v>18077.07</v>
      </c>
      <c r="O76" s="97">
        <v>18390.77</v>
      </c>
      <c r="P76" s="97">
        <v>18704.46</v>
      </c>
      <c r="Q76" s="97">
        <v>19018.169999999998</v>
      </c>
      <c r="R76" s="97">
        <v>19331.900000000001</v>
      </c>
      <c r="S76" s="97">
        <v>19650.05</v>
      </c>
      <c r="T76" s="97">
        <v>19969.96</v>
      </c>
      <c r="U76" s="97">
        <v>20289.810000000001</v>
      </c>
      <c r="V76" s="97">
        <v>20609.740000000002</v>
      </c>
      <c r="W76" s="97">
        <v>20929.63</v>
      </c>
      <c r="X76" s="97">
        <v>21249.53</v>
      </c>
      <c r="Y76" s="97">
        <v>21569.439999999999</v>
      </c>
      <c r="Z76" s="97">
        <v>21889.32</v>
      </c>
      <c r="AA76" s="97">
        <v>22209.23</v>
      </c>
      <c r="AB76" s="97">
        <v>22529.11</v>
      </c>
      <c r="AC76" s="97">
        <v>22849.040000000001</v>
      </c>
      <c r="AD76" s="97">
        <v>23168.9</v>
      </c>
      <c r="AE76" s="97">
        <v>23488.799999999999</v>
      </c>
      <c r="AF76" s="97">
        <v>23488.799999999999</v>
      </c>
      <c r="AG76" s="97">
        <v>23488.799999999999</v>
      </c>
      <c r="AH76" s="97">
        <v>23488.799999999999</v>
      </c>
      <c r="AI76" s="97">
        <v>23488.799999999999</v>
      </c>
      <c r="AJ76" s="97">
        <v>23488.799999999999</v>
      </c>
      <c r="AK76" s="97">
        <v>23488.799999999999</v>
      </c>
      <c r="AL76" s="97">
        <v>23488.799999999999</v>
      </c>
      <c r="AM76" s="97">
        <v>23488.799999999999</v>
      </c>
      <c r="AN76" s="97">
        <v>23488.799999999999</v>
      </c>
      <c r="AO76" s="97">
        <v>23488.799999999999</v>
      </c>
      <c r="AP76" s="97">
        <v>23488.799999999999</v>
      </c>
      <c r="AQ76" s="97">
        <v>23488.799999999999</v>
      </c>
      <c r="AR76" s="97">
        <v>23488.799999999999</v>
      </c>
      <c r="AS76" s="97">
        <v>23488.799999999999</v>
      </c>
      <c r="AT76" s="97">
        <v>23488.799999999999</v>
      </c>
      <c r="AU76" s="97">
        <v>23488.799999999999</v>
      </c>
    </row>
    <row r="77" spans="1:47" ht="13.8" thickBot="1" x14ac:dyDescent="0.3">
      <c r="A77" s="5" t="s">
        <v>13</v>
      </c>
      <c r="B77" s="97">
        <v>16239.11</v>
      </c>
      <c r="C77" s="97">
        <v>17404.43</v>
      </c>
      <c r="D77" s="97">
        <v>17404.43</v>
      </c>
      <c r="E77" s="97">
        <v>17673.37</v>
      </c>
      <c r="F77" s="97">
        <v>17673.37</v>
      </c>
      <c r="G77" s="97">
        <v>18031.95</v>
      </c>
      <c r="H77" s="97">
        <v>18031.95</v>
      </c>
      <c r="I77" s="97">
        <v>18749.05</v>
      </c>
      <c r="J77" s="97">
        <v>18749.05</v>
      </c>
      <c r="K77" s="97">
        <v>19467.18</v>
      </c>
      <c r="L77" s="97">
        <v>19832.8</v>
      </c>
      <c r="M77" s="97">
        <v>20472.73</v>
      </c>
      <c r="N77" s="97">
        <v>20472.73</v>
      </c>
      <c r="O77" s="97">
        <v>21112.67</v>
      </c>
      <c r="P77" s="97">
        <v>21112.67</v>
      </c>
      <c r="Q77" s="97">
        <v>21752.58</v>
      </c>
      <c r="R77" s="97">
        <v>21752.58</v>
      </c>
      <c r="S77" s="97">
        <v>22392.49</v>
      </c>
      <c r="T77" s="97">
        <v>22392.49</v>
      </c>
      <c r="U77" s="97">
        <v>23032.43</v>
      </c>
      <c r="V77" s="97">
        <v>23032.43</v>
      </c>
      <c r="W77" s="97">
        <v>23672.32</v>
      </c>
      <c r="X77" s="97">
        <v>23672.32</v>
      </c>
      <c r="Y77" s="97">
        <v>24312.28</v>
      </c>
      <c r="Z77" s="97">
        <v>24312.28</v>
      </c>
      <c r="AA77" s="97">
        <v>24952.22</v>
      </c>
      <c r="AB77" s="97">
        <v>24952.22</v>
      </c>
      <c r="AC77" s="97">
        <v>25592.11</v>
      </c>
      <c r="AD77" s="97">
        <v>25592.11</v>
      </c>
      <c r="AE77" s="97">
        <v>26232.04</v>
      </c>
      <c r="AF77" s="97">
        <v>26232.04</v>
      </c>
      <c r="AG77" s="97">
        <v>26232.04</v>
      </c>
      <c r="AH77" s="97">
        <v>26232.04</v>
      </c>
      <c r="AI77" s="97">
        <v>26232.04</v>
      </c>
      <c r="AJ77" s="97">
        <v>26232.04</v>
      </c>
      <c r="AK77" s="97">
        <v>26232.04</v>
      </c>
      <c r="AL77" s="97">
        <v>26232.04</v>
      </c>
      <c r="AM77" s="97">
        <v>26232.04</v>
      </c>
      <c r="AN77" s="97">
        <v>26232.04</v>
      </c>
      <c r="AO77" s="97">
        <v>26232.04</v>
      </c>
      <c r="AP77" s="97">
        <v>26232.04</v>
      </c>
      <c r="AQ77" s="97">
        <v>26232.04</v>
      </c>
      <c r="AR77" s="97">
        <v>26232.04</v>
      </c>
      <c r="AS77" s="97">
        <v>26232.04</v>
      </c>
      <c r="AT77" s="97">
        <v>26232.04</v>
      </c>
      <c r="AU77" s="97">
        <v>26232.04</v>
      </c>
    </row>
    <row r="78" spans="1:47" ht="13.8" thickBot="1" x14ac:dyDescent="0.3">
      <c r="A78" s="5" t="s">
        <v>14</v>
      </c>
      <c r="B78" s="97">
        <v>16343.64</v>
      </c>
      <c r="C78" s="97">
        <v>17464.2</v>
      </c>
      <c r="D78" s="97">
        <v>17464.2</v>
      </c>
      <c r="E78" s="97">
        <v>17733.11</v>
      </c>
      <c r="F78" s="97">
        <v>17733.11</v>
      </c>
      <c r="G78" s="97">
        <v>18002.099999999999</v>
      </c>
      <c r="H78" s="97">
        <v>18002.099999999999</v>
      </c>
      <c r="I78" s="97">
        <v>18271.02</v>
      </c>
      <c r="J78" s="97">
        <v>18271.02</v>
      </c>
      <c r="K78" s="97">
        <v>18539.98</v>
      </c>
      <c r="L78" s="97">
        <v>18898.53</v>
      </c>
      <c r="M78" s="97">
        <v>19257.09</v>
      </c>
      <c r="N78" s="97">
        <v>19257.09</v>
      </c>
      <c r="O78" s="97">
        <v>19619.53</v>
      </c>
      <c r="P78" s="97">
        <v>19619.53</v>
      </c>
      <c r="Q78" s="97">
        <v>19985.18</v>
      </c>
      <c r="R78" s="97">
        <v>19985.18</v>
      </c>
      <c r="S78" s="97">
        <v>20350.79</v>
      </c>
      <c r="T78" s="97">
        <v>20350.79</v>
      </c>
      <c r="U78" s="97">
        <v>20716.439999999999</v>
      </c>
      <c r="V78" s="97">
        <v>20716.439999999999</v>
      </c>
      <c r="W78" s="97">
        <v>21082.080000000002</v>
      </c>
      <c r="X78" s="97">
        <v>21082.080000000002</v>
      </c>
      <c r="Y78" s="97">
        <v>21447.7</v>
      </c>
      <c r="Z78" s="97">
        <v>21447.7</v>
      </c>
      <c r="AA78" s="97">
        <v>21813.34</v>
      </c>
      <c r="AB78" s="97">
        <v>21813.34</v>
      </c>
      <c r="AC78" s="97">
        <v>22178.98</v>
      </c>
      <c r="AD78" s="97">
        <v>22178.98</v>
      </c>
      <c r="AE78" s="97">
        <v>22544.58</v>
      </c>
      <c r="AF78" s="97">
        <v>22544.58</v>
      </c>
      <c r="AG78" s="97">
        <v>22910.22</v>
      </c>
      <c r="AH78" s="97">
        <v>22910.22</v>
      </c>
      <c r="AI78" s="97">
        <v>22910.22</v>
      </c>
      <c r="AJ78" s="97">
        <v>22910.22</v>
      </c>
      <c r="AK78" s="97">
        <v>22910.22</v>
      </c>
      <c r="AL78" s="97">
        <v>22910.22</v>
      </c>
      <c r="AM78" s="97">
        <v>22910.22</v>
      </c>
      <c r="AN78" s="97">
        <v>22910.22</v>
      </c>
      <c r="AO78" s="97">
        <v>22910.22</v>
      </c>
      <c r="AP78" s="97">
        <v>22910.22</v>
      </c>
      <c r="AQ78" s="97">
        <v>22910.22</v>
      </c>
      <c r="AR78" s="97">
        <v>22910.22</v>
      </c>
      <c r="AS78" s="97">
        <v>22910.22</v>
      </c>
      <c r="AT78" s="97">
        <v>22910.22</v>
      </c>
      <c r="AU78" s="97">
        <v>22910.22</v>
      </c>
    </row>
    <row r="79" spans="1:47" ht="13.8" thickBot="1" x14ac:dyDescent="0.3">
      <c r="A79" s="162" t="s">
        <v>401</v>
      </c>
      <c r="B79" s="97">
        <v>16627.41</v>
      </c>
      <c r="C79" s="97">
        <v>17837.72</v>
      </c>
      <c r="D79" s="97">
        <v>17837.72</v>
      </c>
      <c r="E79" s="97">
        <v>18375.55</v>
      </c>
      <c r="F79" s="97">
        <v>18375.55</v>
      </c>
      <c r="G79" s="97">
        <v>18913.38</v>
      </c>
      <c r="H79" s="97">
        <v>18913.38</v>
      </c>
      <c r="I79" s="97">
        <v>19451.91</v>
      </c>
      <c r="J79" s="97">
        <v>19451.91</v>
      </c>
      <c r="K79" s="97">
        <v>20000.400000000001</v>
      </c>
      <c r="L79" s="97">
        <v>20366.009999999998</v>
      </c>
      <c r="M79" s="97">
        <v>20914.48</v>
      </c>
      <c r="N79" s="97">
        <v>20914.48</v>
      </c>
      <c r="O79" s="97">
        <v>21462.97</v>
      </c>
      <c r="P79" s="97">
        <v>21462.97</v>
      </c>
      <c r="Q79" s="97">
        <v>22011.43</v>
      </c>
      <c r="R79" s="97">
        <v>22011.43</v>
      </c>
      <c r="S79" s="97">
        <v>22559.9</v>
      </c>
      <c r="T79" s="97">
        <v>22559.9</v>
      </c>
      <c r="U79" s="97">
        <v>23108.39</v>
      </c>
      <c r="V79" s="97">
        <v>23108.39</v>
      </c>
      <c r="W79" s="97">
        <v>23656.85</v>
      </c>
      <c r="X79" s="97">
        <v>23656.85</v>
      </c>
      <c r="Y79" s="97">
        <v>24205.34</v>
      </c>
      <c r="Z79" s="97">
        <v>24205.34</v>
      </c>
      <c r="AA79" s="97">
        <v>24753.8</v>
      </c>
      <c r="AB79" s="97">
        <v>24753.8</v>
      </c>
      <c r="AC79" s="97">
        <v>25302.27</v>
      </c>
      <c r="AD79" s="97">
        <v>25302.27</v>
      </c>
      <c r="AE79" s="97">
        <v>25302.27</v>
      </c>
      <c r="AF79" s="97">
        <v>25302.27</v>
      </c>
      <c r="AG79" s="97">
        <v>25302.27</v>
      </c>
      <c r="AH79" s="97">
        <v>25302.27</v>
      </c>
      <c r="AI79" s="97">
        <v>25302.27</v>
      </c>
      <c r="AJ79" s="97">
        <v>25302.27</v>
      </c>
      <c r="AK79" s="97">
        <v>25302.27</v>
      </c>
      <c r="AL79" s="97">
        <v>25302.27</v>
      </c>
      <c r="AM79" s="97">
        <v>25302.27</v>
      </c>
      <c r="AN79" s="97">
        <v>25302.27</v>
      </c>
      <c r="AO79" s="97">
        <v>25302.27</v>
      </c>
      <c r="AP79" s="97">
        <v>25302.27</v>
      </c>
      <c r="AQ79" s="97">
        <v>25302.27</v>
      </c>
      <c r="AR79" s="97">
        <v>25302.27</v>
      </c>
      <c r="AS79" s="97">
        <v>25302.27</v>
      </c>
      <c r="AT79" s="97">
        <v>25302.27</v>
      </c>
      <c r="AU79" s="97">
        <v>25302.27</v>
      </c>
    </row>
    <row r="80" spans="1:47" ht="13.8" thickBot="1" x14ac:dyDescent="0.3">
      <c r="A80" s="5" t="s">
        <v>128</v>
      </c>
      <c r="B80" s="97">
        <v>16627.41</v>
      </c>
      <c r="C80" s="97">
        <v>17837.72</v>
      </c>
      <c r="D80" s="97">
        <v>17837.72</v>
      </c>
      <c r="E80" s="97">
        <v>18375.55</v>
      </c>
      <c r="F80" s="97">
        <v>18375.55</v>
      </c>
      <c r="G80" s="97">
        <v>18913.38</v>
      </c>
      <c r="H80" s="97">
        <v>18913.38</v>
      </c>
      <c r="I80" s="97">
        <v>21554.49</v>
      </c>
      <c r="J80" s="97">
        <v>21554.49</v>
      </c>
      <c r="K80" s="97">
        <v>22102.98</v>
      </c>
      <c r="L80" s="97">
        <v>22468.6</v>
      </c>
      <c r="M80" s="97">
        <v>23017.09</v>
      </c>
      <c r="N80" s="97">
        <v>23017.09</v>
      </c>
      <c r="O80" s="97">
        <v>23565.55</v>
      </c>
      <c r="P80" s="97">
        <v>23565.55</v>
      </c>
      <c r="Q80" s="97">
        <v>24114.02</v>
      </c>
      <c r="R80" s="97">
        <v>26003.29</v>
      </c>
      <c r="S80" s="97">
        <v>26551.75</v>
      </c>
      <c r="T80" s="97">
        <v>26551.75</v>
      </c>
      <c r="U80" s="97">
        <v>27100.22</v>
      </c>
      <c r="V80" s="97">
        <v>27100.22</v>
      </c>
      <c r="W80" s="97">
        <v>27648.73</v>
      </c>
      <c r="X80" s="97">
        <v>27648.73</v>
      </c>
      <c r="Y80" s="97">
        <v>28197.19</v>
      </c>
      <c r="Z80" s="97">
        <v>28197.19</v>
      </c>
      <c r="AA80" s="97">
        <v>28745.68</v>
      </c>
      <c r="AB80" s="97">
        <v>28745.68</v>
      </c>
      <c r="AC80" s="97">
        <v>29294.15</v>
      </c>
      <c r="AD80" s="97">
        <v>29294.15</v>
      </c>
      <c r="AE80" s="97">
        <v>29294.15</v>
      </c>
      <c r="AF80" s="97">
        <v>29294.15</v>
      </c>
      <c r="AG80" s="97">
        <v>29294.15</v>
      </c>
      <c r="AH80" s="97">
        <v>29294.15</v>
      </c>
      <c r="AI80" s="97">
        <v>29294.15</v>
      </c>
      <c r="AJ80" s="97">
        <v>29294.15</v>
      </c>
      <c r="AK80" s="97">
        <v>29294.15</v>
      </c>
      <c r="AL80" s="97">
        <v>29294.15</v>
      </c>
      <c r="AM80" s="97">
        <v>29294.15</v>
      </c>
      <c r="AN80" s="97">
        <v>29294.15</v>
      </c>
      <c r="AO80" s="97">
        <v>29294.15</v>
      </c>
      <c r="AP80" s="97">
        <v>29294.15</v>
      </c>
      <c r="AQ80" s="97">
        <v>29294.15</v>
      </c>
      <c r="AR80" s="97">
        <v>29294.15</v>
      </c>
      <c r="AS80" s="97">
        <v>29294.15</v>
      </c>
      <c r="AT80" s="97">
        <v>29294.15</v>
      </c>
      <c r="AU80" s="97">
        <v>29294.15</v>
      </c>
    </row>
    <row r="81" spans="1:47" ht="13.8" thickBot="1" x14ac:dyDescent="0.3">
      <c r="A81" s="5" t="s">
        <v>129</v>
      </c>
      <c r="B81" s="97">
        <v>17837.72</v>
      </c>
      <c r="C81" s="97">
        <v>18375.55</v>
      </c>
      <c r="D81" s="97">
        <v>18375.55</v>
      </c>
      <c r="E81" s="97">
        <v>18913.38</v>
      </c>
      <c r="F81" s="97">
        <v>18913.38</v>
      </c>
      <c r="G81" s="97">
        <v>21554.49</v>
      </c>
      <c r="H81" s="97">
        <v>21554.49</v>
      </c>
      <c r="I81" s="97">
        <v>22102.98</v>
      </c>
      <c r="J81" s="97">
        <v>22468.6</v>
      </c>
      <c r="K81" s="97">
        <v>23017.09</v>
      </c>
      <c r="L81" s="97">
        <v>23017.09</v>
      </c>
      <c r="M81" s="97">
        <v>23565.55</v>
      </c>
      <c r="N81" s="97">
        <v>23565.55</v>
      </c>
      <c r="O81" s="97">
        <v>24114.02</v>
      </c>
      <c r="P81" s="97">
        <v>26003.29</v>
      </c>
      <c r="Q81" s="97">
        <v>26551.75</v>
      </c>
      <c r="R81" s="97">
        <v>26551.75</v>
      </c>
      <c r="S81" s="97">
        <v>27100.22</v>
      </c>
      <c r="T81" s="97">
        <v>27100.22</v>
      </c>
      <c r="U81" s="97">
        <v>27648.73</v>
      </c>
      <c r="V81" s="97">
        <v>27648.73</v>
      </c>
      <c r="W81" s="97">
        <v>28197.19</v>
      </c>
      <c r="X81" s="97">
        <v>28197.19</v>
      </c>
      <c r="Y81" s="97">
        <v>28745.68</v>
      </c>
      <c r="Z81" s="97">
        <v>28745.68</v>
      </c>
      <c r="AA81" s="97">
        <v>29294.15</v>
      </c>
      <c r="AB81" s="97">
        <v>29294.15</v>
      </c>
      <c r="AC81" s="97">
        <v>29294.15</v>
      </c>
      <c r="AD81" s="97">
        <v>29294.15</v>
      </c>
      <c r="AE81" s="97">
        <v>29294.15</v>
      </c>
      <c r="AF81" s="97">
        <v>29294.15</v>
      </c>
      <c r="AG81" s="97">
        <v>29294.15</v>
      </c>
      <c r="AH81" s="97">
        <v>29294.15</v>
      </c>
      <c r="AI81" s="97">
        <v>29294.15</v>
      </c>
      <c r="AJ81" s="97">
        <v>29294.15</v>
      </c>
      <c r="AK81" s="97">
        <v>29294.15</v>
      </c>
      <c r="AL81" s="97">
        <v>29294.15</v>
      </c>
      <c r="AM81" s="97">
        <v>29294.15</v>
      </c>
      <c r="AN81" s="97">
        <v>29294.15</v>
      </c>
      <c r="AO81" s="97">
        <v>29294.15</v>
      </c>
      <c r="AP81" s="97">
        <v>29294.15</v>
      </c>
      <c r="AQ81" s="97">
        <v>29294.15</v>
      </c>
      <c r="AR81" s="97">
        <v>29294.15</v>
      </c>
      <c r="AS81" s="97">
        <v>29294.15</v>
      </c>
      <c r="AT81" s="97">
        <v>29294.15</v>
      </c>
      <c r="AU81" s="97">
        <v>29294.15</v>
      </c>
    </row>
    <row r="82" spans="1:47" ht="13.8" thickBot="1" x14ac:dyDescent="0.3">
      <c r="A82" s="5" t="s">
        <v>429</v>
      </c>
      <c r="B82" s="97">
        <v>16687.27</v>
      </c>
      <c r="C82" s="97">
        <v>17807.8</v>
      </c>
      <c r="D82" s="97">
        <v>17807.8</v>
      </c>
      <c r="E82" s="97">
        <v>18076.77</v>
      </c>
      <c r="F82" s="97">
        <v>18076.77</v>
      </c>
      <c r="G82" s="97">
        <v>18345.71</v>
      </c>
      <c r="H82" s="97">
        <v>18345.71</v>
      </c>
      <c r="I82" s="97">
        <v>18614.650000000001</v>
      </c>
      <c r="J82" s="97">
        <v>18614.650000000001</v>
      </c>
      <c r="K82" s="97">
        <v>18883.64</v>
      </c>
      <c r="L82" s="97">
        <v>19242.16</v>
      </c>
      <c r="M82" s="97">
        <v>19604.34</v>
      </c>
      <c r="N82" s="97">
        <v>19604.34</v>
      </c>
      <c r="O82" s="97">
        <v>19969.98</v>
      </c>
      <c r="P82" s="97">
        <v>19969.98</v>
      </c>
      <c r="Q82" s="97">
        <v>20335.599999999999</v>
      </c>
      <c r="R82" s="97">
        <v>20335.599999999999</v>
      </c>
      <c r="S82" s="97">
        <v>20701.240000000002</v>
      </c>
      <c r="T82" s="97">
        <v>20701.240000000002</v>
      </c>
      <c r="U82" s="97">
        <v>21066.880000000001</v>
      </c>
      <c r="V82" s="97">
        <v>21066.880000000001</v>
      </c>
      <c r="W82" s="97">
        <v>21432.5</v>
      </c>
      <c r="X82" s="97">
        <v>21432.5</v>
      </c>
      <c r="Y82" s="97">
        <v>21798.15</v>
      </c>
      <c r="Z82" s="97">
        <v>21798.15</v>
      </c>
      <c r="AA82" s="97">
        <v>22163.79</v>
      </c>
      <c r="AB82" s="97">
        <v>22163.79</v>
      </c>
      <c r="AC82" s="97">
        <v>22529.41</v>
      </c>
      <c r="AD82" s="97">
        <v>22529.41</v>
      </c>
      <c r="AE82" s="97">
        <v>22895.05</v>
      </c>
      <c r="AF82" s="97">
        <v>22895.05</v>
      </c>
      <c r="AG82" s="97">
        <v>23260.67</v>
      </c>
      <c r="AH82" s="97">
        <v>23260.67</v>
      </c>
      <c r="AI82" s="97">
        <v>23260.67</v>
      </c>
      <c r="AJ82" s="97">
        <v>23260.67</v>
      </c>
      <c r="AK82" s="97">
        <v>23260.67</v>
      </c>
      <c r="AL82" s="97">
        <v>23260.67</v>
      </c>
      <c r="AM82" s="97">
        <v>23260.67</v>
      </c>
      <c r="AN82" s="97">
        <v>23260.67</v>
      </c>
      <c r="AO82" s="97">
        <v>23260.67</v>
      </c>
      <c r="AP82" s="97">
        <v>23260.67</v>
      </c>
      <c r="AQ82" s="97">
        <v>23260.67</v>
      </c>
      <c r="AR82" s="97">
        <v>23260.67</v>
      </c>
      <c r="AS82" s="97">
        <v>23260.67</v>
      </c>
      <c r="AT82" s="97">
        <v>23260.67</v>
      </c>
      <c r="AU82" s="97">
        <v>23260.67</v>
      </c>
    </row>
    <row r="83" spans="1:47" ht="13.8" thickBot="1" x14ac:dyDescent="0.3">
      <c r="A83" s="162" t="s">
        <v>402</v>
      </c>
      <c r="B83" s="97">
        <v>17359.61</v>
      </c>
      <c r="C83" s="97">
        <v>18524.91</v>
      </c>
      <c r="D83" s="97">
        <v>18524.91</v>
      </c>
      <c r="E83" s="97">
        <v>18793.87</v>
      </c>
      <c r="F83" s="97">
        <v>18793.87</v>
      </c>
      <c r="G83" s="97">
        <v>19152.400000000001</v>
      </c>
      <c r="H83" s="97">
        <v>19152.400000000001</v>
      </c>
      <c r="I83" s="97">
        <v>19878.560000000001</v>
      </c>
      <c r="J83" s="97">
        <v>19878.560000000001</v>
      </c>
      <c r="K83" s="97">
        <v>20609.89</v>
      </c>
      <c r="L83" s="97">
        <v>20975.54</v>
      </c>
      <c r="M83" s="97">
        <v>21615.45</v>
      </c>
      <c r="N83" s="97">
        <v>21615.45</v>
      </c>
      <c r="O83" s="97">
        <v>22255.360000000001</v>
      </c>
      <c r="P83" s="97">
        <v>22255.360000000001</v>
      </c>
      <c r="Q83" s="97">
        <v>22895.3</v>
      </c>
      <c r="R83" s="97">
        <v>22895.3</v>
      </c>
      <c r="S83" s="97">
        <v>23535.21</v>
      </c>
      <c r="T83" s="97">
        <v>23535.21</v>
      </c>
      <c r="U83" s="97">
        <v>24175.119999999999</v>
      </c>
      <c r="V83" s="97">
        <v>24175.119999999999</v>
      </c>
      <c r="W83" s="97">
        <v>24815.06</v>
      </c>
      <c r="X83" s="97">
        <v>24815.06</v>
      </c>
      <c r="Y83" s="97">
        <v>25454.97</v>
      </c>
      <c r="Z83" s="97">
        <v>25454.97</v>
      </c>
      <c r="AA83" s="97">
        <v>26094.91</v>
      </c>
      <c r="AB83" s="97">
        <v>26094.91</v>
      </c>
      <c r="AC83" s="97">
        <v>26734.85</v>
      </c>
      <c r="AD83" s="97">
        <v>26734.85</v>
      </c>
      <c r="AE83" s="97">
        <v>27374.73</v>
      </c>
      <c r="AF83" s="97">
        <v>27374.73</v>
      </c>
      <c r="AG83" s="97">
        <v>27374.73</v>
      </c>
      <c r="AH83" s="97">
        <v>27374.73</v>
      </c>
      <c r="AI83" s="97">
        <v>27374.73</v>
      </c>
      <c r="AJ83" s="97">
        <v>27374.73</v>
      </c>
      <c r="AK83" s="97">
        <v>27374.73</v>
      </c>
      <c r="AL83" s="97">
        <v>27374.73</v>
      </c>
      <c r="AM83" s="97">
        <v>27374.73</v>
      </c>
      <c r="AN83" s="97">
        <v>27374.73</v>
      </c>
      <c r="AO83" s="97">
        <v>27374.73</v>
      </c>
      <c r="AP83" s="97">
        <v>27374.73</v>
      </c>
      <c r="AQ83" s="97">
        <v>27374.73</v>
      </c>
      <c r="AR83" s="97">
        <v>27374.73</v>
      </c>
      <c r="AS83" s="97">
        <v>27374.73</v>
      </c>
      <c r="AT83" s="97">
        <v>27374.73</v>
      </c>
      <c r="AU83" s="97">
        <v>27374.73</v>
      </c>
    </row>
    <row r="84" spans="1:47" ht="13.8" thickBot="1" x14ac:dyDescent="0.3">
      <c r="A84" s="162" t="s">
        <v>403</v>
      </c>
      <c r="B84" s="97">
        <v>17314.77</v>
      </c>
      <c r="C84" s="97">
        <v>18435.3</v>
      </c>
      <c r="D84" s="97">
        <v>18435.3</v>
      </c>
      <c r="E84" s="97">
        <v>18704.240000000002</v>
      </c>
      <c r="F84" s="97">
        <v>18704.240000000002</v>
      </c>
      <c r="G84" s="97">
        <v>18973.18</v>
      </c>
      <c r="H84" s="97">
        <v>18973.18</v>
      </c>
      <c r="I84" s="97">
        <v>19242.14</v>
      </c>
      <c r="J84" s="97">
        <v>19242.14</v>
      </c>
      <c r="K84" s="97">
        <v>19512.990000000002</v>
      </c>
      <c r="L84" s="97">
        <v>19878.63</v>
      </c>
      <c r="M84" s="97">
        <v>20244.25</v>
      </c>
      <c r="N84" s="97">
        <v>20244.25</v>
      </c>
      <c r="O84" s="97">
        <v>20609.89</v>
      </c>
      <c r="P84" s="97">
        <v>20609.89</v>
      </c>
      <c r="Q84" s="97">
        <v>20975.54</v>
      </c>
      <c r="R84" s="97">
        <v>20975.54</v>
      </c>
      <c r="S84" s="97">
        <v>21341.15</v>
      </c>
      <c r="T84" s="97">
        <v>21341.15</v>
      </c>
      <c r="U84" s="97">
        <v>21706.799999999999</v>
      </c>
      <c r="V84" s="97">
        <v>21706.799999999999</v>
      </c>
      <c r="W84" s="97">
        <v>22072.39</v>
      </c>
      <c r="X84" s="97">
        <v>22072.39</v>
      </c>
      <c r="Y84" s="97">
        <v>22438.03</v>
      </c>
      <c r="Z84" s="97">
        <v>22438.03</v>
      </c>
      <c r="AA84" s="97">
        <v>22803.68</v>
      </c>
      <c r="AB84" s="97">
        <v>22803.68</v>
      </c>
      <c r="AC84" s="97">
        <v>23169.29</v>
      </c>
      <c r="AD84" s="97">
        <v>23169.29</v>
      </c>
      <c r="AE84" s="97">
        <v>23534.94</v>
      </c>
      <c r="AF84" s="97">
        <v>23534.94</v>
      </c>
      <c r="AG84" s="97">
        <v>23900.6</v>
      </c>
      <c r="AH84" s="97">
        <v>23900.6</v>
      </c>
      <c r="AI84" s="97">
        <v>23900.6</v>
      </c>
      <c r="AJ84" s="97">
        <v>23900.6</v>
      </c>
      <c r="AK84" s="97">
        <v>23900.6</v>
      </c>
      <c r="AL84" s="97">
        <v>23900.6</v>
      </c>
      <c r="AM84" s="97">
        <v>23900.6</v>
      </c>
      <c r="AN84" s="97">
        <v>23900.6</v>
      </c>
      <c r="AO84" s="97">
        <v>23900.6</v>
      </c>
      <c r="AP84" s="97">
        <v>23900.6</v>
      </c>
      <c r="AQ84" s="97">
        <v>23900.6</v>
      </c>
      <c r="AR84" s="97">
        <v>23900.6</v>
      </c>
      <c r="AS84" s="97">
        <v>23900.6</v>
      </c>
      <c r="AT84" s="97">
        <v>23900.6</v>
      </c>
      <c r="AU84" s="97">
        <v>23900.6</v>
      </c>
    </row>
    <row r="85" spans="1:47" ht="13.8" thickBot="1" x14ac:dyDescent="0.3">
      <c r="A85" s="162" t="s">
        <v>404</v>
      </c>
      <c r="B85" s="97">
        <v>17942.310000000001</v>
      </c>
      <c r="C85" s="97">
        <v>19107.580000000002</v>
      </c>
      <c r="D85" s="97">
        <v>19107.580000000002</v>
      </c>
      <c r="E85" s="97">
        <v>19376.57</v>
      </c>
      <c r="F85" s="97">
        <v>19376.57</v>
      </c>
      <c r="G85" s="97">
        <v>19741.400000000001</v>
      </c>
      <c r="H85" s="97">
        <v>19741.400000000001</v>
      </c>
      <c r="I85" s="97">
        <v>20472.759999999998</v>
      </c>
      <c r="J85" s="97">
        <v>20472.759999999998</v>
      </c>
      <c r="K85" s="97">
        <v>21204.12</v>
      </c>
      <c r="L85" s="97">
        <v>21569.759999999998</v>
      </c>
      <c r="M85" s="97">
        <v>22209.65</v>
      </c>
      <c r="N85" s="97">
        <v>22209.65</v>
      </c>
      <c r="O85" s="97">
        <v>22849.59</v>
      </c>
      <c r="P85" s="97">
        <v>22849.59</v>
      </c>
      <c r="Q85" s="97">
        <v>23489.5</v>
      </c>
      <c r="R85" s="97">
        <v>23489.5</v>
      </c>
      <c r="S85" s="97">
        <v>24129.41</v>
      </c>
      <c r="T85" s="97">
        <v>24129.41</v>
      </c>
      <c r="U85" s="97">
        <v>24769.35</v>
      </c>
      <c r="V85" s="97">
        <v>24769.35</v>
      </c>
      <c r="W85" s="97">
        <v>25409.279999999999</v>
      </c>
      <c r="X85" s="97">
        <v>25409.279999999999</v>
      </c>
      <c r="Y85" s="97">
        <v>26049.200000000001</v>
      </c>
      <c r="Z85" s="97">
        <v>26049.200000000001</v>
      </c>
      <c r="AA85" s="97">
        <v>26689.11</v>
      </c>
      <c r="AB85" s="97">
        <v>26689.11</v>
      </c>
      <c r="AC85" s="97">
        <v>27329.05</v>
      </c>
      <c r="AD85" s="97">
        <v>27329.05</v>
      </c>
      <c r="AE85" s="97">
        <v>27968.93</v>
      </c>
      <c r="AF85" s="97">
        <v>27968.93</v>
      </c>
      <c r="AG85" s="97">
        <v>27968.93</v>
      </c>
      <c r="AH85" s="97">
        <v>27968.93</v>
      </c>
      <c r="AI85" s="97">
        <v>27968.93</v>
      </c>
      <c r="AJ85" s="97">
        <v>27968.93</v>
      </c>
      <c r="AK85" s="97">
        <v>27968.93</v>
      </c>
      <c r="AL85" s="97">
        <v>27968.93</v>
      </c>
      <c r="AM85" s="97">
        <v>27968.93</v>
      </c>
      <c r="AN85" s="97">
        <v>27968.93</v>
      </c>
      <c r="AO85" s="97">
        <v>27968.93</v>
      </c>
      <c r="AP85" s="97">
        <v>27968.93</v>
      </c>
      <c r="AQ85" s="97">
        <v>27968.93</v>
      </c>
      <c r="AR85" s="97">
        <v>27968.93</v>
      </c>
      <c r="AS85" s="97">
        <v>27968.93</v>
      </c>
      <c r="AT85" s="97">
        <v>27968.93</v>
      </c>
      <c r="AU85" s="97">
        <v>27968.93</v>
      </c>
    </row>
    <row r="86" spans="1:47" ht="13.8" thickBot="1" x14ac:dyDescent="0.3">
      <c r="A86" s="5" t="s">
        <v>430</v>
      </c>
      <c r="B86" s="97">
        <v>18689.11</v>
      </c>
      <c r="C86" s="97">
        <v>19909.02</v>
      </c>
      <c r="D86" s="97">
        <v>19909.02</v>
      </c>
      <c r="E86" s="97">
        <v>20457.490000000002</v>
      </c>
      <c r="F86" s="97">
        <v>20457.490000000002</v>
      </c>
      <c r="G86" s="97">
        <v>21005.95</v>
      </c>
      <c r="H86" s="97">
        <v>21005.95</v>
      </c>
      <c r="I86" s="97">
        <v>21554.44</v>
      </c>
      <c r="J86" s="97">
        <v>21554.44</v>
      </c>
      <c r="K86" s="97">
        <v>22102.93</v>
      </c>
      <c r="L86" s="97">
        <v>22468.55</v>
      </c>
      <c r="M86" s="97">
        <v>23017.040000000001</v>
      </c>
      <c r="N86" s="97">
        <v>23017.040000000001</v>
      </c>
      <c r="O86" s="97">
        <v>23565.5</v>
      </c>
      <c r="P86" s="97">
        <v>23565.5</v>
      </c>
      <c r="Q86" s="97">
        <v>24113.97</v>
      </c>
      <c r="R86" s="97">
        <v>24113.97</v>
      </c>
      <c r="S86" s="97">
        <v>24662.46</v>
      </c>
      <c r="T86" s="97">
        <v>24662.46</v>
      </c>
      <c r="U86" s="97">
        <v>25210.92</v>
      </c>
      <c r="V86" s="97">
        <v>25210.92</v>
      </c>
      <c r="W86" s="97">
        <v>25759.41</v>
      </c>
      <c r="X86" s="97">
        <v>25759.41</v>
      </c>
      <c r="Y86" s="97">
        <v>26307.87</v>
      </c>
      <c r="Z86" s="97">
        <v>26307.87</v>
      </c>
      <c r="AA86" s="97">
        <v>26856.34</v>
      </c>
      <c r="AB86" s="97">
        <v>26856.34</v>
      </c>
      <c r="AC86" s="97">
        <v>27404.83</v>
      </c>
      <c r="AD86" s="97">
        <v>27404.83</v>
      </c>
      <c r="AE86" s="97">
        <v>27404.83</v>
      </c>
      <c r="AF86" s="97">
        <v>27404.83</v>
      </c>
      <c r="AG86" s="97">
        <v>27404.83</v>
      </c>
      <c r="AH86" s="97">
        <v>27404.83</v>
      </c>
      <c r="AI86" s="97">
        <v>27404.83</v>
      </c>
      <c r="AJ86" s="97">
        <v>27404.83</v>
      </c>
      <c r="AK86" s="97">
        <v>27404.83</v>
      </c>
      <c r="AL86" s="97">
        <v>27404.83</v>
      </c>
      <c r="AM86" s="97">
        <v>27404.83</v>
      </c>
      <c r="AN86" s="97">
        <v>27404.83</v>
      </c>
      <c r="AO86" s="97">
        <v>27404.83</v>
      </c>
      <c r="AP86" s="97">
        <v>27404.83</v>
      </c>
      <c r="AQ86" s="97">
        <v>27404.83</v>
      </c>
      <c r="AR86" s="97">
        <v>27404.83</v>
      </c>
      <c r="AS86" s="97">
        <v>27404.83</v>
      </c>
      <c r="AT86" s="97">
        <v>27404.83</v>
      </c>
      <c r="AU86" s="97">
        <v>27404.83</v>
      </c>
    </row>
    <row r="87" spans="1:47" ht="13.8" thickBot="1" x14ac:dyDescent="0.3">
      <c r="A87" s="162" t="s">
        <v>405</v>
      </c>
      <c r="B87" s="97">
        <v>18689.11</v>
      </c>
      <c r="C87" s="97">
        <v>19909.02</v>
      </c>
      <c r="D87" s="97">
        <v>19909.02</v>
      </c>
      <c r="E87" s="97">
        <v>20457.490000000002</v>
      </c>
      <c r="F87" s="97">
        <v>20457.490000000002</v>
      </c>
      <c r="G87" s="97">
        <v>21005.95</v>
      </c>
      <c r="H87" s="97">
        <v>21005.95</v>
      </c>
      <c r="I87" s="97">
        <v>23443.71</v>
      </c>
      <c r="J87" s="97">
        <v>23443.71</v>
      </c>
      <c r="K87" s="97">
        <v>23992.18</v>
      </c>
      <c r="L87" s="97">
        <v>24357.82</v>
      </c>
      <c r="M87" s="97">
        <v>24906.31</v>
      </c>
      <c r="N87" s="97">
        <v>24906.31</v>
      </c>
      <c r="O87" s="97">
        <v>25454.77</v>
      </c>
      <c r="P87" s="97">
        <v>25454.77</v>
      </c>
      <c r="Q87" s="97">
        <v>26003.26</v>
      </c>
      <c r="R87" s="97">
        <v>26003.26</v>
      </c>
      <c r="S87" s="97">
        <v>26551.73</v>
      </c>
      <c r="T87" s="97">
        <v>26551.73</v>
      </c>
      <c r="U87" s="97">
        <v>27100.19</v>
      </c>
      <c r="V87" s="97">
        <v>27100.19</v>
      </c>
      <c r="W87" s="97">
        <v>27648.71</v>
      </c>
      <c r="X87" s="97">
        <v>27648.71</v>
      </c>
      <c r="Y87" s="97">
        <v>28197.17</v>
      </c>
      <c r="Z87" s="97">
        <v>28197.17</v>
      </c>
      <c r="AA87" s="97">
        <v>28745.66</v>
      </c>
      <c r="AB87" s="97">
        <v>28745.66</v>
      </c>
      <c r="AC87" s="97">
        <v>29294.12</v>
      </c>
      <c r="AD87" s="97">
        <v>29294.12</v>
      </c>
      <c r="AE87" s="97">
        <v>29294.12</v>
      </c>
      <c r="AF87" s="97">
        <v>29294.12</v>
      </c>
      <c r="AG87" s="97">
        <v>29294.12</v>
      </c>
      <c r="AH87" s="97">
        <v>29294.12</v>
      </c>
      <c r="AI87" s="97">
        <v>29294.12</v>
      </c>
      <c r="AJ87" s="97">
        <v>29294.12</v>
      </c>
      <c r="AK87" s="97">
        <v>29294.12</v>
      </c>
      <c r="AL87" s="97">
        <v>29294.12</v>
      </c>
      <c r="AM87" s="97">
        <v>29294.12</v>
      </c>
      <c r="AN87" s="97">
        <v>29294.12</v>
      </c>
      <c r="AO87" s="97">
        <v>29294.12</v>
      </c>
      <c r="AP87" s="97">
        <v>29294.12</v>
      </c>
      <c r="AQ87" s="97">
        <v>29294.12</v>
      </c>
      <c r="AR87" s="97">
        <v>29294.12</v>
      </c>
      <c r="AS87" s="97">
        <v>29294.12</v>
      </c>
      <c r="AT87" s="97">
        <v>29294.12</v>
      </c>
      <c r="AU87" s="97">
        <v>29294.12</v>
      </c>
    </row>
    <row r="88" spans="1:47" ht="13.8" thickBot="1" x14ac:dyDescent="0.3">
      <c r="A88" s="5" t="s">
        <v>16</v>
      </c>
      <c r="B88" s="97">
        <v>18704.240000000002</v>
      </c>
      <c r="C88" s="97">
        <v>19604.310000000001</v>
      </c>
      <c r="D88" s="97">
        <v>19604.310000000001</v>
      </c>
      <c r="E88" s="97">
        <v>19969.96</v>
      </c>
      <c r="F88" s="97">
        <v>19969.96</v>
      </c>
      <c r="G88" s="97">
        <v>20701.29</v>
      </c>
      <c r="H88" s="97">
        <v>20701.29</v>
      </c>
      <c r="I88" s="97">
        <v>21432.63</v>
      </c>
      <c r="J88" s="97">
        <v>21432.63</v>
      </c>
      <c r="K88" s="97">
        <v>22072.560000000001</v>
      </c>
      <c r="L88" s="97">
        <v>22346.83</v>
      </c>
      <c r="M88" s="97">
        <v>22986.77</v>
      </c>
      <c r="N88" s="97">
        <v>22986.77</v>
      </c>
      <c r="O88" s="97">
        <v>23626.68</v>
      </c>
      <c r="P88" s="97">
        <v>23626.68</v>
      </c>
      <c r="Q88" s="97">
        <v>24266.59</v>
      </c>
      <c r="R88" s="97">
        <v>24266.59</v>
      </c>
      <c r="S88" s="97">
        <v>24906.53</v>
      </c>
      <c r="T88" s="97">
        <v>24906.53</v>
      </c>
      <c r="U88" s="97">
        <v>25546.47</v>
      </c>
      <c r="V88" s="97">
        <v>25546.47</v>
      </c>
      <c r="W88" s="97">
        <v>26186.36</v>
      </c>
      <c r="X88" s="97">
        <v>26186.36</v>
      </c>
      <c r="Y88" s="97">
        <v>26826.29</v>
      </c>
      <c r="Z88" s="97">
        <v>26826.29</v>
      </c>
      <c r="AA88" s="97">
        <v>27466.23</v>
      </c>
      <c r="AB88" s="97">
        <v>27466.23</v>
      </c>
      <c r="AC88" s="97">
        <v>28106.12</v>
      </c>
      <c r="AD88" s="97">
        <v>28106.12</v>
      </c>
      <c r="AE88" s="97">
        <v>28746.080000000002</v>
      </c>
      <c r="AF88" s="97">
        <v>28746.080000000002</v>
      </c>
      <c r="AG88" s="97">
        <v>28746.080000000002</v>
      </c>
      <c r="AH88" s="97">
        <v>28746.080000000002</v>
      </c>
      <c r="AI88" s="97">
        <v>28746.080000000002</v>
      </c>
      <c r="AJ88" s="97">
        <v>28746.080000000002</v>
      </c>
      <c r="AK88" s="97">
        <v>28746.080000000002</v>
      </c>
      <c r="AL88" s="97">
        <v>28746.080000000002</v>
      </c>
      <c r="AM88" s="97">
        <v>28746.080000000002</v>
      </c>
      <c r="AN88" s="97">
        <v>28746.080000000002</v>
      </c>
      <c r="AO88" s="97">
        <v>28746.080000000002</v>
      </c>
      <c r="AP88" s="97">
        <v>28746.080000000002</v>
      </c>
      <c r="AQ88" s="97">
        <v>28746.080000000002</v>
      </c>
      <c r="AR88" s="97">
        <v>28746.080000000002</v>
      </c>
      <c r="AS88" s="97">
        <v>28746.080000000002</v>
      </c>
      <c r="AT88" s="97">
        <v>28746.080000000002</v>
      </c>
      <c r="AU88" s="97">
        <v>28746.080000000002</v>
      </c>
    </row>
    <row r="89" spans="1:47" ht="13.8" thickBot="1" x14ac:dyDescent="0.3">
      <c r="A89" s="5" t="s">
        <v>17</v>
      </c>
      <c r="B89" s="97">
        <v>18704.240000000002</v>
      </c>
      <c r="C89" s="97">
        <v>19878.53</v>
      </c>
      <c r="D89" s="97">
        <v>19878.53</v>
      </c>
      <c r="E89" s="97">
        <v>20152.830000000002</v>
      </c>
      <c r="F89" s="97">
        <v>20152.830000000002</v>
      </c>
      <c r="G89" s="97">
        <v>20518.47</v>
      </c>
      <c r="H89" s="97">
        <v>20518.47</v>
      </c>
      <c r="I89" s="97">
        <v>21249.78</v>
      </c>
      <c r="J89" s="97">
        <v>21249.78</v>
      </c>
      <c r="K89" s="97">
        <v>21981.119999999999</v>
      </c>
      <c r="L89" s="97">
        <v>22346.76</v>
      </c>
      <c r="M89" s="97">
        <v>22986.7</v>
      </c>
      <c r="N89" s="97">
        <v>22986.7</v>
      </c>
      <c r="O89" s="97">
        <v>23626.61</v>
      </c>
      <c r="P89" s="97">
        <v>23626.61</v>
      </c>
      <c r="Q89" s="97">
        <v>24266.52</v>
      </c>
      <c r="R89" s="97">
        <v>24266.52</v>
      </c>
      <c r="S89" s="97">
        <v>24906.46</v>
      </c>
      <c r="T89" s="97">
        <v>24906.46</v>
      </c>
      <c r="U89" s="97">
        <v>25546.39</v>
      </c>
      <c r="V89" s="97">
        <v>25546.39</v>
      </c>
      <c r="W89" s="97">
        <v>26186.28</v>
      </c>
      <c r="X89" s="97">
        <v>26186.28</v>
      </c>
      <c r="Y89" s="97">
        <v>26826.22</v>
      </c>
      <c r="Z89" s="97">
        <v>26826.22</v>
      </c>
      <c r="AA89" s="97">
        <v>27466.16</v>
      </c>
      <c r="AB89" s="97">
        <v>27466.16</v>
      </c>
      <c r="AC89" s="97">
        <v>28106.04</v>
      </c>
      <c r="AD89" s="97">
        <v>28106.04</v>
      </c>
      <c r="AE89" s="97">
        <v>28746.01</v>
      </c>
      <c r="AF89" s="97">
        <v>28746.01</v>
      </c>
      <c r="AG89" s="97">
        <v>29385.919999999998</v>
      </c>
      <c r="AH89" s="97">
        <v>29385.919999999998</v>
      </c>
      <c r="AI89" s="97">
        <v>29385.919999999998</v>
      </c>
      <c r="AJ89" s="97">
        <v>29385.919999999998</v>
      </c>
      <c r="AK89" s="97">
        <v>29385.919999999998</v>
      </c>
      <c r="AL89" s="97">
        <v>29385.919999999998</v>
      </c>
      <c r="AM89" s="97">
        <v>29385.919999999998</v>
      </c>
      <c r="AN89" s="97">
        <v>29385.919999999998</v>
      </c>
      <c r="AO89" s="97">
        <v>29385.919999999998</v>
      </c>
      <c r="AP89" s="97">
        <v>29385.919999999998</v>
      </c>
      <c r="AQ89" s="97">
        <v>29385.919999999998</v>
      </c>
      <c r="AR89" s="97">
        <v>29385.919999999998</v>
      </c>
      <c r="AS89" s="97">
        <v>29385.919999999998</v>
      </c>
      <c r="AT89" s="97">
        <v>29385.919999999998</v>
      </c>
      <c r="AU89" s="97">
        <v>29385.919999999998</v>
      </c>
    </row>
    <row r="90" spans="1:47" ht="13.8" thickBot="1" x14ac:dyDescent="0.3">
      <c r="A90" s="5" t="s">
        <v>18</v>
      </c>
      <c r="B90" s="97">
        <v>19619.46</v>
      </c>
      <c r="C90" s="97">
        <v>20625.34</v>
      </c>
      <c r="D90" s="97">
        <v>20625.34</v>
      </c>
      <c r="E90" s="97">
        <v>21356.67</v>
      </c>
      <c r="F90" s="97">
        <v>21356.67</v>
      </c>
      <c r="G90" s="97">
        <v>22088.06</v>
      </c>
      <c r="H90" s="97">
        <v>22088.06</v>
      </c>
      <c r="I90" s="97">
        <v>22819.39</v>
      </c>
      <c r="J90" s="97">
        <v>22819.39</v>
      </c>
      <c r="K90" s="97">
        <v>23550.7</v>
      </c>
      <c r="L90" s="97">
        <v>23916.35</v>
      </c>
      <c r="M90" s="97">
        <v>24647.68</v>
      </c>
      <c r="N90" s="97">
        <v>24647.68</v>
      </c>
      <c r="O90" s="97">
        <v>25379.040000000001</v>
      </c>
      <c r="P90" s="97">
        <v>25379.040000000001</v>
      </c>
      <c r="Q90" s="97">
        <v>26110.38</v>
      </c>
      <c r="R90" s="97">
        <v>26110.38</v>
      </c>
      <c r="S90" s="97">
        <v>26841.71</v>
      </c>
      <c r="T90" s="97">
        <v>26841.71</v>
      </c>
      <c r="U90" s="97">
        <v>27573.07</v>
      </c>
      <c r="V90" s="97">
        <v>27573.07</v>
      </c>
      <c r="W90" s="97">
        <v>28304.41</v>
      </c>
      <c r="X90" s="97">
        <v>28304.41</v>
      </c>
      <c r="Y90" s="97">
        <v>29035.77</v>
      </c>
      <c r="Z90" s="97">
        <v>29035.77</v>
      </c>
      <c r="AA90" s="97">
        <v>29767.1</v>
      </c>
      <c r="AB90" s="97">
        <v>29767.1</v>
      </c>
      <c r="AC90" s="97">
        <v>30498.44</v>
      </c>
      <c r="AD90" s="97">
        <v>30498.44</v>
      </c>
      <c r="AE90" s="97">
        <v>30498.44</v>
      </c>
      <c r="AF90" s="97">
        <v>30498.44</v>
      </c>
      <c r="AG90" s="97">
        <v>30498.44</v>
      </c>
      <c r="AH90" s="97">
        <v>30498.44</v>
      </c>
      <c r="AI90" s="97">
        <v>30498.44</v>
      </c>
      <c r="AJ90" s="97">
        <v>30498.44</v>
      </c>
      <c r="AK90" s="97">
        <v>30498.44</v>
      </c>
      <c r="AL90" s="97">
        <v>30498.44</v>
      </c>
      <c r="AM90" s="97">
        <v>30498.44</v>
      </c>
      <c r="AN90" s="97">
        <v>30498.44</v>
      </c>
      <c r="AO90" s="97">
        <v>30498.44</v>
      </c>
      <c r="AP90" s="97">
        <v>30498.44</v>
      </c>
      <c r="AQ90" s="97">
        <v>30498.44</v>
      </c>
      <c r="AR90" s="97">
        <v>30498.44</v>
      </c>
      <c r="AS90" s="97">
        <v>30498.44</v>
      </c>
      <c r="AT90" s="97">
        <v>30498.44</v>
      </c>
      <c r="AU90" s="97">
        <v>30498.44</v>
      </c>
    </row>
    <row r="91" spans="1:47" ht="13.8" thickBot="1" x14ac:dyDescent="0.3">
      <c r="A91" s="162" t="s">
        <v>406</v>
      </c>
      <c r="B91" s="97">
        <v>19421.54</v>
      </c>
      <c r="C91" s="97">
        <v>20609.89</v>
      </c>
      <c r="D91" s="97">
        <v>20609.89</v>
      </c>
      <c r="E91" s="97">
        <v>20884.189999999999</v>
      </c>
      <c r="F91" s="97">
        <v>20884.189999999999</v>
      </c>
      <c r="G91" s="97">
        <v>21249.8</v>
      </c>
      <c r="H91" s="97">
        <v>21249.8</v>
      </c>
      <c r="I91" s="97">
        <v>21981.14</v>
      </c>
      <c r="J91" s="97">
        <v>21981.14</v>
      </c>
      <c r="K91" s="97">
        <v>22712.5</v>
      </c>
      <c r="L91" s="97">
        <v>23078.12</v>
      </c>
      <c r="M91" s="97">
        <v>23718.06</v>
      </c>
      <c r="N91" s="97">
        <v>23718.06</v>
      </c>
      <c r="O91" s="97">
        <v>24357.99</v>
      </c>
      <c r="P91" s="97">
        <v>24357.99</v>
      </c>
      <c r="Q91" s="97">
        <v>24997.91</v>
      </c>
      <c r="R91" s="97">
        <v>24997.91</v>
      </c>
      <c r="S91" s="97">
        <v>25637.82</v>
      </c>
      <c r="T91" s="97">
        <v>25637.82</v>
      </c>
      <c r="U91" s="97">
        <v>26277.73</v>
      </c>
      <c r="V91" s="97">
        <v>26277.73</v>
      </c>
      <c r="W91" s="97">
        <v>26917.67</v>
      </c>
      <c r="X91" s="97">
        <v>26917.67</v>
      </c>
      <c r="Y91" s="97">
        <v>27557.58</v>
      </c>
      <c r="Z91" s="97">
        <v>27557.58</v>
      </c>
      <c r="AA91" s="97">
        <v>28197.52</v>
      </c>
      <c r="AB91" s="97">
        <v>28197.52</v>
      </c>
      <c r="AC91" s="97">
        <v>28837.43</v>
      </c>
      <c r="AD91" s="97">
        <v>28837.43</v>
      </c>
      <c r="AE91" s="97">
        <v>29477.37</v>
      </c>
      <c r="AF91" s="97">
        <v>29477.37</v>
      </c>
      <c r="AG91" s="97">
        <v>30117.25</v>
      </c>
      <c r="AH91" s="97">
        <v>30117.25</v>
      </c>
      <c r="AI91" s="97">
        <v>30117.25</v>
      </c>
      <c r="AJ91" s="97">
        <v>30117.25</v>
      </c>
      <c r="AK91" s="97">
        <v>30117.25</v>
      </c>
      <c r="AL91" s="97">
        <v>30117.25</v>
      </c>
      <c r="AM91" s="97">
        <v>30117.25</v>
      </c>
      <c r="AN91" s="97">
        <v>30117.25</v>
      </c>
      <c r="AO91" s="97">
        <v>30117.25</v>
      </c>
      <c r="AP91" s="97">
        <v>30117.25</v>
      </c>
      <c r="AQ91" s="97">
        <v>30117.25</v>
      </c>
      <c r="AR91" s="97">
        <v>30117.25</v>
      </c>
      <c r="AS91" s="97">
        <v>30117.25</v>
      </c>
      <c r="AT91" s="97">
        <v>30117.25</v>
      </c>
      <c r="AU91" s="97">
        <v>30117.25</v>
      </c>
    </row>
    <row r="92" spans="1:47" ht="13.8" thickBot="1" x14ac:dyDescent="0.3">
      <c r="A92" s="162" t="s">
        <v>407</v>
      </c>
      <c r="B92" s="97">
        <v>19331.7</v>
      </c>
      <c r="C92" s="97">
        <v>20472.759999999998</v>
      </c>
      <c r="D92" s="97">
        <v>20472.759999999998</v>
      </c>
      <c r="E92" s="97">
        <v>20747.05</v>
      </c>
      <c r="F92" s="97">
        <v>20747.05</v>
      </c>
      <c r="G92" s="97">
        <v>21021.35</v>
      </c>
      <c r="H92" s="97">
        <v>21021.35</v>
      </c>
      <c r="I92" s="97">
        <v>21295.62</v>
      </c>
      <c r="J92" s="97">
        <v>21295.62</v>
      </c>
      <c r="K92" s="97">
        <v>21569.93</v>
      </c>
      <c r="L92" s="97">
        <v>21935.55</v>
      </c>
      <c r="M92" s="97">
        <v>22301.200000000001</v>
      </c>
      <c r="N92" s="97">
        <v>22301.200000000001</v>
      </c>
      <c r="O92" s="97">
        <v>22666.84</v>
      </c>
      <c r="P92" s="97">
        <v>22666.84</v>
      </c>
      <c r="Q92" s="97">
        <v>23032.46</v>
      </c>
      <c r="R92" s="97">
        <v>23032.46</v>
      </c>
      <c r="S92" s="97">
        <v>23398.1</v>
      </c>
      <c r="T92" s="97">
        <v>23398.1</v>
      </c>
      <c r="U92" s="97">
        <v>23763.72</v>
      </c>
      <c r="V92" s="97">
        <v>23763.72</v>
      </c>
      <c r="W92" s="97">
        <v>24129.34</v>
      </c>
      <c r="X92" s="97">
        <v>24129.34</v>
      </c>
      <c r="Y92" s="97">
        <v>24494.98</v>
      </c>
      <c r="Z92" s="97">
        <v>24494.98</v>
      </c>
      <c r="AA92" s="97">
        <v>24860.62</v>
      </c>
      <c r="AB92" s="97">
        <v>24860.62</v>
      </c>
      <c r="AC92" s="97">
        <v>25226.240000000002</v>
      </c>
      <c r="AD92" s="97">
        <v>25226.240000000002</v>
      </c>
      <c r="AE92" s="97">
        <v>25591.88</v>
      </c>
      <c r="AF92" s="97">
        <v>25591.88</v>
      </c>
      <c r="AG92" s="97">
        <v>25957.5</v>
      </c>
      <c r="AH92" s="97">
        <v>25957.5</v>
      </c>
      <c r="AI92" s="97">
        <v>25957.5</v>
      </c>
      <c r="AJ92" s="97">
        <v>25957.5</v>
      </c>
      <c r="AK92" s="97">
        <v>25957.5</v>
      </c>
      <c r="AL92" s="97">
        <v>25957.5</v>
      </c>
      <c r="AM92" s="97">
        <v>25957.5</v>
      </c>
      <c r="AN92" s="97">
        <v>25957.5</v>
      </c>
      <c r="AO92" s="97">
        <v>25957.5</v>
      </c>
      <c r="AP92" s="97">
        <v>25957.5</v>
      </c>
      <c r="AQ92" s="97">
        <v>25957.5</v>
      </c>
      <c r="AR92" s="97">
        <v>25957.5</v>
      </c>
      <c r="AS92" s="97">
        <v>25957.5</v>
      </c>
      <c r="AT92" s="97">
        <v>25957.5</v>
      </c>
      <c r="AU92" s="97">
        <v>25957.5</v>
      </c>
    </row>
    <row r="93" spans="1:47" ht="13.8" thickBot="1" x14ac:dyDescent="0.3">
      <c r="A93" s="162" t="s">
        <v>408</v>
      </c>
      <c r="B93" s="97">
        <v>20564.03</v>
      </c>
      <c r="C93" s="97">
        <v>21798.29</v>
      </c>
      <c r="D93" s="97">
        <v>21798.29</v>
      </c>
      <c r="E93" s="97">
        <v>22346.76</v>
      </c>
      <c r="F93" s="97">
        <v>22346.76</v>
      </c>
      <c r="G93" s="97">
        <v>22895.25</v>
      </c>
      <c r="H93" s="97">
        <v>22895.25</v>
      </c>
      <c r="I93" s="97">
        <v>23443.71</v>
      </c>
      <c r="J93" s="97">
        <v>23443.71</v>
      </c>
      <c r="K93" s="97">
        <v>23992.18</v>
      </c>
      <c r="L93" s="97">
        <v>24357.82</v>
      </c>
      <c r="M93" s="97">
        <v>24906.31</v>
      </c>
      <c r="N93" s="97">
        <v>24906.31</v>
      </c>
      <c r="O93" s="97">
        <v>25454.77</v>
      </c>
      <c r="P93" s="97">
        <v>25454.77</v>
      </c>
      <c r="Q93" s="97">
        <v>26003.26</v>
      </c>
      <c r="R93" s="97">
        <v>26003.26</v>
      </c>
      <c r="S93" s="97">
        <v>26551.73</v>
      </c>
      <c r="T93" s="97">
        <v>26551.73</v>
      </c>
      <c r="U93" s="97">
        <v>27100.19</v>
      </c>
      <c r="V93" s="97">
        <v>27100.19</v>
      </c>
      <c r="W93" s="97">
        <v>27648.71</v>
      </c>
      <c r="X93" s="97">
        <v>27648.71</v>
      </c>
      <c r="Y93" s="97">
        <v>28197.17</v>
      </c>
      <c r="Z93" s="97">
        <v>28197.17</v>
      </c>
      <c r="AA93" s="97">
        <v>28745.66</v>
      </c>
      <c r="AB93" s="97">
        <v>28745.66</v>
      </c>
      <c r="AC93" s="97">
        <v>29294.12</v>
      </c>
      <c r="AD93" s="97">
        <v>29294.12</v>
      </c>
      <c r="AE93" s="97">
        <v>29294.12</v>
      </c>
      <c r="AF93" s="97">
        <v>29294.12</v>
      </c>
      <c r="AG93" s="97">
        <v>29294.12</v>
      </c>
      <c r="AH93" s="97">
        <v>29294.12</v>
      </c>
      <c r="AI93" s="97">
        <v>29294.12</v>
      </c>
      <c r="AJ93" s="97">
        <v>29294.12</v>
      </c>
      <c r="AK93" s="97">
        <v>29294.12</v>
      </c>
      <c r="AL93" s="97">
        <v>29294.12</v>
      </c>
      <c r="AM93" s="97">
        <v>29294.12</v>
      </c>
      <c r="AN93" s="97">
        <v>29294.12</v>
      </c>
      <c r="AO93" s="97">
        <v>29294.12</v>
      </c>
      <c r="AP93" s="97">
        <v>29294.12</v>
      </c>
      <c r="AQ93" s="97">
        <v>29294.12</v>
      </c>
      <c r="AR93" s="97">
        <v>29294.12</v>
      </c>
      <c r="AS93" s="97">
        <v>29294.12</v>
      </c>
      <c r="AT93" s="97">
        <v>29294.12</v>
      </c>
      <c r="AU93" s="97">
        <v>29294.12</v>
      </c>
    </row>
    <row r="94" spans="1:47" ht="13.8" thickBot="1" x14ac:dyDescent="0.3">
      <c r="A94" s="5" t="s">
        <v>204</v>
      </c>
      <c r="B94" s="97">
        <v>21295.34</v>
      </c>
      <c r="C94" s="97">
        <v>22072.32</v>
      </c>
      <c r="D94" s="97">
        <v>22072.32</v>
      </c>
      <c r="E94" s="97">
        <v>22620.799999999999</v>
      </c>
      <c r="F94" s="97">
        <v>22620.799999999999</v>
      </c>
      <c r="G94" s="97">
        <v>23169.27</v>
      </c>
      <c r="H94" s="97">
        <v>23169.27</v>
      </c>
      <c r="I94" s="97">
        <v>23717.78</v>
      </c>
      <c r="J94" s="97">
        <v>23717.78</v>
      </c>
      <c r="K94" s="97">
        <v>24266.25</v>
      </c>
      <c r="L94" s="97">
        <v>24631.89</v>
      </c>
      <c r="M94" s="97">
        <v>25180.35</v>
      </c>
      <c r="N94" s="97">
        <v>25180.35</v>
      </c>
      <c r="O94" s="97">
        <v>25728.84</v>
      </c>
      <c r="P94" s="97">
        <v>25728.84</v>
      </c>
      <c r="Q94" s="97">
        <v>26349.22</v>
      </c>
      <c r="R94" s="97">
        <v>26349.22</v>
      </c>
      <c r="S94" s="97">
        <v>26969.63</v>
      </c>
      <c r="T94" s="97">
        <v>26969.63</v>
      </c>
      <c r="U94" s="97">
        <v>27590</v>
      </c>
      <c r="V94" s="97">
        <v>27590</v>
      </c>
      <c r="W94" s="97">
        <v>28210.41</v>
      </c>
      <c r="X94" s="97">
        <v>28210.41</v>
      </c>
      <c r="Y94" s="97">
        <v>28830.79</v>
      </c>
      <c r="Z94" s="97">
        <v>28830.79</v>
      </c>
      <c r="AA94" s="97">
        <v>29451.16</v>
      </c>
      <c r="AB94" s="97">
        <v>29451.16</v>
      </c>
      <c r="AC94" s="97">
        <v>30071.57</v>
      </c>
      <c r="AD94" s="97">
        <v>30071.57</v>
      </c>
      <c r="AE94" s="97">
        <v>30071.57</v>
      </c>
      <c r="AF94" s="97">
        <v>30071.57</v>
      </c>
      <c r="AG94" s="97">
        <v>30071.57</v>
      </c>
      <c r="AH94" s="97">
        <v>30071.57</v>
      </c>
      <c r="AI94" s="97">
        <v>30071.57</v>
      </c>
      <c r="AJ94" s="97">
        <v>30071.57</v>
      </c>
      <c r="AK94" s="97">
        <v>30071.57</v>
      </c>
      <c r="AL94" s="97">
        <v>30071.57</v>
      </c>
      <c r="AM94" s="97">
        <v>30071.57</v>
      </c>
      <c r="AN94" s="97">
        <v>30071.57</v>
      </c>
      <c r="AO94" s="97">
        <v>30071.57</v>
      </c>
      <c r="AP94" s="97">
        <v>30071.57</v>
      </c>
      <c r="AQ94" s="97">
        <v>30071.57</v>
      </c>
      <c r="AR94" s="97">
        <v>30071.57</v>
      </c>
      <c r="AS94" s="97">
        <v>30071.57</v>
      </c>
      <c r="AT94" s="97">
        <v>30071.57</v>
      </c>
      <c r="AU94" s="97">
        <v>30071.57</v>
      </c>
    </row>
    <row r="95" spans="1:47" ht="13.8" thickBot="1" x14ac:dyDescent="0.3">
      <c r="A95" s="5" t="s">
        <v>131</v>
      </c>
      <c r="B95" s="97">
        <v>21439.17</v>
      </c>
      <c r="C95" s="97">
        <v>22288.06</v>
      </c>
      <c r="D95" s="97">
        <v>22288.06</v>
      </c>
      <c r="E95" s="97">
        <v>22908.46</v>
      </c>
      <c r="F95" s="97">
        <v>22908.46</v>
      </c>
      <c r="G95" s="97">
        <v>23528.84</v>
      </c>
      <c r="H95" s="97">
        <v>23528.84</v>
      </c>
      <c r="I95" s="97">
        <v>24149.24</v>
      </c>
      <c r="J95" s="97">
        <v>24149.24</v>
      </c>
      <c r="K95" s="97">
        <v>24769.62</v>
      </c>
      <c r="L95" s="97">
        <v>25135.26</v>
      </c>
      <c r="M95" s="97">
        <v>25755.64</v>
      </c>
      <c r="N95" s="97">
        <v>25755.64</v>
      </c>
      <c r="O95" s="97">
        <v>26376.04</v>
      </c>
      <c r="P95" s="97">
        <v>26376.04</v>
      </c>
      <c r="Q95" s="97">
        <v>26996.45</v>
      </c>
      <c r="R95" s="97">
        <v>26996.45</v>
      </c>
      <c r="S95" s="97">
        <v>27616.83</v>
      </c>
      <c r="T95" s="97">
        <v>27616.83</v>
      </c>
      <c r="U95" s="97">
        <v>28237.200000000001</v>
      </c>
      <c r="V95" s="97">
        <v>28237.200000000001</v>
      </c>
      <c r="W95" s="97">
        <v>28857.61</v>
      </c>
      <c r="X95" s="97">
        <v>28857.61</v>
      </c>
      <c r="Y95" s="97">
        <v>29477.99</v>
      </c>
      <c r="Z95" s="97">
        <v>29477.99</v>
      </c>
      <c r="AA95" s="97">
        <v>30098.39</v>
      </c>
      <c r="AB95" s="97">
        <v>30098.39</v>
      </c>
      <c r="AC95" s="97">
        <v>30718.79</v>
      </c>
      <c r="AD95" s="97">
        <v>30718.79</v>
      </c>
      <c r="AE95" s="97">
        <v>30718.79</v>
      </c>
      <c r="AF95" s="97">
        <v>30718.79</v>
      </c>
      <c r="AG95" s="97">
        <v>30718.79</v>
      </c>
      <c r="AH95" s="97">
        <v>30718.79</v>
      </c>
      <c r="AI95" s="97">
        <v>30718.79</v>
      </c>
      <c r="AJ95" s="97">
        <v>30718.79</v>
      </c>
      <c r="AK95" s="97">
        <v>30718.79</v>
      </c>
      <c r="AL95" s="97">
        <v>30718.79</v>
      </c>
      <c r="AM95" s="97">
        <v>30718.79</v>
      </c>
      <c r="AN95" s="97">
        <v>30718.79</v>
      </c>
      <c r="AO95" s="97">
        <v>30718.79</v>
      </c>
      <c r="AP95" s="97">
        <v>30718.79</v>
      </c>
      <c r="AQ95" s="97">
        <v>30718.79</v>
      </c>
      <c r="AR95" s="97">
        <v>30718.79</v>
      </c>
      <c r="AS95" s="97">
        <v>30718.79</v>
      </c>
      <c r="AT95" s="97">
        <v>30718.79</v>
      </c>
      <c r="AU95" s="97">
        <v>30718.79</v>
      </c>
    </row>
    <row r="96" spans="1:47" ht="13.8" thickBot="1" x14ac:dyDescent="0.3">
      <c r="A96" s="162" t="s">
        <v>425</v>
      </c>
      <c r="B96" s="97">
        <v>21615.32</v>
      </c>
      <c r="C96" s="97">
        <v>22392.32</v>
      </c>
      <c r="D96" s="97">
        <v>22392.32</v>
      </c>
      <c r="E96" s="97">
        <v>23123.66</v>
      </c>
      <c r="F96" s="97">
        <v>23123.66</v>
      </c>
      <c r="G96" s="97">
        <v>23855.02</v>
      </c>
      <c r="H96" s="97">
        <v>23855.02</v>
      </c>
      <c r="I96" s="97">
        <v>24586.33</v>
      </c>
      <c r="J96" s="97">
        <v>24586.33</v>
      </c>
      <c r="K96" s="97">
        <v>25317.69</v>
      </c>
      <c r="L96" s="97">
        <v>25683.33</v>
      </c>
      <c r="M96" s="97">
        <v>26414.67</v>
      </c>
      <c r="N96" s="97">
        <v>26414.67</v>
      </c>
      <c r="O96" s="97">
        <v>27146.03</v>
      </c>
      <c r="P96" s="97">
        <v>27146.03</v>
      </c>
      <c r="Q96" s="97">
        <v>27877.360000000001</v>
      </c>
      <c r="R96" s="97">
        <v>27877.360000000001</v>
      </c>
      <c r="S96" s="97">
        <v>28608.7</v>
      </c>
      <c r="T96" s="97">
        <v>28608.7</v>
      </c>
      <c r="U96" s="97">
        <v>29340.06</v>
      </c>
      <c r="V96" s="97">
        <v>29340.06</v>
      </c>
      <c r="W96" s="97">
        <v>30071.39</v>
      </c>
      <c r="X96" s="97">
        <v>30071.39</v>
      </c>
      <c r="Y96" s="97">
        <v>30802.73</v>
      </c>
      <c r="Z96" s="97">
        <v>30802.73</v>
      </c>
      <c r="AA96" s="97">
        <v>31534.06</v>
      </c>
      <c r="AB96" s="97">
        <v>31534.06</v>
      </c>
      <c r="AC96" s="97">
        <v>32265.4</v>
      </c>
      <c r="AD96" s="97">
        <v>32265.4</v>
      </c>
      <c r="AE96" s="97">
        <v>32265.4</v>
      </c>
      <c r="AF96" s="97">
        <v>32265.4</v>
      </c>
      <c r="AG96" s="97">
        <v>32265.4</v>
      </c>
      <c r="AH96" s="97">
        <v>32265.4</v>
      </c>
      <c r="AI96" s="97">
        <v>32265.4</v>
      </c>
      <c r="AJ96" s="97">
        <v>32265.4</v>
      </c>
      <c r="AK96" s="97">
        <v>32265.4</v>
      </c>
      <c r="AL96" s="97">
        <v>32265.4</v>
      </c>
      <c r="AM96" s="97">
        <v>32265.4</v>
      </c>
      <c r="AN96" s="97">
        <v>32265.4</v>
      </c>
      <c r="AO96" s="97">
        <v>32265.4</v>
      </c>
      <c r="AP96" s="97">
        <v>32265.4</v>
      </c>
      <c r="AQ96" s="97">
        <v>32265.4</v>
      </c>
      <c r="AR96" s="97">
        <v>32265.4</v>
      </c>
      <c r="AS96" s="97">
        <v>32265.4</v>
      </c>
      <c r="AT96" s="97">
        <v>32265.4</v>
      </c>
      <c r="AU96" s="97">
        <v>32265.4</v>
      </c>
    </row>
    <row r="97" spans="1:47" ht="13.8" thickBot="1" x14ac:dyDescent="0.3">
      <c r="A97" s="5" t="s">
        <v>19</v>
      </c>
      <c r="B97" s="97">
        <v>22392.42</v>
      </c>
      <c r="C97" s="97">
        <v>23489.55</v>
      </c>
      <c r="D97" s="97">
        <v>23489.55</v>
      </c>
      <c r="E97" s="97">
        <v>24472.3</v>
      </c>
      <c r="F97" s="97">
        <v>24472.3</v>
      </c>
      <c r="G97" s="97">
        <v>25455.02</v>
      </c>
      <c r="H97" s="97">
        <v>25455.02</v>
      </c>
      <c r="I97" s="97">
        <v>26437.77</v>
      </c>
      <c r="J97" s="97">
        <v>26437.77</v>
      </c>
      <c r="K97" s="97">
        <v>27420.49</v>
      </c>
      <c r="L97" s="97">
        <v>27786.14</v>
      </c>
      <c r="M97" s="97">
        <v>28768.89</v>
      </c>
      <c r="N97" s="97">
        <v>28768.89</v>
      </c>
      <c r="O97" s="97">
        <v>29751.61</v>
      </c>
      <c r="P97" s="97">
        <v>29751.61</v>
      </c>
      <c r="Q97" s="97">
        <v>30734.36</v>
      </c>
      <c r="R97" s="97">
        <v>30734.36</v>
      </c>
      <c r="S97" s="97">
        <v>31717.08</v>
      </c>
      <c r="T97" s="97">
        <v>31717.08</v>
      </c>
      <c r="U97" s="97">
        <v>32699.83</v>
      </c>
      <c r="V97" s="97">
        <v>32699.83</v>
      </c>
      <c r="W97" s="97">
        <v>33682.61</v>
      </c>
      <c r="X97" s="97">
        <v>33682.61</v>
      </c>
      <c r="Y97" s="97">
        <v>34665.33</v>
      </c>
      <c r="Z97" s="97">
        <v>34665.33</v>
      </c>
      <c r="AA97" s="97">
        <v>34665.33</v>
      </c>
      <c r="AB97" s="97">
        <v>34665.33</v>
      </c>
      <c r="AC97" s="97">
        <v>34665.33</v>
      </c>
      <c r="AD97" s="97">
        <v>34665.33</v>
      </c>
      <c r="AE97" s="97">
        <v>34665.33</v>
      </c>
      <c r="AF97" s="97">
        <v>34665.33</v>
      </c>
      <c r="AG97" s="97">
        <v>34665.33</v>
      </c>
      <c r="AH97" s="97">
        <v>34665.33</v>
      </c>
      <c r="AI97" s="97">
        <v>34665.33</v>
      </c>
      <c r="AJ97" s="97">
        <v>34665.33</v>
      </c>
      <c r="AK97" s="97">
        <v>34665.33</v>
      </c>
      <c r="AL97" s="97">
        <v>34665.33</v>
      </c>
      <c r="AM97" s="97">
        <v>34665.33</v>
      </c>
      <c r="AN97" s="97">
        <v>34665.33</v>
      </c>
      <c r="AO97" s="97">
        <v>34665.33</v>
      </c>
      <c r="AP97" s="97">
        <v>34665.33</v>
      </c>
      <c r="AQ97" s="97">
        <v>34665.33</v>
      </c>
      <c r="AR97" s="97">
        <v>34665.33</v>
      </c>
      <c r="AS97" s="97">
        <v>34665.33</v>
      </c>
      <c r="AT97" s="97">
        <v>34665.33</v>
      </c>
      <c r="AU97" s="97">
        <v>34665.33</v>
      </c>
    </row>
    <row r="98" spans="1:47" ht="13.8" thickBot="1" x14ac:dyDescent="0.3">
      <c r="A98" s="5" t="s">
        <v>20</v>
      </c>
      <c r="B98" s="97">
        <v>22301</v>
      </c>
      <c r="C98" s="97">
        <v>23306.85</v>
      </c>
      <c r="D98" s="97">
        <v>23306.85</v>
      </c>
      <c r="E98" s="97">
        <v>24038.19</v>
      </c>
      <c r="F98" s="97">
        <v>24038.19</v>
      </c>
      <c r="G98" s="97">
        <v>24769.55</v>
      </c>
      <c r="H98" s="97">
        <v>24769.55</v>
      </c>
      <c r="I98" s="97">
        <v>25500.91</v>
      </c>
      <c r="J98" s="97">
        <v>25500.91</v>
      </c>
      <c r="K98" s="97">
        <v>26232.240000000002</v>
      </c>
      <c r="L98" s="97">
        <v>26597.88</v>
      </c>
      <c r="M98" s="97">
        <v>27329.22</v>
      </c>
      <c r="N98" s="97">
        <v>27329.22</v>
      </c>
      <c r="O98" s="97">
        <v>28060.560000000001</v>
      </c>
      <c r="P98" s="97">
        <v>28060.560000000001</v>
      </c>
      <c r="Q98" s="97">
        <v>28791.919999999998</v>
      </c>
      <c r="R98" s="97">
        <v>28791.919999999998</v>
      </c>
      <c r="S98" s="97">
        <v>29523.25</v>
      </c>
      <c r="T98" s="97">
        <v>29523.25</v>
      </c>
      <c r="U98" s="97">
        <v>30254.560000000001</v>
      </c>
      <c r="V98" s="97">
        <v>30254.560000000001</v>
      </c>
      <c r="W98" s="97">
        <v>30985.919999999998</v>
      </c>
      <c r="X98" s="97">
        <v>30985.919999999998</v>
      </c>
      <c r="Y98" s="97">
        <v>31717.279999999999</v>
      </c>
      <c r="Z98" s="97">
        <v>31717.279999999999</v>
      </c>
      <c r="AA98" s="97">
        <v>32448.62</v>
      </c>
      <c r="AB98" s="97">
        <v>32448.62</v>
      </c>
      <c r="AC98" s="97">
        <v>33179.980000000003</v>
      </c>
      <c r="AD98" s="97">
        <v>33179.980000000003</v>
      </c>
      <c r="AE98" s="97">
        <v>33179.980000000003</v>
      </c>
      <c r="AF98" s="97">
        <v>33179.980000000003</v>
      </c>
      <c r="AG98" s="97">
        <v>33179.980000000003</v>
      </c>
      <c r="AH98" s="97">
        <v>33179.980000000003</v>
      </c>
      <c r="AI98" s="97">
        <v>33179.980000000003</v>
      </c>
      <c r="AJ98" s="97">
        <v>33179.980000000003</v>
      </c>
      <c r="AK98" s="97">
        <v>33179.980000000003</v>
      </c>
      <c r="AL98" s="97">
        <v>33179.980000000003</v>
      </c>
      <c r="AM98" s="97">
        <v>33179.980000000003</v>
      </c>
      <c r="AN98" s="97">
        <v>33179.980000000003</v>
      </c>
      <c r="AO98" s="97">
        <v>33179.980000000003</v>
      </c>
      <c r="AP98" s="97">
        <v>33179.980000000003</v>
      </c>
      <c r="AQ98" s="97">
        <v>33179.980000000003</v>
      </c>
      <c r="AR98" s="97">
        <v>33179.980000000003</v>
      </c>
      <c r="AS98" s="97">
        <v>33179.980000000003</v>
      </c>
      <c r="AT98" s="97">
        <v>33179.980000000003</v>
      </c>
      <c r="AU98" s="97">
        <v>33179.980000000003</v>
      </c>
    </row>
    <row r="99" spans="1:47" ht="13.8" thickBot="1" x14ac:dyDescent="0.3">
      <c r="A99" s="162" t="s">
        <v>409</v>
      </c>
      <c r="B99" s="97">
        <v>21935.45</v>
      </c>
      <c r="C99" s="97">
        <v>22666.81</v>
      </c>
      <c r="D99" s="97">
        <v>22666.81</v>
      </c>
      <c r="E99" s="97">
        <v>22941.06</v>
      </c>
      <c r="F99" s="97">
        <v>22941.06</v>
      </c>
      <c r="G99" s="97">
        <v>23306.7</v>
      </c>
      <c r="H99" s="97">
        <v>23306.7</v>
      </c>
      <c r="I99" s="97">
        <v>24038.04</v>
      </c>
      <c r="J99" s="97">
        <v>24038.04</v>
      </c>
      <c r="K99" s="97">
        <v>24769.4</v>
      </c>
      <c r="L99" s="97">
        <v>25135.040000000001</v>
      </c>
      <c r="M99" s="97">
        <v>25774.95</v>
      </c>
      <c r="N99" s="97">
        <v>25774.95</v>
      </c>
      <c r="O99" s="97">
        <v>26414.86</v>
      </c>
      <c r="P99" s="97">
        <v>26414.86</v>
      </c>
      <c r="Q99" s="97">
        <v>27054.799999999999</v>
      </c>
      <c r="R99" s="97">
        <v>27054.799999999999</v>
      </c>
      <c r="S99" s="97">
        <v>27694.74</v>
      </c>
      <c r="T99" s="97">
        <v>27694.74</v>
      </c>
      <c r="U99" s="97">
        <v>28334.65</v>
      </c>
      <c r="V99" s="97">
        <v>28334.65</v>
      </c>
      <c r="W99" s="97">
        <v>28974.560000000001</v>
      </c>
      <c r="X99" s="97">
        <v>28974.560000000001</v>
      </c>
      <c r="Y99" s="97">
        <v>29614.5</v>
      </c>
      <c r="Z99" s="97">
        <v>29614.5</v>
      </c>
      <c r="AA99" s="97">
        <v>30254.39</v>
      </c>
      <c r="AB99" s="97">
        <v>30254.39</v>
      </c>
      <c r="AC99" s="97">
        <v>30894.33</v>
      </c>
      <c r="AD99" s="97">
        <v>30894.33</v>
      </c>
      <c r="AE99" s="97">
        <v>31534.26</v>
      </c>
      <c r="AF99" s="97">
        <v>31534.26</v>
      </c>
      <c r="AG99" s="97">
        <v>32174.17</v>
      </c>
      <c r="AH99" s="97">
        <v>32174.17</v>
      </c>
      <c r="AI99" s="97">
        <v>32174.17</v>
      </c>
      <c r="AJ99" s="97">
        <v>32174.17</v>
      </c>
      <c r="AK99" s="97">
        <v>32174.17</v>
      </c>
      <c r="AL99" s="97">
        <v>32174.17</v>
      </c>
      <c r="AM99" s="97">
        <v>32174.17</v>
      </c>
      <c r="AN99" s="97">
        <v>32174.17</v>
      </c>
      <c r="AO99" s="97">
        <v>32174.17</v>
      </c>
      <c r="AP99" s="97">
        <v>32174.17</v>
      </c>
      <c r="AQ99" s="97">
        <v>32174.17</v>
      </c>
      <c r="AR99" s="97">
        <v>32174.17</v>
      </c>
      <c r="AS99" s="97">
        <v>32174.17</v>
      </c>
      <c r="AT99" s="97">
        <v>32174.17</v>
      </c>
      <c r="AU99" s="97">
        <v>32174.17</v>
      </c>
    </row>
    <row r="100" spans="1:47" ht="13.8" thickBot="1" x14ac:dyDescent="0.3">
      <c r="A100" s="162" t="s">
        <v>410</v>
      </c>
      <c r="B100" s="97">
        <v>22700.25</v>
      </c>
      <c r="C100" s="97">
        <v>23775.89</v>
      </c>
      <c r="D100" s="97">
        <v>23775.89</v>
      </c>
      <c r="E100" s="97">
        <v>24739.35</v>
      </c>
      <c r="F100" s="97">
        <v>24739.35</v>
      </c>
      <c r="G100" s="97">
        <v>26216.87</v>
      </c>
      <c r="H100" s="97">
        <v>26216.87</v>
      </c>
      <c r="I100" s="97">
        <v>27199.599999999999</v>
      </c>
      <c r="J100" s="97">
        <v>27199.599999999999</v>
      </c>
      <c r="K100" s="97">
        <v>28182.37</v>
      </c>
      <c r="L100" s="97">
        <v>28547.99</v>
      </c>
      <c r="M100" s="97">
        <v>29530.71</v>
      </c>
      <c r="N100" s="97">
        <v>29530.71</v>
      </c>
      <c r="O100" s="97">
        <v>30513.46</v>
      </c>
      <c r="P100" s="97">
        <v>30513.46</v>
      </c>
      <c r="Q100" s="97">
        <v>31496.19</v>
      </c>
      <c r="R100" s="97">
        <v>31496.19</v>
      </c>
      <c r="S100" s="97">
        <v>32478.94</v>
      </c>
      <c r="T100" s="97">
        <v>32478.94</v>
      </c>
      <c r="U100" s="97">
        <v>33461.68</v>
      </c>
      <c r="V100" s="97">
        <v>33461.68</v>
      </c>
      <c r="W100" s="97">
        <v>34444.410000000003</v>
      </c>
      <c r="X100" s="97">
        <v>34444.410000000003</v>
      </c>
      <c r="Y100" s="97">
        <v>35427.129999999997</v>
      </c>
      <c r="Z100" s="97">
        <v>35427.129999999997</v>
      </c>
      <c r="AA100" s="97">
        <v>35427.129999999997</v>
      </c>
      <c r="AB100" s="97">
        <v>35427.129999999997</v>
      </c>
      <c r="AC100" s="97">
        <v>35427.129999999997</v>
      </c>
      <c r="AD100" s="97">
        <v>35427.129999999997</v>
      </c>
      <c r="AE100" s="97">
        <v>35427.129999999997</v>
      </c>
      <c r="AF100" s="97">
        <v>35427.129999999997</v>
      </c>
      <c r="AG100" s="97">
        <v>35427.129999999997</v>
      </c>
      <c r="AH100" s="97">
        <v>35427.129999999997</v>
      </c>
      <c r="AI100" s="97">
        <v>35427.129999999997</v>
      </c>
      <c r="AJ100" s="97">
        <v>35427.129999999997</v>
      </c>
      <c r="AK100" s="97">
        <v>35427.129999999997</v>
      </c>
      <c r="AL100" s="97">
        <v>35427.129999999997</v>
      </c>
      <c r="AM100" s="97">
        <v>35427.129999999997</v>
      </c>
      <c r="AN100" s="97">
        <v>35427.129999999997</v>
      </c>
      <c r="AO100" s="97">
        <v>35427.129999999997</v>
      </c>
      <c r="AP100" s="97">
        <v>35427.129999999997</v>
      </c>
      <c r="AQ100" s="97">
        <v>35427.129999999997</v>
      </c>
      <c r="AR100" s="97">
        <v>35427.129999999997</v>
      </c>
      <c r="AS100" s="97">
        <v>35427.129999999997</v>
      </c>
      <c r="AT100" s="97">
        <v>35427.129999999997</v>
      </c>
      <c r="AU100" s="97">
        <v>35427.129999999997</v>
      </c>
    </row>
    <row r="101" spans="1:47" ht="13.8" thickBot="1" x14ac:dyDescent="0.3">
      <c r="A101" s="162" t="s">
        <v>411</v>
      </c>
      <c r="B101" s="97">
        <v>22849.61</v>
      </c>
      <c r="C101" s="97">
        <v>23580.95</v>
      </c>
      <c r="D101" s="97">
        <v>23580.95</v>
      </c>
      <c r="E101" s="97">
        <v>23855.24</v>
      </c>
      <c r="F101" s="97">
        <v>23855.24</v>
      </c>
      <c r="G101" s="97">
        <v>24220.86</v>
      </c>
      <c r="H101" s="97">
        <v>24220.86</v>
      </c>
      <c r="I101" s="97">
        <v>24952.240000000002</v>
      </c>
      <c r="J101" s="97">
        <v>24952.240000000002</v>
      </c>
      <c r="K101" s="97">
        <v>25683.55</v>
      </c>
      <c r="L101" s="97">
        <v>26049.200000000001</v>
      </c>
      <c r="M101" s="97">
        <v>26689.11</v>
      </c>
      <c r="N101" s="97">
        <v>26689.11</v>
      </c>
      <c r="O101" s="97">
        <v>27329.05</v>
      </c>
      <c r="P101" s="97">
        <v>27329.05</v>
      </c>
      <c r="Q101" s="97">
        <v>27968.93</v>
      </c>
      <c r="R101" s="97">
        <v>27968.93</v>
      </c>
      <c r="S101" s="97">
        <v>28608.87</v>
      </c>
      <c r="T101" s="97">
        <v>28608.87</v>
      </c>
      <c r="U101" s="97">
        <v>29248.83</v>
      </c>
      <c r="V101" s="97">
        <v>29248.83</v>
      </c>
      <c r="W101" s="97">
        <v>29888.720000000001</v>
      </c>
      <c r="X101" s="97">
        <v>29888.720000000001</v>
      </c>
      <c r="Y101" s="97">
        <v>30528.66</v>
      </c>
      <c r="Z101" s="97">
        <v>30528.66</v>
      </c>
      <c r="AA101" s="97">
        <v>31168.57</v>
      </c>
      <c r="AB101" s="97">
        <v>31168.57</v>
      </c>
      <c r="AC101" s="97">
        <v>31808.48</v>
      </c>
      <c r="AD101" s="97">
        <v>31808.48</v>
      </c>
      <c r="AE101" s="97">
        <v>32448.42</v>
      </c>
      <c r="AF101" s="97">
        <v>32448.42</v>
      </c>
      <c r="AG101" s="97">
        <v>33088.33</v>
      </c>
      <c r="AH101" s="97">
        <v>33088.33</v>
      </c>
      <c r="AI101" s="97">
        <v>33088.33</v>
      </c>
      <c r="AJ101" s="97">
        <v>33088.33</v>
      </c>
      <c r="AK101" s="97">
        <v>33088.33</v>
      </c>
      <c r="AL101" s="97">
        <v>33088.33</v>
      </c>
      <c r="AM101" s="97">
        <v>33088.33</v>
      </c>
      <c r="AN101" s="97">
        <v>33088.33</v>
      </c>
      <c r="AO101" s="97">
        <v>33088.33</v>
      </c>
      <c r="AP101" s="97">
        <v>33088.33</v>
      </c>
      <c r="AQ101" s="97">
        <v>33088.33</v>
      </c>
      <c r="AR101" s="97">
        <v>33088.33</v>
      </c>
      <c r="AS101" s="97">
        <v>33088.33</v>
      </c>
      <c r="AT101" s="97">
        <v>33088.33</v>
      </c>
      <c r="AU101" s="97">
        <v>33088.33</v>
      </c>
    </row>
    <row r="102" spans="1:47" ht="13.8" thickBot="1" x14ac:dyDescent="0.3">
      <c r="A102" s="162" t="s">
        <v>426</v>
      </c>
      <c r="B102" s="97">
        <v>24220.78</v>
      </c>
      <c r="C102" s="97">
        <v>24860.720000000001</v>
      </c>
      <c r="D102" s="97">
        <v>24860.720000000001</v>
      </c>
      <c r="E102" s="97">
        <v>25843.47</v>
      </c>
      <c r="F102" s="97">
        <v>25843.47</v>
      </c>
      <c r="G102" s="97">
        <v>26826.19</v>
      </c>
      <c r="H102" s="97">
        <v>26826.19</v>
      </c>
      <c r="I102" s="97">
        <v>27808.94</v>
      </c>
      <c r="J102" s="97">
        <v>27808.94</v>
      </c>
      <c r="K102" s="97">
        <v>28791.67</v>
      </c>
      <c r="L102" s="97">
        <v>28791.67</v>
      </c>
      <c r="M102" s="97">
        <v>29774.42</v>
      </c>
      <c r="N102" s="97">
        <v>29774.42</v>
      </c>
      <c r="O102" s="97">
        <v>30757.14</v>
      </c>
      <c r="P102" s="97">
        <v>30757.14</v>
      </c>
      <c r="Q102" s="97">
        <v>31739.919999999998</v>
      </c>
      <c r="R102" s="97">
        <v>31739.919999999998</v>
      </c>
      <c r="S102" s="97">
        <v>32722.639999999999</v>
      </c>
      <c r="T102" s="97">
        <v>32722.639999999999</v>
      </c>
      <c r="U102" s="97">
        <v>33705.360000000001</v>
      </c>
      <c r="V102" s="97">
        <v>33705.360000000001</v>
      </c>
      <c r="W102" s="97">
        <v>34688.089999999997</v>
      </c>
      <c r="X102" s="97">
        <v>34688.089999999997</v>
      </c>
      <c r="Y102" s="97">
        <v>35670.86</v>
      </c>
      <c r="Z102" s="97">
        <v>35670.86</v>
      </c>
      <c r="AA102" s="97">
        <v>36653.589999999997</v>
      </c>
      <c r="AB102" s="97">
        <v>36653.589999999997</v>
      </c>
      <c r="AC102" s="97">
        <v>36653.589999999997</v>
      </c>
      <c r="AD102" s="97">
        <v>36653.589999999997</v>
      </c>
      <c r="AE102" s="97">
        <v>36653.589999999997</v>
      </c>
      <c r="AF102" s="97">
        <v>36653.589999999997</v>
      </c>
      <c r="AG102" s="97">
        <v>36653.589999999997</v>
      </c>
      <c r="AH102" s="97">
        <v>36653.589999999997</v>
      </c>
      <c r="AI102" s="97">
        <v>36653.589999999997</v>
      </c>
      <c r="AJ102" s="97">
        <v>36653.589999999997</v>
      </c>
      <c r="AK102" s="97">
        <v>36653.589999999997</v>
      </c>
      <c r="AL102" s="97">
        <v>36653.589999999997</v>
      </c>
      <c r="AM102" s="97">
        <v>36653.589999999997</v>
      </c>
      <c r="AN102" s="97">
        <v>36653.589999999997</v>
      </c>
      <c r="AO102" s="97">
        <v>36653.589999999997</v>
      </c>
      <c r="AP102" s="97">
        <v>36653.589999999997</v>
      </c>
      <c r="AQ102" s="97">
        <v>36653.589999999997</v>
      </c>
      <c r="AR102" s="97">
        <v>36653.589999999997</v>
      </c>
      <c r="AS102" s="97">
        <v>36653.589999999997</v>
      </c>
      <c r="AT102" s="97">
        <v>36653.589999999997</v>
      </c>
      <c r="AU102" s="97">
        <v>36653.589999999997</v>
      </c>
    </row>
    <row r="103" spans="1:47" ht="13.8" thickBot="1" x14ac:dyDescent="0.3">
      <c r="A103" s="162" t="s">
        <v>412</v>
      </c>
      <c r="B103" s="97">
        <v>26277.61</v>
      </c>
      <c r="C103" s="97">
        <v>26277.61</v>
      </c>
      <c r="D103" s="97">
        <v>27648.9</v>
      </c>
      <c r="E103" s="97">
        <v>27648.9</v>
      </c>
      <c r="F103" s="97">
        <v>29020.15</v>
      </c>
      <c r="G103" s="97">
        <v>29020.15</v>
      </c>
      <c r="H103" s="97">
        <v>30391.42</v>
      </c>
      <c r="I103" s="97">
        <v>30391.42</v>
      </c>
      <c r="J103" s="97">
        <v>31762.7</v>
      </c>
      <c r="K103" s="97">
        <v>31762.7</v>
      </c>
      <c r="L103" s="97">
        <v>33133.94</v>
      </c>
      <c r="M103" s="97">
        <v>33133.94</v>
      </c>
      <c r="N103" s="97">
        <v>34505.22</v>
      </c>
      <c r="O103" s="97">
        <v>34505.22</v>
      </c>
      <c r="P103" s="97">
        <v>35876.46</v>
      </c>
      <c r="Q103" s="97">
        <v>35876.46</v>
      </c>
      <c r="R103" s="97">
        <v>37247.74</v>
      </c>
      <c r="S103" s="97">
        <v>37247.74</v>
      </c>
      <c r="T103" s="97">
        <v>38618.99</v>
      </c>
      <c r="U103" s="97">
        <v>38618.99</v>
      </c>
      <c r="V103" s="97">
        <v>39990.28</v>
      </c>
      <c r="W103" s="97">
        <v>39990.28</v>
      </c>
      <c r="X103" s="97">
        <v>41361.56</v>
      </c>
      <c r="Y103" s="97">
        <v>41361.56</v>
      </c>
      <c r="Z103" s="97">
        <v>41361.56</v>
      </c>
      <c r="AA103" s="97">
        <v>41361.56</v>
      </c>
      <c r="AB103" s="97">
        <v>41361.56</v>
      </c>
      <c r="AC103" s="97">
        <v>41361.56</v>
      </c>
      <c r="AD103" s="97">
        <v>41361.56</v>
      </c>
      <c r="AE103" s="97">
        <v>41361.56</v>
      </c>
      <c r="AF103" s="97">
        <v>41361.56</v>
      </c>
      <c r="AG103" s="97">
        <v>41361.56</v>
      </c>
      <c r="AH103" s="97">
        <v>41361.56</v>
      </c>
      <c r="AI103" s="97">
        <v>41361.56</v>
      </c>
      <c r="AJ103" s="97">
        <v>41361.56</v>
      </c>
      <c r="AK103" s="97">
        <v>41361.56</v>
      </c>
      <c r="AL103" s="97">
        <v>41361.56</v>
      </c>
      <c r="AM103" s="97">
        <v>41361.56</v>
      </c>
      <c r="AN103" s="97">
        <v>41361.56</v>
      </c>
      <c r="AO103" s="97">
        <v>41361.56</v>
      </c>
      <c r="AP103" s="97">
        <v>41361.56</v>
      </c>
      <c r="AQ103" s="97">
        <v>41361.56</v>
      </c>
      <c r="AR103" s="97">
        <v>41361.56</v>
      </c>
      <c r="AS103" s="97">
        <v>41361.56</v>
      </c>
      <c r="AT103" s="97">
        <v>41361.56</v>
      </c>
      <c r="AU103" s="97">
        <v>41361.56</v>
      </c>
    </row>
    <row r="104" spans="1:47" ht="13.8" thickBot="1" x14ac:dyDescent="0.3">
      <c r="A104" s="162" t="s">
        <v>413</v>
      </c>
      <c r="B104" s="97">
        <v>26643.32</v>
      </c>
      <c r="C104" s="97">
        <v>27283.26</v>
      </c>
      <c r="D104" s="97">
        <v>27283.26</v>
      </c>
      <c r="E104" s="97">
        <v>28265.98</v>
      </c>
      <c r="F104" s="97">
        <v>28265.98</v>
      </c>
      <c r="G104" s="97">
        <v>29248.73</v>
      </c>
      <c r="H104" s="97">
        <v>29248.73</v>
      </c>
      <c r="I104" s="97">
        <v>30231.46</v>
      </c>
      <c r="J104" s="97">
        <v>30231.46</v>
      </c>
      <c r="K104" s="97">
        <v>31214.21</v>
      </c>
      <c r="L104" s="97">
        <v>31214.21</v>
      </c>
      <c r="M104" s="97">
        <v>32196.93</v>
      </c>
      <c r="N104" s="97">
        <v>32196.93</v>
      </c>
      <c r="O104" s="97">
        <v>33179.71</v>
      </c>
      <c r="P104" s="97">
        <v>33179.71</v>
      </c>
      <c r="Q104" s="97">
        <v>34162.43</v>
      </c>
      <c r="R104" s="97">
        <v>34162.43</v>
      </c>
      <c r="S104" s="97">
        <v>35145.15</v>
      </c>
      <c r="T104" s="97">
        <v>35145.15</v>
      </c>
      <c r="U104" s="97">
        <v>36127.879999999997</v>
      </c>
      <c r="V104" s="97">
        <v>36127.879999999997</v>
      </c>
      <c r="W104" s="97">
        <v>37110.65</v>
      </c>
      <c r="X104" s="97">
        <v>37110.65</v>
      </c>
      <c r="Y104" s="97">
        <v>38093.379999999997</v>
      </c>
      <c r="Z104" s="97">
        <v>38093.379999999997</v>
      </c>
      <c r="AA104" s="97">
        <v>39076.129999999997</v>
      </c>
      <c r="AB104" s="97">
        <v>39076.129999999997</v>
      </c>
      <c r="AC104" s="97">
        <v>39076.129999999997</v>
      </c>
      <c r="AD104" s="97">
        <v>39076.129999999997</v>
      </c>
      <c r="AE104" s="97">
        <v>39076.129999999997</v>
      </c>
      <c r="AF104" s="97">
        <v>39076.129999999997</v>
      </c>
      <c r="AG104" s="97">
        <v>39076.129999999997</v>
      </c>
      <c r="AH104" s="97">
        <v>39076.129999999997</v>
      </c>
      <c r="AI104" s="97">
        <v>39076.129999999997</v>
      </c>
      <c r="AJ104" s="97">
        <v>39076.129999999997</v>
      </c>
      <c r="AK104" s="97">
        <v>39076.129999999997</v>
      </c>
      <c r="AL104" s="97">
        <v>39076.129999999997</v>
      </c>
      <c r="AM104" s="97">
        <v>39076.129999999997</v>
      </c>
      <c r="AN104" s="97">
        <v>39076.129999999997</v>
      </c>
      <c r="AO104" s="97">
        <v>39076.129999999997</v>
      </c>
      <c r="AP104" s="97">
        <v>39076.129999999997</v>
      </c>
      <c r="AQ104" s="97">
        <v>39076.129999999997</v>
      </c>
      <c r="AR104" s="97">
        <v>39076.129999999997</v>
      </c>
      <c r="AS104" s="97">
        <v>39076.129999999997</v>
      </c>
      <c r="AT104" s="97">
        <v>39076.129999999997</v>
      </c>
      <c r="AU104" s="97">
        <v>39076.129999999997</v>
      </c>
    </row>
    <row r="105" spans="1:47" ht="13.8" thickBot="1" x14ac:dyDescent="0.3">
      <c r="A105" s="162" t="s">
        <v>414</v>
      </c>
      <c r="B105" s="97">
        <v>27420.3</v>
      </c>
      <c r="C105" s="97">
        <v>28060.21</v>
      </c>
      <c r="D105" s="97">
        <v>28060.21</v>
      </c>
      <c r="E105" s="97">
        <v>29042.959999999999</v>
      </c>
      <c r="F105" s="97">
        <v>29042.959999999999</v>
      </c>
      <c r="G105" s="97">
        <v>30025.71</v>
      </c>
      <c r="H105" s="97">
        <v>30025.71</v>
      </c>
      <c r="I105" s="97">
        <v>31008.43</v>
      </c>
      <c r="J105" s="97">
        <v>31008.43</v>
      </c>
      <c r="K105" s="97">
        <v>31991.18</v>
      </c>
      <c r="L105" s="97">
        <v>31991.18</v>
      </c>
      <c r="M105" s="97">
        <v>32973.9</v>
      </c>
      <c r="N105" s="97">
        <v>32973.9</v>
      </c>
      <c r="O105" s="97">
        <v>33956.65</v>
      </c>
      <c r="P105" s="97">
        <v>33956.65</v>
      </c>
      <c r="Q105" s="97">
        <v>34939.379999999997</v>
      </c>
      <c r="R105" s="97">
        <v>34939.379999999997</v>
      </c>
      <c r="S105" s="97">
        <v>35922.15</v>
      </c>
      <c r="T105" s="97">
        <v>35922.15</v>
      </c>
      <c r="U105" s="97">
        <v>36904.9</v>
      </c>
      <c r="V105" s="97">
        <v>36904.9</v>
      </c>
      <c r="W105" s="97">
        <v>37887.599999999999</v>
      </c>
      <c r="X105" s="97">
        <v>37887.599999999999</v>
      </c>
      <c r="Y105" s="97">
        <v>38870.35</v>
      </c>
      <c r="Z105" s="97">
        <v>38870.35</v>
      </c>
      <c r="AA105" s="97">
        <v>39853.1</v>
      </c>
      <c r="AB105" s="97">
        <v>39853.1</v>
      </c>
      <c r="AC105" s="97">
        <v>39853.1</v>
      </c>
      <c r="AD105" s="97">
        <v>39853.1</v>
      </c>
      <c r="AE105" s="97">
        <v>39853.1</v>
      </c>
      <c r="AF105" s="97">
        <v>39853.1</v>
      </c>
      <c r="AG105" s="97">
        <v>39853.1</v>
      </c>
      <c r="AH105" s="97">
        <v>39853.1</v>
      </c>
      <c r="AI105" s="97">
        <v>39853.1</v>
      </c>
      <c r="AJ105" s="97">
        <v>39853.1</v>
      </c>
      <c r="AK105" s="97">
        <v>39853.1</v>
      </c>
      <c r="AL105" s="97">
        <v>39853.1</v>
      </c>
      <c r="AM105" s="97">
        <v>39853.1</v>
      </c>
      <c r="AN105" s="97">
        <v>39853.1</v>
      </c>
      <c r="AO105" s="97">
        <v>39853.1</v>
      </c>
      <c r="AP105" s="97">
        <v>39853.1</v>
      </c>
      <c r="AQ105" s="97">
        <v>39853.1</v>
      </c>
      <c r="AR105" s="97">
        <v>39853.1</v>
      </c>
      <c r="AS105" s="97">
        <v>39853.1</v>
      </c>
      <c r="AT105" s="97">
        <v>39853.1</v>
      </c>
      <c r="AU105" s="97">
        <v>39853.1</v>
      </c>
    </row>
    <row r="106" spans="1:47" ht="13.8" thickBot="1" x14ac:dyDescent="0.3">
      <c r="A106" s="162" t="s">
        <v>424</v>
      </c>
      <c r="B106" s="97">
        <v>27420.3</v>
      </c>
      <c r="C106" s="97">
        <v>28060.21</v>
      </c>
      <c r="D106" s="97">
        <v>28060.21</v>
      </c>
      <c r="E106" s="97">
        <v>29180.07</v>
      </c>
      <c r="F106" s="97">
        <v>29180.07</v>
      </c>
      <c r="G106" s="97">
        <v>30299.9</v>
      </c>
      <c r="H106" s="97">
        <v>30299.9</v>
      </c>
      <c r="I106" s="97">
        <v>31419.759999999998</v>
      </c>
      <c r="J106" s="97">
        <v>31419.759999999998</v>
      </c>
      <c r="K106" s="97">
        <v>32539.59</v>
      </c>
      <c r="L106" s="97">
        <v>32539.59</v>
      </c>
      <c r="M106" s="97">
        <v>33659.449999999997</v>
      </c>
      <c r="N106" s="97">
        <v>33659.449999999997</v>
      </c>
      <c r="O106" s="97">
        <v>34779.29</v>
      </c>
      <c r="P106" s="97">
        <v>34779.29</v>
      </c>
      <c r="Q106" s="97">
        <v>35899.15</v>
      </c>
      <c r="R106" s="97">
        <v>35899.15</v>
      </c>
      <c r="S106" s="97">
        <v>37019.01</v>
      </c>
      <c r="T106" s="97">
        <v>37019.01</v>
      </c>
      <c r="U106" s="97">
        <v>38138.82</v>
      </c>
      <c r="V106" s="97">
        <v>38138.82</v>
      </c>
      <c r="W106" s="97">
        <v>39258.699999999997</v>
      </c>
      <c r="X106" s="97">
        <v>39258.699999999997</v>
      </c>
      <c r="Y106" s="97">
        <v>40378.53</v>
      </c>
      <c r="Z106" s="97">
        <v>40378.53</v>
      </c>
      <c r="AA106" s="97">
        <v>40378.53</v>
      </c>
      <c r="AB106" s="97">
        <v>40378.53</v>
      </c>
      <c r="AC106" s="97">
        <v>40378.53</v>
      </c>
      <c r="AD106" s="97">
        <v>40378.53</v>
      </c>
      <c r="AE106" s="97">
        <v>40378.53</v>
      </c>
      <c r="AF106" s="97">
        <v>40378.53</v>
      </c>
      <c r="AG106" s="97">
        <v>40378.53</v>
      </c>
      <c r="AH106" s="97">
        <v>40378.53</v>
      </c>
      <c r="AI106" s="97">
        <v>40378.53</v>
      </c>
      <c r="AJ106" s="97">
        <v>40378.53</v>
      </c>
      <c r="AK106" s="97">
        <v>40378.53</v>
      </c>
      <c r="AL106" s="97">
        <v>40378.53</v>
      </c>
      <c r="AM106" s="97">
        <v>40378.53</v>
      </c>
      <c r="AN106" s="97">
        <v>40378.53</v>
      </c>
      <c r="AO106" s="97">
        <v>40378.53</v>
      </c>
      <c r="AP106" s="97">
        <v>40378.53</v>
      </c>
      <c r="AQ106" s="97">
        <v>40378.53</v>
      </c>
      <c r="AR106" s="97">
        <v>40378.53</v>
      </c>
      <c r="AS106" s="97">
        <v>40378.53</v>
      </c>
      <c r="AT106" s="97">
        <v>40378.53</v>
      </c>
      <c r="AU106" s="97">
        <v>40378.53</v>
      </c>
    </row>
    <row r="107" spans="1:47" ht="13.8" thickBot="1" x14ac:dyDescent="0.3">
      <c r="A107" s="162" t="s">
        <v>427</v>
      </c>
      <c r="B107" s="97">
        <v>29400.99</v>
      </c>
      <c r="C107" s="97">
        <v>30040.93</v>
      </c>
      <c r="D107" s="97">
        <v>30040.93</v>
      </c>
      <c r="E107" s="97">
        <v>31023.68</v>
      </c>
      <c r="F107" s="97">
        <v>31023.68</v>
      </c>
      <c r="G107" s="97">
        <v>32006.400000000001</v>
      </c>
      <c r="H107" s="97">
        <v>32006.400000000001</v>
      </c>
      <c r="I107" s="97">
        <v>32989.120000000003</v>
      </c>
      <c r="J107" s="97">
        <v>32989.120000000003</v>
      </c>
      <c r="K107" s="97">
        <v>33971.85</v>
      </c>
      <c r="L107" s="97">
        <v>33971.85</v>
      </c>
      <c r="M107" s="97">
        <v>34954.6</v>
      </c>
      <c r="N107" s="97">
        <v>34954.6</v>
      </c>
      <c r="O107" s="97">
        <v>35937.35</v>
      </c>
      <c r="P107" s="97">
        <v>35937.35</v>
      </c>
      <c r="Q107" s="97">
        <v>36920.07</v>
      </c>
      <c r="R107" s="97">
        <v>36920.07</v>
      </c>
      <c r="S107" s="97">
        <v>37902.769999999997</v>
      </c>
      <c r="T107" s="97">
        <v>37902.769999999997</v>
      </c>
      <c r="U107" s="97">
        <v>38885.519999999997</v>
      </c>
      <c r="V107" s="97">
        <v>38885.519999999997</v>
      </c>
      <c r="W107" s="97">
        <v>39868.269999999997</v>
      </c>
      <c r="X107" s="97">
        <v>39868.269999999997</v>
      </c>
      <c r="Y107" s="97">
        <v>40851.019999999997</v>
      </c>
      <c r="Z107" s="97">
        <v>40851.019999999997</v>
      </c>
      <c r="AA107" s="97">
        <v>40851.019999999997</v>
      </c>
      <c r="AB107" s="97">
        <v>40851.019999999997</v>
      </c>
      <c r="AC107" s="97">
        <v>40851.019999999997</v>
      </c>
      <c r="AD107" s="97">
        <v>40851.019999999997</v>
      </c>
      <c r="AE107" s="97">
        <v>40851.019999999997</v>
      </c>
      <c r="AF107" s="97">
        <v>40851.019999999997</v>
      </c>
      <c r="AG107" s="97">
        <v>40851.019999999997</v>
      </c>
      <c r="AH107" s="97">
        <v>40851.019999999997</v>
      </c>
      <c r="AI107" s="97">
        <v>40851.019999999997</v>
      </c>
      <c r="AJ107" s="97">
        <v>40851.019999999997</v>
      </c>
      <c r="AK107" s="97">
        <v>40851.019999999997</v>
      </c>
      <c r="AL107" s="97">
        <v>40851.019999999997</v>
      </c>
      <c r="AM107" s="97">
        <v>40851.019999999997</v>
      </c>
      <c r="AN107" s="97">
        <v>40851.019999999997</v>
      </c>
      <c r="AO107" s="97">
        <v>40851.019999999997</v>
      </c>
      <c r="AP107" s="97">
        <v>40851.019999999997</v>
      </c>
      <c r="AQ107" s="97">
        <v>40851.019999999997</v>
      </c>
      <c r="AR107" s="97">
        <v>40851.019999999997</v>
      </c>
      <c r="AS107" s="97">
        <v>40851.019999999997</v>
      </c>
      <c r="AT107" s="97">
        <v>40851.019999999997</v>
      </c>
      <c r="AU107" s="97">
        <v>40851.019999999997</v>
      </c>
    </row>
    <row r="108" spans="1:47" ht="13.8" thickBot="1" x14ac:dyDescent="0.3">
      <c r="A108" s="162" t="s">
        <v>422</v>
      </c>
      <c r="B108" s="97">
        <v>29705.73</v>
      </c>
      <c r="C108" s="97">
        <v>29705.73</v>
      </c>
      <c r="D108" s="97">
        <v>31077</v>
      </c>
      <c r="E108" s="97">
        <v>31077</v>
      </c>
      <c r="F108" s="97">
        <v>32448.27</v>
      </c>
      <c r="G108" s="97">
        <v>32448.27</v>
      </c>
      <c r="H108" s="97">
        <v>33819.519999999997</v>
      </c>
      <c r="I108" s="97">
        <v>33819.519999999997</v>
      </c>
      <c r="J108" s="97">
        <v>35190.79</v>
      </c>
      <c r="K108" s="97">
        <v>35190.79</v>
      </c>
      <c r="L108" s="97">
        <v>36562.089999999997</v>
      </c>
      <c r="M108" s="97">
        <v>36562.089999999997</v>
      </c>
      <c r="N108" s="97">
        <v>37933.31</v>
      </c>
      <c r="O108" s="97">
        <v>37933.31</v>
      </c>
      <c r="P108" s="97">
        <v>39304.61</v>
      </c>
      <c r="Q108" s="97">
        <v>39304.61</v>
      </c>
      <c r="R108" s="97">
        <v>40675.86</v>
      </c>
      <c r="S108" s="97">
        <v>40675.86</v>
      </c>
      <c r="T108" s="97">
        <v>42047.13</v>
      </c>
      <c r="U108" s="97">
        <v>42047.13</v>
      </c>
      <c r="V108" s="97">
        <v>43418.38</v>
      </c>
      <c r="W108" s="97">
        <v>43418.38</v>
      </c>
      <c r="X108" s="97">
        <v>44789.67</v>
      </c>
      <c r="Y108" s="97">
        <v>44789.67</v>
      </c>
      <c r="Z108" s="97">
        <v>44789.67</v>
      </c>
      <c r="AA108" s="97">
        <v>44789.67</v>
      </c>
      <c r="AB108" s="97">
        <v>44789.67</v>
      </c>
      <c r="AC108" s="97">
        <v>44789.67</v>
      </c>
      <c r="AD108" s="97">
        <v>44789.67</v>
      </c>
      <c r="AE108" s="97">
        <v>44789.67</v>
      </c>
      <c r="AF108" s="97">
        <v>44789.67</v>
      </c>
      <c r="AG108" s="97">
        <v>44789.67</v>
      </c>
      <c r="AH108" s="97">
        <v>44789.67</v>
      </c>
      <c r="AI108" s="97">
        <v>44789.67</v>
      </c>
      <c r="AJ108" s="97">
        <v>44789.67</v>
      </c>
      <c r="AK108" s="97">
        <v>44789.67</v>
      </c>
      <c r="AL108" s="97">
        <v>44789.67</v>
      </c>
      <c r="AM108" s="97">
        <v>44789.67</v>
      </c>
      <c r="AN108" s="97">
        <v>44789.67</v>
      </c>
      <c r="AO108" s="97">
        <v>44789.67</v>
      </c>
      <c r="AP108" s="97">
        <v>44789.67</v>
      </c>
      <c r="AQ108" s="97">
        <v>44789.67</v>
      </c>
      <c r="AR108" s="97">
        <v>44789.67</v>
      </c>
      <c r="AS108" s="97">
        <v>44789.67</v>
      </c>
      <c r="AT108" s="97">
        <v>44789.67</v>
      </c>
      <c r="AU108" s="97">
        <v>44789.67</v>
      </c>
    </row>
    <row r="109" spans="1:47" ht="13.8" thickBot="1" x14ac:dyDescent="0.3">
      <c r="A109" s="162" t="s">
        <v>423</v>
      </c>
      <c r="B109" s="97">
        <v>30619.88</v>
      </c>
      <c r="C109" s="97">
        <v>31259.82</v>
      </c>
      <c r="D109" s="97">
        <v>31259.82</v>
      </c>
      <c r="E109" s="97">
        <v>32379.65</v>
      </c>
      <c r="F109" s="97">
        <v>32379.65</v>
      </c>
      <c r="G109" s="97">
        <v>33499.49</v>
      </c>
      <c r="H109" s="97">
        <v>33499.49</v>
      </c>
      <c r="I109" s="97">
        <v>34619.370000000003</v>
      </c>
      <c r="J109" s="97">
        <v>34619.370000000003</v>
      </c>
      <c r="K109" s="97">
        <v>35739.18</v>
      </c>
      <c r="L109" s="97">
        <v>35739.18</v>
      </c>
      <c r="M109" s="97">
        <v>36859.040000000001</v>
      </c>
      <c r="N109" s="97">
        <v>36859.040000000001</v>
      </c>
      <c r="O109" s="97">
        <v>37978.870000000003</v>
      </c>
      <c r="P109" s="97">
        <v>37978.870000000003</v>
      </c>
      <c r="Q109" s="97">
        <v>39098.730000000003</v>
      </c>
      <c r="R109" s="97">
        <v>39098.730000000003</v>
      </c>
      <c r="S109" s="97">
        <v>40218.57</v>
      </c>
      <c r="T109" s="97">
        <v>40218.57</v>
      </c>
      <c r="U109" s="97">
        <v>41338.43</v>
      </c>
      <c r="V109" s="97">
        <v>41338.43</v>
      </c>
      <c r="W109" s="97">
        <v>42458.26</v>
      </c>
      <c r="X109" s="97">
        <v>42458.26</v>
      </c>
      <c r="Y109" s="97">
        <v>42458.26</v>
      </c>
      <c r="Z109" s="97">
        <v>42458.26</v>
      </c>
      <c r="AA109" s="97">
        <v>42458.26</v>
      </c>
      <c r="AB109" s="97">
        <v>42458.26</v>
      </c>
      <c r="AC109" s="97">
        <v>42458.26</v>
      </c>
      <c r="AD109" s="97">
        <v>42458.26</v>
      </c>
      <c r="AE109" s="97">
        <v>42458.26</v>
      </c>
      <c r="AF109" s="97">
        <v>42458.26</v>
      </c>
      <c r="AG109" s="97">
        <v>42458.26</v>
      </c>
      <c r="AH109" s="97">
        <v>42458.26</v>
      </c>
      <c r="AI109" s="97">
        <v>42458.26</v>
      </c>
      <c r="AJ109" s="97">
        <v>42458.26</v>
      </c>
      <c r="AK109" s="97">
        <v>42458.26</v>
      </c>
      <c r="AL109" s="97">
        <v>42458.26</v>
      </c>
      <c r="AM109" s="97">
        <v>42458.26</v>
      </c>
      <c r="AN109" s="97">
        <v>42458.26</v>
      </c>
      <c r="AO109" s="97">
        <v>42458.26</v>
      </c>
      <c r="AP109" s="97">
        <v>42458.26</v>
      </c>
      <c r="AQ109" s="97">
        <v>42458.26</v>
      </c>
      <c r="AR109" s="97">
        <v>42458.26</v>
      </c>
      <c r="AS109" s="97">
        <v>42458.26</v>
      </c>
      <c r="AT109" s="97">
        <v>42458.26</v>
      </c>
      <c r="AU109" s="97">
        <v>42458.26</v>
      </c>
    </row>
    <row r="110" spans="1:47" ht="13.8" thickBot="1" x14ac:dyDescent="0.3">
      <c r="A110" s="162" t="s">
        <v>428</v>
      </c>
      <c r="B110" s="97">
        <v>32082.55</v>
      </c>
      <c r="C110" s="97">
        <v>32082.55</v>
      </c>
      <c r="D110" s="97">
        <v>33453.800000000003</v>
      </c>
      <c r="E110" s="97">
        <v>33453.800000000003</v>
      </c>
      <c r="F110" s="97">
        <v>34825.1</v>
      </c>
      <c r="G110" s="97">
        <v>34825.1</v>
      </c>
      <c r="H110" s="97">
        <v>36196.370000000003</v>
      </c>
      <c r="I110" s="97">
        <v>36196.370000000003</v>
      </c>
      <c r="J110" s="97">
        <v>37567.620000000003</v>
      </c>
      <c r="K110" s="97">
        <v>37567.620000000003</v>
      </c>
      <c r="L110" s="97">
        <v>38938.89</v>
      </c>
      <c r="M110" s="97">
        <v>38938.89</v>
      </c>
      <c r="N110" s="97">
        <v>40310.14</v>
      </c>
      <c r="O110" s="97">
        <v>40310.14</v>
      </c>
      <c r="P110" s="97">
        <v>41681.410000000003</v>
      </c>
      <c r="Q110" s="97">
        <v>41681.410000000003</v>
      </c>
      <c r="R110" s="97">
        <v>43052.66</v>
      </c>
      <c r="S110" s="97">
        <v>43052.66</v>
      </c>
      <c r="T110" s="97">
        <v>44423.96</v>
      </c>
      <c r="U110" s="97">
        <v>44423.96</v>
      </c>
      <c r="V110" s="97">
        <v>45795.18</v>
      </c>
      <c r="W110" s="97">
        <v>45795.18</v>
      </c>
      <c r="X110" s="97">
        <v>47166.48</v>
      </c>
      <c r="Y110" s="97">
        <v>47166.48</v>
      </c>
      <c r="Z110" s="97">
        <v>48537.75</v>
      </c>
      <c r="AA110" s="97">
        <v>48537.75</v>
      </c>
      <c r="AB110" s="97">
        <v>49909</v>
      </c>
      <c r="AC110" s="97">
        <v>49909</v>
      </c>
      <c r="AD110" s="97">
        <v>51280.27</v>
      </c>
      <c r="AE110" s="97">
        <v>51280.27</v>
      </c>
      <c r="AF110" s="97">
        <v>51280.27</v>
      </c>
      <c r="AG110" s="97">
        <v>51280.27</v>
      </c>
      <c r="AH110" s="97">
        <v>51280.27</v>
      </c>
      <c r="AI110" s="97">
        <v>51280.27</v>
      </c>
      <c r="AJ110" s="97">
        <v>51280.27</v>
      </c>
      <c r="AK110" s="97">
        <v>51280.27</v>
      </c>
      <c r="AL110" s="97">
        <v>51280.27</v>
      </c>
      <c r="AM110" s="97">
        <v>51280.27</v>
      </c>
      <c r="AN110" s="97">
        <v>51280.27</v>
      </c>
      <c r="AO110" s="97">
        <v>51280.27</v>
      </c>
      <c r="AP110" s="97">
        <v>51280.27</v>
      </c>
      <c r="AQ110" s="97">
        <v>51280.27</v>
      </c>
      <c r="AR110" s="97">
        <v>51280.27</v>
      </c>
      <c r="AS110" s="97">
        <v>51280.27</v>
      </c>
      <c r="AT110" s="97">
        <v>51280.27</v>
      </c>
      <c r="AU110" s="97">
        <v>51280.27</v>
      </c>
    </row>
    <row r="111" spans="1:47" ht="13.8" thickBot="1" x14ac:dyDescent="0.3">
      <c r="A111" s="162" t="s">
        <v>415</v>
      </c>
      <c r="B111" s="97">
        <v>33682.31</v>
      </c>
      <c r="C111" s="97">
        <v>34367.96</v>
      </c>
      <c r="D111" s="97">
        <v>34367.96</v>
      </c>
      <c r="E111" s="97">
        <v>35739.21</v>
      </c>
      <c r="F111" s="97">
        <v>35739.21</v>
      </c>
      <c r="G111" s="97">
        <v>37110.5</v>
      </c>
      <c r="H111" s="97">
        <v>37110.5</v>
      </c>
      <c r="I111" s="97">
        <v>38481.730000000003</v>
      </c>
      <c r="J111" s="97">
        <v>38481.730000000003</v>
      </c>
      <c r="K111" s="97">
        <v>39853.019999999997</v>
      </c>
      <c r="L111" s="97">
        <v>39853.019999999997</v>
      </c>
      <c r="M111" s="97">
        <v>41224.300000000003</v>
      </c>
      <c r="N111" s="97">
        <v>41224.300000000003</v>
      </c>
      <c r="O111" s="97">
        <v>42595.54</v>
      </c>
      <c r="P111" s="97">
        <v>42595.54</v>
      </c>
      <c r="Q111" s="97">
        <v>43966.82</v>
      </c>
      <c r="R111" s="97">
        <v>43966.82</v>
      </c>
      <c r="S111" s="97">
        <v>45338.09</v>
      </c>
      <c r="T111" s="97">
        <v>45338.09</v>
      </c>
      <c r="U111" s="97">
        <v>46709.34</v>
      </c>
      <c r="V111" s="97">
        <v>46709.34</v>
      </c>
      <c r="W111" s="97">
        <v>46709.34</v>
      </c>
      <c r="X111" s="97">
        <v>46709.34</v>
      </c>
      <c r="Y111" s="97">
        <v>46709.34</v>
      </c>
      <c r="Z111" s="97">
        <v>46709.34</v>
      </c>
      <c r="AA111" s="97">
        <v>46709.34</v>
      </c>
      <c r="AB111" s="97">
        <v>46709.34</v>
      </c>
      <c r="AC111" s="97">
        <v>46709.34</v>
      </c>
      <c r="AD111" s="97">
        <v>46709.34</v>
      </c>
      <c r="AE111" s="97">
        <v>46709.34</v>
      </c>
      <c r="AF111" s="97">
        <v>46709.34</v>
      </c>
      <c r="AG111" s="97">
        <v>46709.34</v>
      </c>
      <c r="AH111" s="97">
        <v>46709.34</v>
      </c>
      <c r="AI111" s="97">
        <v>46709.34</v>
      </c>
      <c r="AJ111" s="97">
        <v>46709.34</v>
      </c>
      <c r="AK111" s="97">
        <v>46709.34</v>
      </c>
      <c r="AL111" s="97">
        <v>46709.34</v>
      </c>
      <c r="AM111" s="97">
        <v>46709.34</v>
      </c>
      <c r="AN111" s="97">
        <v>46709.34</v>
      </c>
      <c r="AO111" s="97">
        <v>46709.34</v>
      </c>
      <c r="AP111" s="97">
        <v>46709.34</v>
      </c>
      <c r="AQ111" s="97">
        <v>46709.34</v>
      </c>
      <c r="AR111" s="97">
        <v>46709.34</v>
      </c>
      <c r="AS111" s="97">
        <v>46709.34</v>
      </c>
      <c r="AT111" s="97">
        <v>46709.34</v>
      </c>
      <c r="AU111" s="97">
        <v>46709.34</v>
      </c>
    </row>
    <row r="112" spans="1:47" ht="13.8" thickBot="1" x14ac:dyDescent="0.3">
      <c r="A112" s="162" t="s">
        <v>421</v>
      </c>
      <c r="B112" s="97">
        <v>33910.870000000003</v>
      </c>
      <c r="C112" s="97">
        <v>33910.870000000003</v>
      </c>
      <c r="D112" s="97">
        <v>35282.089999999997</v>
      </c>
      <c r="E112" s="97">
        <v>35282.089999999997</v>
      </c>
      <c r="F112" s="97">
        <v>36653.39</v>
      </c>
      <c r="G112" s="97">
        <v>36653.39</v>
      </c>
      <c r="H112" s="97">
        <v>38024.639999999999</v>
      </c>
      <c r="I112" s="97">
        <v>38024.639999999999</v>
      </c>
      <c r="J112" s="97">
        <v>39395.910000000003</v>
      </c>
      <c r="K112" s="97">
        <v>39395.910000000003</v>
      </c>
      <c r="L112" s="97">
        <v>40767.160000000003</v>
      </c>
      <c r="M112" s="97">
        <v>40767.160000000003</v>
      </c>
      <c r="N112" s="97">
        <v>42138.45</v>
      </c>
      <c r="O112" s="97">
        <v>42138.45</v>
      </c>
      <c r="P112" s="97">
        <v>43509.73</v>
      </c>
      <c r="Q112" s="97">
        <v>43509.73</v>
      </c>
      <c r="R112" s="97">
        <v>44880.97</v>
      </c>
      <c r="S112" s="97">
        <v>44880.97</v>
      </c>
      <c r="T112" s="97">
        <v>46252.25</v>
      </c>
      <c r="U112" s="97">
        <v>46252.25</v>
      </c>
      <c r="V112" s="97">
        <v>47623.519999999997</v>
      </c>
      <c r="W112" s="97">
        <v>47623.519999999997</v>
      </c>
      <c r="X112" s="97">
        <v>48994.77</v>
      </c>
      <c r="Y112" s="97">
        <v>48994.77</v>
      </c>
      <c r="Z112" s="97">
        <v>50366.04</v>
      </c>
      <c r="AA112" s="97">
        <v>50366.04</v>
      </c>
      <c r="AB112" s="97">
        <v>51710.39</v>
      </c>
      <c r="AC112" s="97">
        <v>51710.39</v>
      </c>
      <c r="AD112" s="97">
        <v>53081.64</v>
      </c>
      <c r="AE112" s="97">
        <v>53081.64</v>
      </c>
      <c r="AF112" s="97">
        <v>54452.91</v>
      </c>
      <c r="AG112" s="97">
        <v>54452.91</v>
      </c>
      <c r="AH112" s="97">
        <v>54452.91</v>
      </c>
      <c r="AI112" s="97">
        <v>54452.91</v>
      </c>
      <c r="AJ112" s="97">
        <v>54452.91</v>
      </c>
      <c r="AK112" s="97">
        <v>54452.91</v>
      </c>
      <c r="AL112" s="97">
        <v>54452.91</v>
      </c>
      <c r="AM112" s="97">
        <v>54452.91</v>
      </c>
      <c r="AN112" s="97">
        <v>54452.91</v>
      </c>
      <c r="AO112" s="97">
        <v>54452.91</v>
      </c>
      <c r="AP112" s="97">
        <v>54452.91</v>
      </c>
      <c r="AQ112" s="97">
        <v>54452.91</v>
      </c>
      <c r="AR112" s="97">
        <v>54452.91</v>
      </c>
      <c r="AS112" s="97">
        <v>54452.91</v>
      </c>
      <c r="AT112" s="97">
        <v>54452.91</v>
      </c>
      <c r="AU112" s="97">
        <v>54452.91</v>
      </c>
    </row>
    <row r="113" spans="1:47" ht="13.8" thickBot="1" x14ac:dyDescent="0.3">
      <c r="A113" s="162" t="s">
        <v>420</v>
      </c>
      <c r="B113" s="97">
        <v>36196.269999999997</v>
      </c>
      <c r="C113" s="97">
        <v>36196.269999999997</v>
      </c>
      <c r="D113" s="97">
        <v>37567.54</v>
      </c>
      <c r="E113" s="97">
        <v>37567.54</v>
      </c>
      <c r="F113" s="97">
        <v>38938.82</v>
      </c>
      <c r="G113" s="97">
        <v>38938.82</v>
      </c>
      <c r="H113" s="97">
        <v>40310.07</v>
      </c>
      <c r="I113" s="97">
        <v>40310.07</v>
      </c>
      <c r="J113" s="97">
        <v>41681.339999999997</v>
      </c>
      <c r="K113" s="97">
        <v>41681.339999999997</v>
      </c>
      <c r="L113" s="97">
        <v>43052.59</v>
      </c>
      <c r="M113" s="97">
        <v>43052.59</v>
      </c>
      <c r="N113" s="97">
        <v>44423.88</v>
      </c>
      <c r="O113" s="97">
        <v>44423.88</v>
      </c>
      <c r="P113" s="97">
        <v>45795.11</v>
      </c>
      <c r="Q113" s="97">
        <v>45795.11</v>
      </c>
      <c r="R113" s="97">
        <v>47166.400000000001</v>
      </c>
      <c r="S113" s="97">
        <v>47166.400000000001</v>
      </c>
      <c r="T113" s="97">
        <v>48537.68</v>
      </c>
      <c r="U113" s="97">
        <v>48537.68</v>
      </c>
      <c r="V113" s="97">
        <v>49908.92</v>
      </c>
      <c r="W113" s="97">
        <v>49908.92</v>
      </c>
      <c r="X113" s="97">
        <v>51280.2</v>
      </c>
      <c r="Y113" s="97">
        <v>51280.2</v>
      </c>
      <c r="Z113" s="97">
        <v>51280.2</v>
      </c>
      <c r="AA113" s="97">
        <v>51280.2</v>
      </c>
      <c r="AB113" s="97">
        <v>51280.2</v>
      </c>
      <c r="AC113" s="97">
        <v>51280.2</v>
      </c>
      <c r="AD113" s="97">
        <v>51280.2</v>
      </c>
      <c r="AE113" s="97">
        <v>51280.2</v>
      </c>
      <c r="AF113" s="97">
        <v>51280.2</v>
      </c>
      <c r="AG113" s="97">
        <v>51280.2</v>
      </c>
      <c r="AH113" s="97">
        <v>51280.2</v>
      </c>
      <c r="AI113" s="97">
        <v>51280.2</v>
      </c>
      <c r="AJ113" s="97">
        <v>51280.2</v>
      </c>
      <c r="AK113" s="97">
        <v>51280.2</v>
      </c>
      <c r="AL113" s="97">
        <v>51280.2</v>
      </c>
      <c r="AM113" s="97">
        <v>51280.2</v>
      </c>
      <c r="AN113" s="97">
        <v>51280.2</v>
      </c>
      <c r="AO113" s="97">
        <v>51280.2</v>
      </c>
      <c r="AP113" s="97">
        <v>51280.2</v>
      </c>
      <c r="AQ113" s="97">
        <v>51280.2</v>
      </c>
      <c r="AR113" s="97">
        <v>51280.2</v>
      </c>
      <c r="AS113" s="97">
        <v>51280.2</v>
      </c>
      <c r="AT113" s="97">
        <v>51280.2</v>
      </c>
      <c r="AU113" s="97">
        <v>51280.2</v>
      </c>
    </row>
    <row r="114" spans="1:47" ht="13.8" thickBot="1" x14ac:dyDescent="0.3">
      <c r="A114" s="162" t="s">
        <v>419</v>
      </c>
      <c r="B114" s="97">
        <v>38024.589999999997</v>
      </c>
      <c r="C114" s="97">
        <v>38024.589999999997</v>
      </c>
      <c r="D114" s="97">
        <v>39395.86</v>
      </c>
      <c r="E114" s="97">
        <v>39395.86</v>
      </c>
      <c r="F114" s="97">
        <v>40767.11</v>
      </c>
      <c r="G114" s="97">
        <v>40767.11</v>
      </c>
      <c r="H114" s="97">
        <v>42138.400000000001</v>
      </c>
      <c r="I114" s="97">
        <v>42138.400000000001</v>
      </c>
      <c r="J114" s="97">
        <v>43509.63</v>
      </c>
      <c r="K114" s="97">
        <v>43509.63</v>
      </c>
      <c r="L114" s="97">
        <v>44880.92</v>
      </c>
      <c r="M114" s="97">
        <v>44880.92</v>
      </c>
      <c r="N114" s="97">
        <v>46252.2</v>
      </c>
      <c r="O114" s="97">
        <v>46252.2</v>
      </c>
      <c r="P114" s="97">
        <v>47623.47</v>
      </c>
      <c r="Q114" s="97">
        <v>47623.47</v>
      </c>
      <c r="R114" s="97">
        <v>48994.720000000001</v>
      </c>
      <c r="S114" s="97">
        <v>48994.720000000001</v>
      </c>
      <c r="T114" s="97">
        <v>50365.99</v>
      </c>
      <c r="U114" s="97">
        <v>50365.99</v>
      </c>
      <c r="V114" s="97">
        <v>51737.26</v>
      </c>
      <c r="W114" s="97">
        <v>51737.26</v>
      </c>
      <c r="X114" s="97">
        <v>53108.51</v>
      </c>
      <c r="Y114" s="97">
        <v>53108.51</v>
      </c>
      <c r="Z114" s="97">
        <v>53108.51</v>
      </c>
      <c r="AA114" s="97">
        <v>53108.51</v>
      </c>
      <c r="AB114" s="97">
        <v>53108.51</v>
      </c>
      <c r="AC114" s="97">
        <v>53108.51</v>
      </c>
      <c r="AD114" s="97">
        <v>53108.51</v>
      </c>
      <c r="AE114" s="97">
        <v>53108.51</v>
      </c>
      <c r="AF114" s="97">
        <v>53108.51</v>
      </c>
      <c r="AG114" s="97">
        <v>53108.51</v>
      </c>
      <c r="AH114" s="97">
        <v>53108.51</v>
      </c>
      <c r="AI114" s="97">
        <v>53108.51</v>
      </c>
      <c r="AJ114" s="97">
        <v>53108.51</v>
      </c>
      <c r="AK114" s="97">
        <v>53108.51</v>
      </c>
      <c r="AL114" s="97">
        <v>53108.51</v>
      </c>
      <c r="AM114" s="97">
        <v>53108.51</v>
      </c>
      <c r="AN114" s="97">
        <v>53108.51</v>
      </c>
      <c r="AO114" s="97">
        <v>53108.51</v>
      </c>
      <c r="AP114" s="97">
        <v>53108.51</v>
      </c>
      <c r="AQ114" s="97">
        <v>53108.51</v>
      </c>
      <c r="AR114" s="97">
        <v>53108.51</v>
      </c>
      <c r="AS114" s="97">
        <v>53108.51</v>
      </c>
      <c r="AT114" s="97">
        <v>53108.51</v>
      </c>
      <c r="AU114" s="97">
        <v>53108.51</v>
      </c>
    </row>
    <row r="115" spans="1:47" ht="13.8" thickBot="1" x14ac:dyDescent="0.3">
      <c r="A115" s="162" t="s">
        <v>418</v>
      </c>
      <c r="B115" s="97">
        <v>22301</v>
      </c>
      <c r="C115" s="97">
        <v>23306.53</v>
      </c>
      <c r="D115" s="97">
        <v>23306.53</v>
      </c>
      <c r="E115" s="97">
        <v>24037.86</v>
      </c>
      <c r="F115" s="97">
        <v>24037.86</v>
      </c>
      <c r="G115" s="97">
        <v>24769.200000000001</v>
      </c>
      <c r="H115" s="97">
        <v>24769.200000000001</v>
      </c>
      <c r="I115" s="97">
        <v>25500.58</v>
      </c>
      <c r="J115" s="97">
        <v>25500.58</v>
      </c>
      <c r="K115" s="97">
        <v>26231.919999999998</v>
      </c>
      <c r="L115" s="97">
        <v>26597.56</v>
      </c>
      <c r="M115" s="97">
        <v>27328.9</v>
      </c>
      <c r="N115" s="97">
        <v>27328.9</v>
      </c>
      <c r="O115" s="97">
        <v>28060.21</v>
      </c>
      <c r="P115" s="97">
        <v>28060.21</v>
      </c>
      <c r="Q115" s="97">
        <v>28791.57</v>
      </c>
      <c r="R115" s="97">
        <v>28791.57</v>
      </c>
      <c r="S115" s="97">
        <v>29522.9</v>
      </c>
      <c r="T115" s="97">
        <v>29522.9</v>
      </c>
      <c r="U115" s="97">
        <v>30254.240000000002</v>
      </c>
      <c r="V115" s="97">
        <v>30254.240000000002</v>
      </c>
      <c r="W115" s="97">
        <v>30985.599999999999</v>
      </c>
      <c r="X115" s="97">
        <v>30985.599999999999</v>
      </c>
      <c r="Y115" s="97">
        <v>31716.94</v>
      </c>
      <c r="Z115" s="97">
        <v>31716.94</v>
      </c>
      <c r="AA115" s="97">
        <v>32448.3</v>
      </c>
      <c r="AB115" s="97">
        <v>32448.3</v>
      </c>
      <c r="AC115" s="97">
        <v>33179.660000000003</v>
      </c>
      <c r="AD115" s="97">
        <v>33179.660000000003</v>
      </c>
      <c r="AE115" s="97">
        <v>33179.660000000003</v>
      </c>
      <c r="AF115" s="97">
        <v>33179.660000000003</v>
      </c>
      <c r="AG115" s="97">
        <v>33179.660000000003</v>
      </c>
      <c r="AH115" s="97">
        <v>33179.660000000003</v>
      </c>
      <c r="AI115" s="97">
        <v>33179.660000000003</v>
      </c>
      <c r="AJ115" s="97">
        <v>33179.660000000003</v>
      </c>
      <c r="AK115" s="97">
        <v>33179.660000000003</v>
      </c>
      <c r="AL115" s="97">
        <v>33179.660000000003</v>
      </c>
      <c r="AM115" s="97">
        <v>33179.660000000003</v>
      </c>
      <c r="AN115" s="97">
        <v>33179.660000000003</v>
      </c>
      <c r="AO115" s="97">
        <v>33179.660000000003</v>
      </c>
      <c r="AP115" s="97">
        <v>33179.660000000003</v>
      </c>
      <c r="AQ115" s="97">
        <v>33179.660000000003</v>
      </c>
      <c r="AR115" s="97">
        <v>33179.660000000003</v>
      </c>
      <c r="AS115" s="97">
        <v>33179.660000000003</v>
      </c>
      <c r="AT115" s="97">
        <v>33179.660000000003</v>
      </c>
      <c r="AU115" s="97">
        <v>33179.660000000003</v>
      </c>
    </row>
    <row r="116" spans="1:47" ht="13.8" thickBot="1" x14ac:dyDescent="0.3">
      <c r="A116" s="162" t="s">
        <v>417</v>
      </c>
      <c r="B116" s="97">
        <v>23032.28</v>
      </c>
      <c r="C116" s="97">
        <v>24037.84</v>
      </c>
      <c r="D116" s="97">
        <v>24037.84</v>
      </c>
      <c r="E116" s="97">
        <v>24769.17</v>
      </c>
      <c r="F116" s="97">
        <v>24769.17</v>
      </c>
      <c r="G116" s="97">
        <v>25500.560000000001</v>
      </c>
      <c r="H116" s="97">
        <v>25500.560000000001</v>
      </c>
      <c r="I116" s="97">
        <v>26231.89</v>
      </c>
      <c r="J116" s="97">
        <v>26231.89</v>
      </c>
      <c r="K116" s="97">
        <v>26963.23</v>
      </c>
      <c r="L116" s="97">
        <v>27328.87</v>
      </c>
      <c r="M116" s="97">
        <v>28060.18</v>
      </c>
      <c r="N116" s="97">
        <v>28060.18</v>
      </c>
      <c r="O116" s="97">
        <v>28791.54</v>
      </c>
      <c r="P116" s="97">
        <v>28791.54</v>
      </c>
      <c r="Q116" s="97">
        <v>29522.880000000001</v>
      </c>
      <c r="R116" s="97">
        <v>29522.880000000001</v>
      </c>
      <c r="S116" s="97">
        <v>30254.21</v>
      </c>
      <c r="T116" s="97">
        <v>30254.21</v>
      </c>
      <c r="U116" s="97">
        <v>30985.58</v>
      </c>
      <c r="V116" s="97">
        <v>30985.58</v>
      </c>
      <c r="W116" s="97">
        <v>31716.91</v>
      </c>
      <c r="X116" s="97">
        <v>31716.91</v>
      </c>
      <c r="Y116" s="97">
        <v>32448.27</v>
      </c>
      <c r="Z116" s="97">
        <v>32448.27</v>
      </c>
      <c r="AA116" s="97">
        <v>33179.629999999997</v>
      </c>
      <c r="AB116" s="97">
        <v>33179.629999999997</v>
      </c>
      <c r="AC116" s="97">
        <v>33910.97</v>
      </c>
      <c r="AD116" s="97">
        <v>33910.97</v>
      </c>
      <c r="AE116" s="97">
        <v>33910.97</v>
      </c>
      <c r="AF116" s="97">
        <v>33910.97</v>
      </c>
      <c r="AG116" s="97">
        <v>33910.97</v>
      </c>
      <c r="AH116" s="97">
        <v>33910.97</v>
      </c>
      <c r="AI116" s="97">
        <v>33910.97</v>
      </c>
      <c r="AJ116" s="97">
        <v>33910.97</v>
      </c>
      <c r="AK116" s="97">
        <v>33910.97</v>
      </c>
      <c r="AL116" s="97">
        <v>33910.97</v>
      </c>
      <c r="AM116" s="97">
        <v>33910.97</v>
      </c>
      <c r="AN116" s="97">
        <v>33910.97</v>
      </c>
      <c r="AO116" s="97">
        <v>33910.97</v>
      </c>
      <c r="AP116" s="97">
        <v>33910.97</v>
      </c>
      <c r="AQ116" s="97">
        <v>33910.97</v>
      </c>
      <c r="AR116" s="97">
        <v>33910.97</v>
      </c>
      <c r="AS116" s="97">
        <v>33910.97</v>
      </c>
      <c r="AT116" s="97">
        <v>33910.97</v>
      </c>
      <c r="AU116" s="97">
        <v>33910.97</v>
      </c>
    </row>
    <row r="117" spans="1:47" ht="13.8" thickBot="1" x14ac:dyDescent="0.3">
      <c r="A117" s="162" t="s">
        <v>416</v>
      </c>
      <c r="B117" s="97">
        <v>34662.03</v>
      </c>
      <c r="C117" s="97">
        <v>34662.03</v>
      </c>
      <c r="D117" s="97">
        <v>36026.61</v>
      </c>
      <c r="E117" s="97">
        <v>36026.61</v>
      </c>
      <c r="F117" s="97">
        <v>37391.17</v>
      </c>
      <c r="G117" s="97">
        <v>37391.17</v>
      </c>
      <c r="H117" s="97">
        <v>38755.72</v>
      </c>
      <c r="I117" s="97">
        <v>38755.72</v>
      </c>
      <c r="J117" s="97">
        <v>40120.33</v>
      </c>
      <c r="K117" s="97">
        <v>40120.33</v>
      </c>
      <c r="L117" s="97">
        <v>41484.879999999997</v>
      </c>
      <c r="M117" s="97">
        <v>41484.879999999997</v>
      </c>
      <c r="N117" s="97">
        <v>42849.440000000002</v>
      </c>
      <c r="O117" s="97">
        <v>42849.440000000002</v>
      </c>
      <c r="P117" s="97">
        <v>44213.99</v>
      </c>
      <c r="Q117" s="97">
        <v>44213.99</v>
      </c>
      <c r="R117" s="97">
        <v>45578.57</v>
      </c>
      <c r="S117" s="97">
        <v>45578.57</v>
      </c>
      <c r="T117" s="97">
        <v>46943.15</v>
      </c>
      <c r="U117" s="97">
        <v>46943.15</v>
      </c>
      <c r="V117" s="97">
        <v>48307.71</v>
      </c>
      <c r="W117" s="97">
        <v>48307.71</v>
      </c>
      <c r="X117" s="97">
        <v>49672.26</v>
      </c>
      <c r="Y117" s="97">
        <v>49672.26</v>
      </c>
      <c r="Z117" s="97">
        <v>49672.26</v>
      </c>
      <c r="AA117" s="97">
        <v>49672.26</v>
      </c>
      <c r="AB117" s="97">
        <v>49672.26</v>
      </c>
      <c r="AC117" s="97">
        <v>49672.26</v>
      </c>
      <c r="AD117" s="97">
        <v>49672.26</v>
      </c>
      <c r="AE117" s="97">
        <v>49672.26</v>
      </c>
      <c r="AF117" s="97">
        <v>49672.26</v>
      </c>
      <c r="AG117" s="97">
        <v>49672.26</v>
      </c>
      <c r="AH117" s="97">
        <v>49672.26</v>
      </c>
      <c r="AI117" s="97">
        <v>49672.26</v>
      </c>
      <c r="AJ117" s="97">
        <v>49672.26</v>
      </c>
      <c r="AK117" s="97">
        <v>49672.26</v>
      </c>
      <c r="AL117" s="97">
        <v>49672.26</v>
      </c>
      <c r="AM117" s="97">
        <v>49672.26</v>
      </c>
      <c r="AN117" s="97">
        <v>49672.26</v>
      </c>
      <c r="AO117" s="97">
        <v>49672.26</v>
      </c>
      <c r="AP117" s="97">
        <v>49672.26</v>
      </c>
      <c r="AQ117" s="97">
        <v>49672.26</v>
      </c>
      <c r="AR117" s="97">
        <v>49672.26</v>
      </c>
      <c r="AS117" s="97">
        <v>49672.26</v>
      </c>
      <c r="AT117" s="97">
        <v>49672.26</v>
      </c>
      <c r="AU117" s="97">
        <v>49672.26</v>
      </c>
    </row>
  </sheetData>
  <sheetProtection algorithmName="SHA-512" hashValue="flnreffdYvS6m+e6ETsQpO9NwwAmm3ifR+qEhQrS/A05BdLBgFgFUNjUZqV/T5bdUp46CrEpgtMYSdGT0lCYPw==" saltValue="A9fkcAg61hp5N4X6f3iv9g==" spinCount="100000" sheet="1" objects="1" scenarios="1"/>
  <phoneticPr fontId="0" type="noConversion"/>
  <pageMargins left="0.17" right="0.21" top="0.7"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9"/>
  <sheetViews>
    <sheetView workbookViewId="0">
      <selection activeCell="E13" sqref="E13"/>
    </sheetView>
  </sheetViews>
  <sheetFormatPr defaultColWidth="9.109375" defaultRowHeight="13.2" x14ac:dyDescent="0.25"/>
  <cols>
    <col min="1" max="1" width="5.109375" style="98" bestFit="1" customWidth="1"/>
    <col min="2" max="19" width="7.88671875" style="98" bestFit="1" customWidth="1"/>
    <col min="20" max="16384" width="9.109375" style="98"/>
  </cols>
  <sheetData>
    <row r="1" spans="1:19" ht="13.8" thickBot="1" x14ac:dyDescent="0.3">
      <c r="A1" s="237" t="s">
        <v>132</v>
      </c>
      <c r="B1" s="246">
        <v>4</v>
      </c>
      <c r="C1" s="244">
        <v>5</v>
      </c>
      <c r="D1" s="244">
        <v>6</v>
      </c>
      <c r="E1" s="244">
        <v>7</v>
      </c>
      <c r="F1" s="244">
        <v>8</v>
      </c>
      <c r="G1" s="244">
        <v>9</v>
      </c>
      <c r="H1" s="244">
        <v>10</v>
      </c>
      <c r="I1" s="244">
        <v>11</v>
      </c>
      <c r="J1" s="244">
        <v>12</v>
      </c>
      <c r="K1" s="244">
        <v>13</v>
      </c>
      <c r="L1" s="244" t="s">
        <v>133</v>
      </c>
      <c r="M1" s="244">
        <v>14</v>
      </c>
      <c r="N1" s="244">
        <v>15</v>
      </c>
      <c r="O1" s="244">
        <v>16</v>
      </c>
      <c r="P1" s="244">
        <v>17</v>
      </c>
      <c r="Q1" s="244">
        <v>18</v>
      </c>
      <c r="R1" s="244">
        <v>19</v>
      </c>
      <c r="S1" s="245">
        <v>20</v>
      </c>
    </row>
    <row r="2" spans="1:19" x14ac:dyDescent="0.25">
      <c r="A2" s="249">
        <v>0</v>
      </c>
      <c r="B2" s="247">
        <f>ROUND(ificbasisdoel!B2*index!$O$8,2)</f>
        <v>1980.7</v>
      </c>
      <c r="C2" s="243">
        <f>ROUND(ificbasisdoel!C2*index!$O$8,2)</f>
        <v>1991.32</v>
      </c>
      <c r="D2" s="243">
        <f>ROUND(ificbasisdoel!D2*index!$O$8,2)</f>
        <v>2021.15</v>
      </c>
      <c r="E2" s="243">
        <f>ROUND(ificbasisdoel!E2*index!$O$8,2)</f>
        <v>2062.17</v>
      </c>
      <c r="F2" s="243">
        <f>ROUND(ificbasisdoel!F2*index!$O$8,2)</f>
        <v>2109.04</v>
      </c>
      <c r="G2" s="243">
        <f>ROUND(ificbasisdoel!G2*index!$O$8,2)</f>
        <v>2167.61</v>
      </c>
      <c r="H2" s="243">
        <f>ROUND(ificbasisdoel!H2*index!$O$8,2)</f>
        <v>2237.92</v>
      </c>
      <c r="I2" s="243">
        <f>ROUND(ificbasisdoel!I2*index!$O$8,2)</f>
        <v>2325.79</v>
      </c>
      <c r="J2" s="243">
        <f>ROUND(ificbasisdoel!J2*index!$O$8,2)</f>
        <v>2431.25</v>
      </c>
      <c r="K2" s="243">
        <f>ROUND(ificbasisdoel!K2*index!$O$8,2)</f>
        <v>2513.2600000000002</v>
      </c>
      <c r="L2" s="243">
        <f>ROUND(ificbasisdoel!L2*index!$O$8,2)</f>
        <v>2513.2600000000002</v>
      </c>
      <c r="M2" s="243">
        <f>ROUND(ificbasisdoel!M2*index!$O$8,2)</f>
        <v>2718.31</v>
      </c>
      <c r="N2" s="243">
        <f>ROUND(ificbasisdoel!N2*index!$O$8,2)</f>
        <v>2911.63</v>
      </c>
      <c r="O2" s="243">
        <f>ROUND(ificbasisdoel!O2*index!$O$8,2)</f>
        <v>3175.26</v>
      </c>
      <c r="P2" s="243">
        <f>ROUND(ificbasisdoel!P2*index!$O$8,2)</f>
        <v>3433.04</v>
      </c>
      <c r="Q2" s="243">
        <f>ROUND(ificbasisdoel!Q2*index!$O$8,2)</f>
        <v>3772.82</v>
      </c>
      <c r="R2" s="243">
        <f>ROUND(ificbasisdoel!R2*index!$O$8,2)</f>
        <v>4112.6099999999997</v>
      </c>
      <c r="S2" s="252">
        <f>ROUND(ificbasisdoel!S2*index!$O$8,2)</f>
        <v>4452.3999999999996</v>
      </c>
    </row>
    <row r="3" spans="1:19" x14ac:dyDescent="0.25">
      <c r="A3" s="250">
        <v>1</v>
      </c>
      <c r="B3" s="248">
        <f>ROUND(ificbasisdoel!B3*index!$O$8,2)</f>
        <v>2017.04</v>
      </c>
      <c r="C3" s="241">
        <f>ROUND(ificbasisdoel!C3*index!$O$8,2)</f>
        <v>2035.24</v>
      </c>
      <c r="D3" s="241">
        <f>ROUND(ificbasisdoel!D3*index!$O$8,2)</f>
        <v>2067.75</v>
      </c>
      <c r="E3" s="241">
        <f>ROUND(ificbasisdoel!E3*index!$O$8,2)</f>
        <v>2111.62</v>
      </c>
      <c r="F3" s="241">
        <f>ROUND(ificbasisdoel!F3*index!$O$8,2)</f>
        <v>2160.91</v>
      </c>
      <c r="G3" s="241">
        <f>ROUND(ificbasisdoel!G3*index!$O$8,2)</f>
        <v>2220.7199999999998</v>
      </c>
      <c r="H3" s="241">
        <f>ROUND(ificbasisdoel!H3*index!$O$8,2)</f>
        <v>2292.5</v>
      </c>
      <c r="I3" s="241">
        <f>ROUND(ificbasisdoel!I3*index!$O$8,2)</f>
        <v>2374.63</v>
      </c>
      <c r="J3" s="241">
        <f>ROUND(ificbasisdoel!J3*index!$O$8,2)</f>
        <v>2492.0300000000002</v>
      </c>
      <c r="K3" s="241">
        <f>ROUND(ificbasisdoel!K3*index!$O$8,2)</f>
        <v>2588.66</v>
      </c>
      <c r="L3" s="241">
        <f>ROUND(ificbasisdoel!L3*index!$O$8,2)</f>
        <v>2598.71</v>
      </c>
      <c r="M3" s="241">
        <f>ROUND(ificbasisdoel!M3*index!$O$8,2)</f>
        <v>2816.17</v>
      </c>
      <c r="N3" s="241">
        <f>ROUND(ificbasisdoel!N3*index!$O$8,2)</f>
        <v>3016.45</v>
      </c>
      <c r="O3" s="241">
        <f>ROUND(ificbasisdoel!O3*index!$O$8,2)</f>
        <v>3292.75</v>
      </c>
      <c r="P3" s="241">
        <f>ROUND(ificbasisdoel!P3*index!$O$8,2)</f>
        <v>3553.19</v>
      </c>
      <c r="Q3" s="241">
        <f>ROUND(ificbasisdoel!Q3*index!$O$8,2)</f>
        <v>3904.87</v>
      </c>
      <c r="R3" s="241">
        <f>ROUND(ificbasisdoel!R3*index!$O$8,2)</f>
        <v>4256.5600000000004</v>
      </c>
      <c r="S3" s="253">
        <f>ROUND(ificbasisdoel!S3*index!$O$8,2)</f>
        <v>4608.2299999999996</v>
      </c>
    </row>
    <row r="4" spans="1:19" x14ac:dyDescent="0.25">
      <c r="A4" s="250">
        <v>2</v>
      </c>
      <c r="B4" s="248">
        <f>ROUND(ificbasisdoel!B4*index!$O$8,2)</f>
        <v>2051.27</v>
      </c>
      <c r="C4" s="241">
        <f>ROUND(ificbasisdoel!C4*index!$O$8,2)</f>
        <v>2069.48</v>
      </c>
      <c r="D4" s="241">
        <f>ROUND(ificbasisdoel!D4*index!$O$8,2)</f>
        <v>2104.5300000000002</v>
      </c>
      <c r="E4" s="241">
        <f>ROUND(ificbasisdoel!E4*index!$O$8,2)</f>
        <v>2151.12</v>
      </c>
      <c r="F4" s="241">
        <f>ROUND(ificbasisdoel!F4*index!$O$8,2)</f>
        <v>2202.73</v>
      </c>
      <c r="G4" s="241">
        <f>ROUND(ificbasisdoel!G4*index!$O$8,2)</f>
        <v>2263.71</v>
      </c>
      <c r="H4" s="241">
        <f>ROUND(ificbasisdoel!H4*index!$O$8,2)</f>
        <v>2336.88</v>
      </c>
      <c r="I4" s="241">
        <f>ROUND(ificbasisdoel!I4*index!$O$8,2)</f>
        <v>2420.7600000000002</v>
      </c>
      <c r="J4" s="241">
        <f>ROUND(ificbasisdoel!J4*index!$O$8,2)</f>
        <v>2549.66</v>
      </c>
      <c r="K4" s="241">
        <f>ROUND(ificbasisdoel!K4*index!$O$8,2)</f>
        <v>2660.5</v>
      </c>
      <c r="L4" s="241">
        <f>ROUND(ificbasisdoel!L4*index!$O$8,2)</f>
        <v>2680.44</v>
      </c>
      <c r="M4" s="241">
        <f>ROUND(ificbasisdoel!M4*index!$O$8,2)</f>
        <v>2909.95</v>
      </c>
      <c r="N4" s="241">
        <f>ROUND(ificbasisdoel!N4*index!$O$8,2)</f>
        <v>3116.9</v>
      </c>
      <c r="O4" s="241">
        <f>ROUND(ificbasisdoel!O4*index!$O$8,2)</f>
        <v>3405.45</v>
      </c>
      <c r="P4" s="241">
        <f>ROUND(ificbasisdoel!P4*index!$O$8,2)</f>
        <v>3668.22</v>
      </c>
      <c r="Q4" s="241">
        <f>ROUND(ificbasisdoel!Q4*index!$O$8,2)</f>
        <v>4031.29</v>
      </c>
      <c r="R4" s="241">
        <f>ROUND(ificbasisdoel!R4*index!$O$8,2)</f>
        <v>4394.3599999999997</v>
      </c>
      <c r="S4" s="253">
        <f>ROUND(ificbasisdoel!S4*index!$O$8,2)</f>
        <v>4757.43</v>
      </c>
    </row>
    <row r="5" spans="1:19" x14ac:dyDescent="0.25">
      <c r="A5" s="250">
        <v>3</v>
      </c>
      <c r="B5" s="248">
        <f>ROUND(ificbasisdoel!B5*index!$O$8,2)</f>
        <v>2083.4699999999998</v>
      </c>
      <c r="C5" s="241">
        <f>ROUND(ificbasisdoel!C5*index!$O$8,2)</f>
        <v>2101.6799999999998</v>
      </c>
      <c r="D5" s="241">
        <f>ROUND(ificbasisdoel!D5*index!$O$8,2)</f>
        <v>2139.16</v>
      </c>
      <c r="E5" s="241">
        <f>ROUND(ificbasisdoel!E5*index!$O$8,2)</f>
        <v>2188.36</v>
      </c>
      <c r="F5" s="241">
        <f>ROUND(ificbasisdoel!F5*index!$O$8,2)</f>
        <v>2242.1799999999998</v>
      </c>
      <c r="G5" s="241">
        <f>ROUND(ificbasisdoel!G5*index!$O$8,2)</f>
        <v>2304.25</v>
      </c>
      <c r="H5" s="241">
        <f>ROUND(ificbasisdoel!H5*index!$O$8,2)</f>
        <v>2378.7399999999998</v>
      </c>
      <c r="I5" s="241">
        <f>ROUND(ificbasisdoel!I5*index!$O$8,2)</f>
        <v>2464.2600000000002</v>
      </c>
      <c r="J5" s="241">
        <f>ROUND(ificbasisdoel!J5*index!$O$8,2)</f>
        <v>2604.19</v>
      </c>
      <c r="K5" s="241">
        <f>ROUND(ificbasisdoel!K5*index!$O$8,2)</f>
        <v>2728.78</v>
      </c>
      <c r="L5" s="241">
        <f>ROUND(ificbasisdoel!L5*index!$O$8,2)</f>
        <v>2758.42</v>
      </c>
      <c r="M5" s="241">
        <f>ROUND(ificbasisdoel!M5*index!$O$8,2)</f>
        <v>2999.58</v>
      </c>
      <c r="N5" s="241">
        <f>ROUND(ificbasisdoel!N5*index!$O$8,2)</f>
        <v>3212.91</v>
      </c>
      <c r="O5" s="241">
        <f>ROUND(ificbasisdoel!O5*index!$O$8,2)</f>
        <v>3513.25</v>
      </c>
      <c r="P5" s="241">
        <f>ROUND(ificbasisdoel!P5*index!$O$8,2)</f>
        <v>3778.08</v>
      </c>
      <c r="Q5" s="241">
        <f>ROUND(ificbasisdoel!Q5*index!$O$8,2)</f>
        <v>4152.0200000000004</v>
      </c>
      <c r="R5" s="241">
        <f>ROUND(ificbasisdoel!R5*index!$O$8,2)</f>
        <v>4525.96</v>
      </c>
      <c r="S5" s="253">
        <f>ROUND(ificbasisdoel!S5*index!$O$8,2)</f>
        <v>4899.8999999999996</v>
      </c>
    </row>
    <row r="6" spans="1:19" x14ac:dyDescent="0.25">
      <c r="A6" s="250">
        <v>4</v>
      </c>
      <c r="B6" s="248">
        <f>ROUND(ificbasisdoel!B6*index!$O$8,2)</f>
        <v>2113.73</v>
      </c>
      <c r="C6" s="241">
        <f>ROUND(ificbasisdoel!C6*index!$O$8,2)</f>
        <v>2131.9299999999998</v>
      </c>
      <c r="D6" s="241">
        <f>ROUND(ificbasisdoel!D6*index!$O$8,2)</f>
        <v>2171.7199999999998</v>
      </c>
      <c r="E6" s="241">
        <f>ROUND(ificbasisdoel!E6*index!$O$8,2)</f>
        <v>2223.39</v>
      </c>
      <c r="F6" s="241">
        <f>ROUND(ificbasisdoel!F6*index!$O$8,2)</f>
        <v>2279.3200000000002</v>
      </c>
      <c r="G6" s="241">
        <f>ROUND(ificbasisdoel!G6*index!$O$8,2)</f>
        <v>2342.42</v>
      </c>
      <c r="H6" s="241">
        <f>ROUND(ificbasisdoel!H6*index!$O$8,2)</f>
        <v>2418.15</v>
      </c>
      <c r="I6" s="241">
        <f>ROUND(ificbasisdoel!I6*index!$O$8,2)</f>
        <v>2505.2199999999998</v>
      </c>
      <c r="J6" s="241">
        <f>ROUND(ificbasisdoel!J6*index!$O$8,2)</f>
        <v>2655.71</v>
      </c>
      <c r="K6" s="241">
        <f>ROUND(ificbasisdoel!K6*index!$O$8,2)</f>
        <v>2793.58</v>
      </c>
      <c r="L6" s="241">
        <f>ROUND(ificbasisdoel!L6*index!$O$8,2)</f>
        <v>2832.65</v>
      </c>
      <c r="M6" s="241">
        <f>ROUND(ificbasisdoel!M6*index!$O$8,2)</f>
        <v>3085.05</v>
      </c>
      <c r="N6" s="241">
        <f>ROUND(ificbasisdoel!N6*index!$O$8,2)</f>
        <v>3304.46</v>
      </c>
      <c r="O6" s="241">
        <f>ROUND(ificbasisdoel!O6*index!$O$8,2)</f>
        <v>3616.14</v>
      </c>
      <c r="P6" s="241">
        <f>ROUND(ificbasisdoel!P6*index!$O$8,2)</f>
        <v>3882.73</v>
      </c>
      <c r="Q6" s="241">
        <f>ROUND(ificbasisdoel!Q6*index!$O$8,2)</f>
        <v>4267.03</v>
      </c>
      <c r="R6" s="241">
        <f>ROUND(ificbasisdoel!R6*index!$O$8,2)</f>
        <v>4651.33</v>
      </c>
      <c r="S6" s="253">
        <f>ROUND(ificbasisdoel!S6*index!$O$8,2)</f>
        <v>5035.63</v>
      </c>
    </row>
    <row r="7" spans="1:19" x14ac:dyDescent="0.25">
      <c r="A7" s="250">
        <v>5</v>
      </c>
      <c r="B7" s="248">
        <f>ROUND(ificbasisdoel!B7*index!$O$8,2)</f>
        <v>2142.12</v>
      </c>
      <c r="C7" s="241">
        <f>ROUND(ificbasisdoel!C7*index!$O$8,2)</f>
        <v>2160.3200000000002</v>
      </c>
      <c r="D7" s="241">
        <f>ROUND(ificbasisdoel!D7*index!$O$8,2)</f>
        <v>2202.3000000000002</v>
      </c>
      <c r="E7" s="241">
        <f>ROUND(ificbasisdoel!E7*index!$O$8,2)</f>
        <v>2256.33</v>
      </c>
      <c r="F7" s="241">
        <f>ROUND(ificbasisdoel!F7*index!$O$8,2)</f>
        <v>2314.2399999999998</v>
      </c>
      <c r="G7" s="241">
        <f>ROUND(ificbasisdoel!G7*index!$O$8,2)</f>
        <v>2378.3200000000002</v>
      </c>
      <c r="H7" s="241">
        <f>ROUND(ificbasisdoel!H7*index!$O$8,2)</f>
        <v>2455.21</v>
      </c>
      <c r="I7" s="241">
        <f>ROUND(ificbasisdoel!I7*index!$O$8,2)</f>
        <v>2543.73</v>
      </c>
      <c r="J7" s="241">
        <f>ROUND(ificbasisdoel!J7*index!$O$8,2)</f>
        <v>2704.32</v>
      </c>
      <c r="K7" s="241">
        <f>ROUND(ificbasisdoel!K7*index!$O$8,2)</f>
        <v>2854.93</v>
      </c>
      <c r="L7" s="241">
        <f>ROUND(ificbasisdoel!L7*index!$O$8,2)</f>
        <v>2903.15</v>
      </c>
      <c r="M7" s="241">
        <f>ROUND(ificbasisdoel!M7*index!$O$8,2)</f>
        <v>3166.35</v>
      </c>
      <c r="N7" s="241">
        <f>ROUND(ificbasisdoel!N7*index!$O$8,2)</f>
        <v>3391.55</v>
      </c>
      <c r="O7" s="241">
        <f>ROUND(ificbasisdoel!O7*index!$O$8,2)</f>
        <v>3714.08</v>
      </c>
      <c r="P7" s="241">
        <f>ROUND(ificbasisdoel!P7*index!$O$8,2)</f>
        <v>3982.22</v>
      </c>
      <c r="Q7" s="241">
        <f>ROUND(ificbasisdoel!Q7*index!$O$8,2)</f>
        <v>4376.37</v>
      </c>
      <c r="R7" s="241">
        <f>ROUND(ificbasisdoel!R7*index!$O$8,2)</f>
        <v>4770.51</v>
      </c>
      <c r="S7" s="253">
        <f>ROUND(ificbasisdoel!S7*index!$O$8,2)</f>
        <v>5164.66</v>
      </c>
    </row>
    <row r="8" spans="1:19" x14ac:dyDescent="0.25">
      <c r="A8" s="250">
        <v>6</v>
      </c>
      <c r="B8" s="248">
        <f>ROUND(ificbasisdoel!B8*index!$O$8,2)</f>
        <v>2168.73</v>
      </c>
      <c r="C8" s="241">
        <f>ROUND(ificbasisdoel!C8*index!$O$8,2)</f>
        <v>2194.52</v>
      </c>
      <c r="D8" s="241">
        <f>ROUND(ificbasisdoel!D8*index!$O$8,2)</f>
        <v>2238.5700000000002</v>
      </c>
      <c r="E8" s="241">
        <f>ROUND(ificbasisdoel!E8*index!$O$8,2)</f>
        <v>2294.8200000000002</v>
      </c>
      <c r="F8" s="241">
        <f>ROUND(ificbasisdoel!F8*index!$O$8,2)</f>
        <v>2354.63</v>
      </c>
      <c r="G8" s="241">
        <f>ROUND(ificbasisdoel!G8*index!$O$8,2)</f>
        <v>2419.62</v>
      </c>
      <c r="H8" s="241">
        <f>ROUND(ificbasisdoel!H8*index!$O$8,2)</f>
        <v>2497.61</v>
      </c>
      <c r="I8" s="241">
        <f>ROUND(ificbasisdoel!I8*index!$O$8,2)</f>
        <v>2579.9</v>
      </c>
      <c r="J8" s="241">
        <f>ROUND(ificbasisdoel!J8*index!$O$8,2)</f>
        <v>2750.11</v>
      </c>
      <c r="K8" s="241">
        <f>ROUND(ificbasisdoel!K8*index!$O$8,2)</f>
        <v>2912.93</v>
      </c>
      <c r="L8" s="241">
        <f>ROUND(ificbasisdoel!L8*index!$O$8,2)</f>
        <v>2970</v>
      </c>
      <c r="M8" s="241">
        <f>ROUND(ificbasisdoel!M8*index!$O$8,2)</f>
        <v>3243.54</v>
      </c>
      <c r="N8" s="241">
        <f>ROUND(ificbasisdoel!N8*index!$O$8,2)</f>
        <v>3474.23</v>
      </c>
      <c r="O8" s="241">
        <f>ROUND(ificbasisdoel!O8*index!$O$8,2)</f>
        <v>3807.15</v>
      </c>
      <c r="P8" s="241">
        <f>ROUND(ificbasisdoel!P8*index!$O$8,2)</f>
        <v>4076.61</v>
      </c>
      <c r="Q8" s="241">
        <f>ROUND(ificbasisdoel!Q8*index!$O$8,2)</f>
        <v>4480.1000000000004</v>
      </c>
      <c r="R8" s="241">
        <f>ROUND(ificbasisdoel!R8*index!$O$8,2)</f>
        <v>4883.58</v>
      </c>
      <c r="S8" s="253">
        <f>ROUND(ificbasisdoel!S8*index!$O$8,2)</f>
        <v>5287.06</v>
      </c>
    </row>
    <row r="9" spans="1:19" x14ac:dyDescent="0.25">
      <c r="A9" s="250">
        <v>7</v>
      </c>
      <c r="B9" s="248">
        <f>ROUND(ificbasisdoel!B9*index!$O$8,2)</f>
        <v>2193.65</v>
      </c>
      <c r="C9" s="241">
        <f>ROUND(ificbasisdoel!C9*index!$O$8,2)</f>
        <v>2219.44</v>
      </c>
      <c r="D9" s="241">
        <f>ROUND(ificbasisdoel!D9*index!$O$8,2)</f>
        <v>2265.4499999999998</v>
      </c>
      <c r="E9" s="241">
        <f>ROUND(ificbasisdoel!E9*index!$O$8,2)</f>
        <v>2323.81</v>
      </c>
      <c r="F9" s="241">
        <f>ROUND(ificbasisdoel!F9*index!$O$8,2)</f>
        <v>2385.41</v>
      </c>
      <c r="G9" s="241">
        <f>ROUND(ificbasisdoel!G9*index!$O$8,2)</f>
        <v>2451.2399999999998</v>
      </c>
      <c r="H9" s="241">
        <f>ROUND(ificbasisdoel!H9*index!$O$8,2)</f>
        <v>2530.25</v>
      </c>
      <c r="I9" s="241">
        <f>ROUND(ificbasisdoel!I9*index!$O$8,2)</f>
        <v>2613.84</v>
      </c>
      <c r="J9" s="241">
        <f>ROUND(ificbasisdoel!J9*index!$O$8,2)</f>
        <v>2793.17</v>
      </c>
      <c r="K9" s="241">
        <f>ROUND(ificbasisdoel!K9*index!$O$8,2)</f>
        <v>2967.67</v>
      </c>
      <c r="L9" s="241">
        <f>ROUND(ificbasisdoel!L9*index!$O$8,2)</f>
        <v>3033.25</v>
      </c>
      <c r="M9" s="241">
        <f>ROUND(ificbasisdoel!M9*index!$O$8,2)</f>
        <v>3316.68</v>
      </c>
      <c r="N9" s="241">
        <f>ROUND(ificbasisdoel!N9*index!$O$8,2)</f>
        <v>3552.57</v>
      </c>
      <c r="O9" s="241">
        <f>ROUND(ificbasisdoel!O9*index!$O$8,2)</f>
        <v>3895.38</v>
      </c>
      <c r="P9" s="241">
        <f>ROUND(ificbasisdoel!P9*index!$O$8,2)</f>
        <v>4165.9799999999996</v>
      </c>
      <c r="Q9" s="241">
        <f>ROUND(ificbasisdoel!Q9*index!$O$8,2)</f>
        <v>4578.3100000000004</v>
      </c>
      <c r="R9" s="241">
        <f>ROUND(ificbasisdoel!R9*index!$O$8,2)</f>
        <v>4990.6400000000003</v>
      </c>
      <c r="S9" s="253">
        <f>ROUND(ificbasisdoel!S9*index!$O$8,2)</f>
        <v>5402.97</v>
      </c>
    </row>
    <row r="10" spans="1:19" x14ac:dyDescent="0.25">
      <c r="A10" s="250">
        <v>8</v>
      </c>
      <c r="B10" s="248">
        <f>ROUND(ificbasisdoel!B10*index!$O$8,2)</f>
        <v>2216.9699999999998</v>
      </c>
      <c r="C10" s="241">
        <f>ROUND(ificbasisdoel!C10*index!$O$8,2)</f>
        <v>2242.7600000000002</v>
      </c>
      <c r="D10" s="241">
        <f>ROUND(ificbasisdoel!D10*index!$O$8,2)</f>
        <v>2290.61</v>
      </c>
      <c r="E10" s="241">
        <f>ROUND(ificbasisdoel!E10*index!$O$8,2)</f>
        <v>2350.96</v>
      </c>
      <c r="F10" s="241">
        <f>ROUND(ificbasisdoel!F10*index!$O$8,2)</f>
        <v>2414.25</v>
      </c>
      <c r="G10" s="241">
        <f>ROUND(ificbasisdoel!G10*index!$O$8,2)</f>
        <v>2480.9</v>
      </c>
      <c r="H10" s="241">
        <f>ROUND(ificbasisdoel!H10*index!$O$8,2)</f>
        <v>2560.86</v>
      </c>
      <c r="I10" s="241">
        <f>ROUND(ificbasisdoel!I10*index!$O$8,2)</f>
        <v>2645.64</v>
      </c>
      <c r="J10" s="241">
        <f>ROUND(ificbasisdoel!J10*index!$O$8,2)</f>
        <v>2833.63</v>
      </c>
      <c r="K10" s="241">
        <f>ROUND(ificbasisdoel!K10*index!$O$8,2)</f>
        <v>3019.26</v>
      </c>
      <c r="L10" s="241">
        <f>ROUND(ificbasisdoel!L10*index!$O$8,2)</f>
        <v>3093.01</v>
      </c>
      <c r="M10" s="241">
        <f>ROUND(ificbasisdoel!M10*index!$O$8,2)</f>
        <v>3385.87</v>
      </c>
      <c r="N10" s="241">
        <f>ROUND(ificbasisdoel!N10*index!$O$8,2)</f>
        <v>3626.68</v>
      </c>
      <c r="O10" s="241">
        <f>ROUND(ificbasisdoel!O10*index!$O$8,2)</f>
        <v>3978.9</v>
      </c>
      <c r="P10" s="241">
        <f>ROUND(ificbasisdoel!P10*index!$O$8,2)</f>
        <v>4250.47</v>
      </c>
      <c r="Q10" s="241">
        <f>ROUND(ificbasisdoel!Q10*index!$O$8,2)</f>
        <v>4671.16</v>
      </c>
      <c r="R10" s="241">
        <f>ROUND(ificbasisdoel!R10*index!$O$8,2)</f>
        <v>5091.8500000000004</v>
      </c>
      <c r="S10" s="253">
        <f>ROUND(ificbasisdoel!S10*index!$O$8,2)</f>
        <v>5512.55</v>
      </c>
    </row>
    <row r="11" spans="1:19" x14ac:dyDescent="0.25">
      <c r="A11" s="250">
        <v>9</v>
      </c>
      <c r="B11" s="248">
        <f>ROUND(ificbasisdoel!B11*index!$O$8,2)</f>
        <v>2238.7600000000002</v>
      </c>
      <c r="C11" s="241">
        <f>ROUND(ificbasisdoel!C11*index!$O$8,2)</f>
        <v>2264.56</v>
      </c>
      <c r="D11" s="241">
        <f>ROUND(ificbasisdoel!D11*index!$O$8,2)</f>
        <v>2314.15</v>
      </c>
      <c r="E11" s="241">
        <f>ROUND(ificbasisdoel!E11*index!$O$8,2)</f>
        <v>2376.38</v>
      </c>
      <c r="F11" s="241">
        <f>ROUND(ificbasisdoel!F11*index!$O$8,2)</f>
        <v>2441.2600000000002</v>
      </c>
      <c r="G11" s="241">
        <f>ROUND(ificbasisdoel!G11*index!$O$8,2)</f>
        <v>2508.64</v>
      </c>
      <c r="H11" s="241">
        <f>ROUND(ificbasisdoel!H11*index!$O$8,2)</f>
        <v>2589.5100000000002</v>
      </c>
      <c r="I11" s="241">
        <f>ROUND(ificbasisdoel!I11*index!$O$8,2)</f>
        <v>2675.42</v>
      </c>
      <c r="J11" s="241">
        <f>ROUND(ificbasisdoel!J11*index!$O$8,2)</f>
        <v>2871.61</v>
      </c>
      <c r="K11" s="241">
        <f>ROUND(ificbasisdoel!K11*index!$O$8,2)</f>
        <v>3067.81</v>
      </c>
      <c r="L11" s="241">
        <f>ROUND(ificbasisdoel!L11*index!$O$8,2)</f>
        <v>3149.37</v>
      </c>
      <c r="M11" s="241">
        <f>ROUND(ificbasisdoel!M11*index!$O$8,2)</f>
        <v>3451.19</v>
      </c>
      <c r="N11" s="241">
        <f>ROUND(ificbasisdoel!N11*index!$O$8,2)</f>
        <v>3696.65</v>
      </c>
      <c r="O11" s="241">
        <f>ROUND(ificbasisdoel!O11*index!$O$8,2)</f>
        <v>4057.8</v>
      </c>
      <c r="P11" s="241">
        <f>ROUND(ificbasisdoel!P11*index!$O$8,2)</f>
        <v>4330.2</v>
      </c>
      <c r="Q11" s="241">
        <f>ROUND(ificbasisdoel!Q11*index!$O$8,2)</f>
        <v>4758.79</v>
      </c>
      <c r="R11" s="241">
        <f>ROUND(ificbasisdoel!R11*index!$O$8,2)</f>
        <v>5187.37</v>
      </c>
      <c r="S11" s="253">
        <f>ROUND(ificbasisdoel!S11*index!$O$8,2)</f>
        <v>5615.95</v>
      </c>
    </row>
    <row r="12" spans="1:19" x14ac:dyDescent="0.25">
      <c r="A12" s="250">
        <v>10</v>
      </c>
      <c r="B12" s="248">
        <f>ROUND(ificbasisdoel!B12*index!$O$8,2)</f>
        <v>2259.12</v>
      </c>
      <c r="C12" s="241">
        <f>ROUND(ificbasisdoel!C12*index!$O$8,2)</f>
        <v>2284.92</v>
      </c>
      <c r="D12" s="241">
        <f>ROUND(ificbasisdoel!D12*index!$O$8,2)</f>
        <v>2336.15</v>
      </c>
      <c r="E12" s="241">
        <f>ROUND(ificbasisdoel!E12*index!$O$8,2)</f>
        <v>2400.14</v>
      </c>
      <c r="F12" s="241">
        <f>ROUND(ificbasisdoel!F12*index!$O$8,2)</f>
        <v>2466.5100000000002</v>
      </c>
      <c r="G12" s="241">
        <f>ROUND(ificbasisdoel!G12*index!$O$8,2)</f>
        <v>2534.6</v>
      </c>
      <c r="H12" s="241">
        <f>ROUND(ificbasisdoel!H12*index!$O$8,2)</f>
        <v>2616.31</v>
      </c>
      <c r="I12" s="241">
        <f>ROUND(ificbasisdoel!I12*index!$O$8,2)</f>
        <v>2703.28</v>
      </c>
      <c r="J12" s="241">
        <f>ROUND(ificbasisdoel!J12*index!$O$8,2)</f>
        <v>2907.2</v>
      </c>
      <c r="K12" s="241">
        <f>ROUND(ificbasisdoel!K12*index!$O$8,2)</f>
        <v>3113.43</v>
      </c>
      <c r="L12" s="241">
        <f>ROUND(ificbasisdoel!L12*index!$O$8,2)</f>
        <v>3202.46</v>
      </c>
      <c r="M12" s="241">
        <f>ROUND(ificbasisdoel!M12*index!$O$8,2)</f>
        <v>3512.8</v>
      </c>
      <c r="N12" s="241">
        <f>ROUND(ificbasisdoel!N12*index!$O$8,2)</f>
        <v>3762.63</v>
      </c>
      <c r="O12" s="241">
        <f>ROUND(ificbasisdoel!O12*index!$O$8,2)</f>
        <v>4132.2299999999996</v>
      </c>
      <c r="P12" s="241">
        <f>ROUND(ificbasisdoel!P12*index!$O$8,2)</f>
        <v>4405.33</v>
      </c>
      <c r="Q12" s="241">
        <f>ROUND(ificbasisdoel!Q12*index!$O$8,2)</f>
        <v>4841.3599999999997</v>
      </c>
      <c r="R12" s="241">
        <f>ROUND(ificbasisdoel!R12*index!$O$8,2)</f>
        <v>5277.38</v>
      </c>
      <c r="S12" s="253">
        <f>ROUND(ificbasisdoel!S12*index!$O$8,2)</f>
        <v>5713.41</v>
      </c>
    </row>
    <row r="13" spans="1:19" x14ac:dyDescent="0.25">
      <c r="A13" s="250">
        <v>11</v>
      </c>
      <c r="B13" s="248">
        <f>ROUND(ificbasisdoel!B13*index!$O$8,2)</f>
        <v>2278.13</v>
      </c>
      <c r="C13" s="241">
        <f>ROUND(ificbasisdoel!C13*index!$O$8,2)</f>
        <v>2311.5</v>
      </c>
      <c r="D13" s="241">
        <f>ROUND(ificbasisdoel!D13*index!$O$8,2)</f>
        <v>2364.2800000000002</v>
      </c>
      <c r="E13" s="241">
        <f>ROUND(ificbasisdoel!E13*index!$O$8,2)</f>
        <v>2429.9299999999998</v>
      </c>
      <c r="F13" s="241">
        <f>ROUND(ificbasisdoel!F13*index!$O$8,2)</f>
        <v>2497.71</v>
      </c>
      <c r="G13" s="241">
        <f>ROUND(ificbasisdoel!G13*index!$O$8,2)</f>
        <v>2566.4499999999998</v>
      </c>
      <c r="H13" s="241">
        <f>ROUND(ificbasisdoel!H13*index!$O$8,2)</f>
        <v>2648.95</v>
      </c>
      <c r="I13" s="241">
        <f>ROUND(ificbasisdoel!I13*index!$O$8,2)</f>
        <v>2729.31</v>
      </c>
      <c r="J13" s="241">
        <f>ROUND(ificbasisdoel!J13*index!$O$8,2)</f>
        <v>2940.52</v>
      </c>
      <c r="K13" s="241">
        <f>ROUND(ificbasisdoel!K13*index!$O$8,2)</f>
        <v>3156.26</v>
      </c>
      <c r="L13" s="241">
        <f>ROUND(ificbasisdoel!L13*index!$O$8,2)</f>
        <v>3252.38</v>
      </c>
      <c r="M13" s="241">
        <f>ROUND(ificbasisdoel!M13*index!$O$8,2)</f>
        <v>3570.79</v>
      </c>
      <c r="N13" s="241">
        <f>ROUND(ificbasisdoel!N13*index!$O$8,2)</f>
        <v>3824.74</v>
      </c>
      <c r="O13" s="241">
        <f>ROUND(ificbasisdoel!O13*index!$O$8,2)</f>
        <v>4202.34</v>
      </c>
      <c r="P13" s="241">
        <f>ROUND(ificbasisdoel!P13*index!$O$8,2)</f>
        <v>4476.04</v>
      </c>
      <c r="Q13" s="241">
        <f>ROUND(ificbasisdoel!Q13*index!$O$8,2)</f>
        <v>4919.0600000000004</v>
      </c>
      <c r="R13" s="241">
        <f>ROUND(ificbasisdoel!R13*index!$O$8,2)</f>
        <v>5362.09</v>
      </c>
      <c r="S13" s="253">
        <f>ROUND(ificbasisdoel!S13*index!$O$8,2)</f>
        <v>5805.11</v>
      </c>
    </row>
    <row r="14" spans="1:19" x14ac:dyDescent="0.25">
      <c r="A14" s="250">
        <v>12</v>
      </c>
      <c r="B14" s="248">
        <f>ROUND(ificbasisdoel!B14*index!$O$8,2)</f>
        <v>2295.85</v>
      </c>
      <c r="C14" s="241">
        <f>ROUND(ificbasisdoel!C14*index!$O$8,2)</f>
        <v>2329.23</v>
      </c>
      <c r="D14" s="241">
        <f>ROUND(ificbasisdoel!D14*index!$O$8,2)</f>
        <v>2383.44</v>
      </c>
      <c r="E14" s="241">
        <f>ROUND(ificbasisdoel!E14*index!$O$8,2)</f>
        <v>2450.66</v>
      </c>
      <c r="F14" s="241">
        <f>ROUND(ificbasisdoel!F14*index!$O$8,2)</f>
        <v>2519.7600000000002</v>
      </c>
      <c r="G14" s="241">
        <f>ROUND(ificbasisdoel!G14*index!$O$8,2)</f>
        <v>2589.11</v>
      </c>
      <c r="H14" s="241">
        <f>ROUND(ificbasisdoel!H14*index!$O$8,2)</f>
        <v>2672.34</v>
      </c>
      <c r="I14" s="241">
        <f>ROUND(ificbasisdoel!I14*index!$O$8,2)</f>
        <v>2753.63</v>
      </c>
      <c r="J14" s="241">
        <f>ROUND(ificbasisdoel!J14*index!$O$8,2)</f>
        <v>2971.7</v>
      </c>
      <c r="K14" s="241">
        <f>ROUND(ificbasisdoel!K14*index!$O$8,2)</f>
        <v>3196.43</v>
      </c>
      <c r="L14" s="241">
        <f>ROUND(ificbasisdoel!L14*index!$O$8,2)</f>
        <v>3299.3</v>
      </c>
      <c r="M14" s="241">
        <f>ROUND(ificbasisdoel!M14*index!$O$8,2)</f>
        <v>3625.32</v>
      </c>
      <c r="N14" s="241">
        <f>ROUND(ificbasisdoel!N14*index!$O$8,2)</f>
        <v>3883.15</v>
      </c>
      <c r="O14" s="241">
        <f>ROUND(ificbasisdoel!O14*index!$O$8,2)</f>
        <v>4268.3</v>
      </c>
      <c r="P14" s="241">
        <f>ROUND(ificbasisdoel!P14*index!$O$8,2)</f>
        <v>4542.5</v>
      </c>
      <c r="Q14" s="241">
        <f>ROUND(ificbasisdoel!Q14*index!$O$8,2)</f>
        <v>4992.1000000000004</v>
      </c>
      <c r="R14" s="241">
        <f>ROUND(ificbasisdoel!R14*index!$O$8,2)</f>
        <v>5441.7</v>
      </c>
      <c r="S14" s="253">
        <f>ROUND(ificbasisdoel!S14*index!$O$8,2)</f>
        <v>5891.3</v>
      </c>
    </row>
    <row r="15" spans="1:19" x14ac:dyDescent="0.25">
      <c r="A15" s="250">
        <v>13</v>
      </c>
      <c r="B15" s="248">
        <f>ROUND(ificbasisdoel!B15*index!$O$8,2)</f>
        <v>2312.37</v>
      </c>
      <c r="C15" s="241">
        <f>ROUND(ificbasisdoel!C15*index!$O$8,2)</f>
        <v>2345.75</v>
      </c>
      <c r="D15" s="241">
        <f>ROUND(ificbasisdoel!D15*index!$O$8,2)</f>
        <v>2401.33</v>
      </c>
      <c r="E15" s="241">
        <f>ROUND(ificbasisdoel!E15*index!$O$8,2)</f>
        <v>2469.9899999999998</v>
      </c>
      <c r="F15" s="241">
        <f>ROUND(ificbasisdoel!F15*index!$O$8,2)</f>
        <v>2540.3200000000002</v>
      </c>
      <c r="G15" s="241">
        <f>ROUND(ificbasisdoel!G15*index!$O$8,2)</f>
        <v>2610.2600000000002</v>
      </c>
      <c r="H15" s="241">
        <f>ROUND(ificbasisdoel!H15*index!$O$8,2)</f>
        <v>2694.18</v>
      </c>
      <c r="I15" s="241">
        <f>ROUND(ificbasisdoel!I15*index!$O$8,2)</f>
        <v>2776.32</v>
      </c>
      <c r="J15" s="241">
        <f>ROUND(ificbasisdoel!J15*index!$O$8,2)</f>
        <v>3000.86</v>
      </c>
      <c r="K15" s="241">
        <f>ROUND(ificbasisdoel!K15*index!$O$8,2)</f>
        <v>3234.05</v>
      </c>
      <c r="L15" s="241">
        <f>ROUND(ificbasisdoel!L15*index!$O$8,2)</f>
        <v>3343.31</v>
      </c>
      <c r="M15" s="241">
        <f>ROUND(ificbasisdoel!M15*index!$O$8,2)</f>
        <v>3676.52</v>
      </c>
      <c r="N15" s="241">
        <f>ROUND(ificbasisdoel!N15*index!$O$8,2)</f>
        <v>3938</v>
      </c>
      <c r="O15" s="241">
        <f>ROUND(ificbasisdoel!O15*index!$O$8,2)</f>
        <v>4330.2700000000004</v>
      </c>
      <c r="P15" s="241">
        <f>ROUND(ificbasisdoel!P15*index!$O$8,2)</f>
        <v>4604.88</v>
      </c>
      <c r="Q15" s="241">
        <f>ROUND(ificbasisdoel!Q15*index!$O$8,2)</f>
        <v>5060.6499999999996</v>
      </c>
      <c r="R15" s="241">
        <f>ROUND(ificbasisdoel!R15*index!$O$8,2)</f>
        <v>5516.43</v>
      </c>
      <c r="S15" s="253">
        <f>ROUND(ificbasisdoel!S15*index!$O$8,2)</f>
        <v>5972.2</v>
      </c>
    </row>
    <row r="16" spans="1:19" x14ac:dyDescent="0.25">
      <c r="A16" s="250">
        <v>14</v>
      </c>
      <c r="B16" s="248">
        <f>ROUND(ificbasisdoel!B16*index!$O$8,2)</f>
        <v>2327.77</v>
      </c>
      <c r="C16" s="241">
        <f>ROUND(ificbasisdoel!C16*index!$O$8,2)</f>
        <v>2361.15</v>
      </c>
      <c r="D16" s="241">
        <f>ROUND(ificbasisdoel!D16*index!$O$8,2)</f>
        <v>2417.98</v>
      </c>
      <c r="E16" s="241">
        <f>ROUND(ificbasisdoel!E16*index!$O$8,2)</f>
        <v>2488.02</v>
      </c>
      <c r="F16" s="241">
        <f>ROUND(ificbasisdoel!F16*index!$O$8,2)</f>
        <v>2559.52</v>
      </c>
      <c r="G16" s="241">
        <f>ROUND(ificbasisdoel!G16*index!$O$8,2)</f>
        <v>2629.98</v>
      </c>
      <c r="H16" s="241">
        <f>ROUND(ificbasisdoel!H16*index!$O$8,2)</f>
        <v>2714.54</v>
      </c>
      <c r="I16" s="241">
        <f>ROUND(ificbasisdoel!I16*index!$O$8,2)</f>
        <v>2797.47</v>
      </c>
      <c r="J16" s="241">
        <f>ROUND(ificbasisdoel!J16*index!$O$8,2)</f>
        <v>3028.08</v>
      </c>
      <c r="K16" s="241">
        <f>ROUND(ificbasisdoel!K16*index!$O$8,2)</f>
        <v>3269.27</v>
      </c>
      <c r="L16" s="241">
        <f>ROUND(ificbasisdoel!L16*index!$O$8,2)</f>
        <v>3384.57</v>
      </c>
      <c r="M16" s="241">
        <f>ROUND(ificbasisdoel!M16*index!$O$8,2)</f>
        <v>3724.56</v>
      </c>
      <c r="N16" s="241">
        <f>ROUND(ificbasisdoel!N16*index!$O$8,2)</f>
        <v>3989.46</v>
      </c>
      <c r="O16" s="241">
        <f>ROUND(ificbasisdoel!O16*index!$O$8,2)</f>
        <v>4388.42</v>
      </c>
      <c r="P16" s="241">
        <f>ROUND(ificbasisdoel!P16*index!$O$8,2)</f>
        <v>4663.37</v>
      </c>
      <c r="Q16" s="241">
        <f>ROUND(ificbasisdoel!Q16*index!$O$8,2)</f>
        <v>5124.9399999999996</v>
      </c>
      <c r="R16" s="241">
        <f>ROUND(ificbasisdoel!R16*index!$O$8,2)</f>
        <v>5586.5</v>
      </c>
      <c r="S16" s="253">
        <f>ROUND(ificbasisdoel!S16*index!$O$8,2)</f>
        <v>6048.06</v>
      </c>
    </row>
    <row r="17" spans="1:19" x14ac:dyDescent="0.25">
      <c r="A17" s="250">
        <v>15</v>
      </c>
      <c r="B17" s="248">
        <f>ROUND(ificbasisdoel!B17*index!$O$8,2)</f>
        <v>2342.11</v>
      </c>
      <c r="C17" s="241">
        <f>ROUND(ificbasisdoel!C17*index!$O$8,2)</f>
        <v>2375.48</v>
      </c>
      <c r="D17" s="241">
        <f>ROUND(ificbasisdoel!D17*index!$O$8,2)</f>
        <v>2433.5100000000002</v>
      </c>
      <c r="E17" s="241">
        <f>ROUND(ificbasisdoel!E17*index!$O$8,2)</f>
        <v>2504.83</v>
      </c>
      <c r="F17" s="241">
        <f>ROUND(ificbasisdoel!F17*index!$O$8,2)</f>
        <v>2577.4</v>
      </c>
      <c r="G17" s="241">
        <f>ROUND(ificbasisdoel!G17*index!$O$8,2)</f>
        <v>2648.36</v>
      </c>
      <c r="H17" s="241">
        <f>ROUND(ificbasisdoel!H17*index!$O$8,2)</f>
        <v>2733.52</v>
      </c>
      <c r="I17" s="241">
        <f>ROUND(ificbasisdoel!I17*index!$O$8,2)</f>
        <v>2817.2</v>
      </c>
      <c r="J17" s="241">
        <f>ROUND(ificbasisdoel!J17*index!$O$8,2)</f>
        <v>3053.5</v>
      </c>
      <c r="K17" s="241">
        <f>ROUND(ificbasisdoel!K17*index!$O$8,2)</f>
        <v>3302.2</v>
      </c>
      <c r="L17" s="241">
        <f>ROUND(ificbasisdoel!L17*index!$O$8,2)</f>
        <v>3423.21</v>
      </c>
      <c r="M17" s="241">
        <f>ROUND(ificbasisdoel!M17*index!$O$8,2)</f>
        <v>3769.58</v>
      </c>
      <c r="N17" s="241">
        <f>ROUND(ificbasisdoel!N17*index!$O$8,2)</f>
        <v>4037.67</v>
      </c>
      <c r="O17" s="241">
        <f>ROUND(ificbasisdoel!O17*index!$O$8,2)</f>
        <v>4442.93</v>
      </c>
      <c r="P17" s="241">
        <f>ROUND(ificbasisdoel!P17*index!$O$8,2)</f>
        <v>4718.17</v>
      </c>
      <c r="Q17" s="241">
        <f>ROUND(ificbasisdoel!Q17*index!$O$8,2)</f>
        <v>5185.16</v>
      </c>
      <c r="R17" s="241">
        <f>ROUND(ificbasisdoel!R17*index!$O$8,2)</f>
        <v>5652.15</v>
      </c>
      <c r="S17" s="253">
        <f>ROUND(ificbasisdoel!S17*index!$O$8,2)</f>
        <v>6119.13</v>
      </c>
    </row>
    <row r="18" spans="1:19" x14ac:dyDescent="0.25">
      <c r="A18" s="250">
        <v>16</v>
      </c>
      <c r="B18" s="248">
        <f>ROUND(ificbasisdoel!B18*index!$O$8,2)</f>
        <v>2351.58</v>
      </c>
      <c r="C18" s="241">
        <f>ROUND(ificbasisdoel!C18*index!$O$8,2)</f>
        <v>2392.5500000000002</v>
      </c>
      <c r="D18" s="241">
        <f>ROUND(ificbasisdoel!D18*index!$O$8,2)</f>
        <v>2451.5700000000002</v>
      </c>
      <c r="E18" s="241">
        <f>ROUND(ificbasisdoel!E18*index!$O$8,2)</f>
        <v>2523.98</v>
      </c>
      <c r="F18" s="241">
        <f>ROUND(ificbasisdoel!F18*index!$O$8,2)</f>
        <v>2601.65</v>
      </c>
      <c r="G18" s="241">
        <f>ROUND(ificbasisdoel!G18*index!$O$8,2)</f>
        <v>2669.81</v>
      </c>
      <c r="H18" s="241">
        <f>ROUND(ificbasisdoel!H18*index!$O$8,2)</f>
        <v>2755.42</v>
      </c>
      <c r="I18" s="241">
        <f>ROUND(ificbasisdoel!I18*index!$O$8,2)</f>
        <v>2832.07</v>
      </c>
      <c r="J18" s="241">
        <f>ROUND(ificbasisdoel!J18*index!$O$8,2)</f>
        <v>3087.64</v>
      </c>
      <c r="K18" s="241">
        <f>ROUND(ificbasisdoel!K18*index!$O$8,2)</f>
        <v>3341.16</v>
      </c>
      <c r="L18" s="241">
        <f>ROUND(ificbasisdoel!L18*index!$O$8,2)</f>
        <v>3459.35</v>
      </c>
      <c r="M18" s="241">
        <f>ROUND(ificbasisdoel!M18*index!$O$8,2)</f>
        <v>3816.41</v>
      </c>
      <c r="N18" s="241">
        <f>ROUND(ificbasisdoel!N18*index!$O$8,2)</f>
        <v>4087.83</v>
      </c>
      <c r="O18" s="241">
        <f>ROUND(ificbasisdoel!O18*index!$O$8,2)</f>
        <v>4500.88</v>
      </c>
      <c r="P18" s="241">
        <f>ROUND(ificbasisdoel!P18*index!$O$8,2)</f>
        <v>4767.99</v>
      </c>
      <c r="Q18" s="241">
        <f>ROUND(ificbasisdoel!Q18*index!$O$8,2)</f>
        <v>5239.8999999999996</v>
      </c>
      <c r="R18" s="241">
        <f>ROUND(ificbasisdoel!R18*index!$O$8,2)</f>
        <v>5711.83</v>
      </c>
      <c r="S18" s="253">
        <f>ROUND(ificbasisdoel!S18*index!$O$8,2)</f>
        <v>6183.74</v>
      </c>
    </row>
    <row r="19" spans="1:19" x14ac:dyDescent="0.25">
      <c r="A19" s="250">
        <v>17</v>
      </c>
      <c r="B19" s="248">
        <f>ROUND(ificbasisdoel!B19*index!$O$8,2)</f>
        <v>2360.39</v>
      </c>
      <c r="C19" s="241">
        <f>ROUND(ificbasisdoel!C19*index!$O$8,2)</f>
        <v>2401.35</v>
      </c>
      <c r="D19" s="241">
        <f>ROUND(ificbasisdoel!D19*index!$O$8,2)</f>
        <v>2461.31</v>
      </c>
      <c r="E19" s="241">
        <f>ROUND(ificbasisdoel!E19*index!$O$8,2)</f>
        <v>2534.73</v>
      </c>
      <c r="F19" s="241">
        <f>ROUND(ificbasisdoel!F19*index!$O$8,2)</f>
        <v>2617.16</v>
      </c>
      <c r="G19" s="241">
        <f>ROUND(ificbasisdoel!G19*index!$O$8,2)</f>
        <v>2682.7</v>
      </c>
      <c r="H19" s="241">
        <f>ROUND(ificbasisdoel!H19*index!$O$8,2)</f>
        <v>2768.72</v>
      </c>
      <c r="I19" s="241">
        <f>ROUND(ificbasisdoel!I19*index!$O$8,2)</f>
        <v>2845.9</v>
      </c>
      <c r="J19" s="241">
        <f>ROUND(ificbasisdoel!J19*index!$O$8,2)</f>
        <v>3119.57</v>
      </c>
      <c r="K19" s="241">
        <f>ROUND(ificbasisdoel!K19*index!$O$8,2)</f>
        <v>3377.64</v>
      </c>
      <c r="L19" s="241">
        <f>ROUND(ificbasisdoel!L19*index!$O$8,2)</f>
        <v>3493.13</v>
      </c>
      <c r="M19" s="241">
        <f>ROUND(ificbasisdoel!M19*index!$O$8,2)</f>
        <v>3860.25</v>
      </c>
      <c r="N19" s="241">
        <f>ROUND(ificbasisdoel!N19*index!$O$8,2)</f>
        <v>4134.8</v>
      </c>
      <c r="O19" s="241">
        <f>ROUND(ificbasisdoel!O19*index!$O$8,2)</f>
        <v>4555.18</v>
      </c>
      <c r="P19" s="241">
        <f>ROUND(ificbasisdoel!P19*index!$O$8,2)</f>
        <v>4814.5600000000004</v>
      </c>
      <c r="Q19" s="241">
        <f>ROUND(ificbasisdoel!Q19*index!$O$8,2)</f>
        <v>5291.08</v>
      </c>
      <c r="R19" s="241">
        <f>ROUND(ificbasisdoel!R19*index!$O$8,2)</f>
        <v>5767.61</v>
      </c>
      <c r="S19" s="253">
        <f>ROUND(ificbasisdoel!S19*index!$O$8,2)</f>
        <v>6244.14</v>
      </c>
    </row>
    <row r="20" spans="1:19" x14ac:dyDescent="0.25">
      <c r="A20" s="250">
        <v>18</v>
      </c>
      <c r="B20" s="248">
        <f>ROUND(ificbasisdoel!B20*index!$O$8,2)</f>
        <v>2368.5500000000002</v>
      </c>
      <c r="C20" s="241">
        <f>ROUND(ificbasisdoel!C20*index!$O$8,2)</f>
        <v>2409.5100000000002</v>
      </c>
      <c r="D20" s="241">
        <f>ROUND(ificbasisdoel!D20*index!$O$8,2)</f>
        <v>2470.36</v>
      </c>
      <c r="E20" s="241">
        <f>ROUND(ificbasisdoel!E20*index!$O$8,2)</f>
        <v>2544.6999999999998</v>
      </c>
      <c r="F20" s="241">
        <f>ROUND(ificbasisdoel!F20*index!$O$8,2)</f>
        <v>2631.59</v>
      </c>
      <c r="G20" s="241">
        <f>ROUND(ificbasisdoel!G20*index!$O$8,2)</f>
        <v>2694.68</v>
      </c>
      <c r="H20" s="241">
        <f>ROUND(ificbasisdoel!H20*index!$O$8,2)</f>
        <v>2781.09</v>
      </c>
      <c r="I20" s="241">
        <f>ROUND(ificbasisdoel!I20*index!$O$8,2)</f>
        <v>2858.76</v>
      </c>
      <c r="J20" s="241">
        <f>ROUND(ificbasisdoel!J20*index!$O$8,2)</f>
        <v>3149.41</v>
      </c>
      <c r="K20" s="241">
        <f>ROUND(ificbasisdoel!K20*index!$O$8,2)</f>
        <v>3411.74</v>
      </c>
      <c r="L20" s="241">
        <f>ROUND(ificbasisdoel!L20*index!$O$8,2)</f>
        <v>3524.69</v>
      </c>
      <c r="M20" s="241">
        <f>ROUND(ificbasisdoel!M20*index!$O$8,2)</f>
        <v>3901.28</v>
      </c>
      <c r="N20" s="241">
        <f>ROUND(ificbasisdoel!N20*index!$O$8,2)</f>
        <v>4178.75</v>
      </c>
      <c r="O20" s="241">
        <f>ROUND(ificbasisdoel!O20*index!$O$8,2)</f>
        <v>4606.0200000000004</v>
      </c>
      <c r="P20" s="241">
        <f>ROUND(ificbasisdoel!P20*index!$O$8,2)</f>
        <v>4858.05</v>
      </c>
      <c r="Q20" s="241">
        <f>ROUND(ificbasisdoel!Q20*index!$O$8,2)</f>
        <v>5338.89</v>
      </c>
      <c r="R20" s="241">
        <f>ROUND(ificbasisdoel!R20*index!$O$8,2)</f>
        <v>5819.72</v>
      </c>
      <c r="S20" s="253">
        <f>ROUND(ificbasisdoel!S20*index!$O$8,2)</f>
        <v>6300.55</v>
      </c>
    </row>
    <row r="21" spans="1:19" x14ac:dyDescent="0.25">
      <c r="A21" s="250">
        <v>19</v>
      </c>
      <c r="B21" s="248">
        <f>ROUND(ificbasisdoel!B21*index!$O$8,2)</f>
        <v>2376.14</v>
      </c>
      <c r="C21" s="241">
        <f>ROUND(ificbasisdoel!C21*index!$O$8,2)</f>
        <v>2417.1</v>
      </c>
      <c r="D21" s="241">
        <f>ROUND(ificbasisdoel!D21*index!$O$8,2)</f>
        <v>2478.75</v>
      </c>
      <c r="E21" s="241">
        <f>ROUND(ificbasisdoel!E21*index!$O$8,2)</f>
        <v>2553.9699999999998</v>
      </c>
      <c r="F21" s="241">
        <f>ROUND(ificbasisdoel!F21*index!$O$8,2)</f>
        <v>2645.02</v>
      </c>
      <c r="G21" s="241">
        <f>ROUND(ificbasisdoel!G21*index!$O$8,2)</f>
        <v>2705.81</v>
      </c>
      <c r="H21" s="241">
        <f>ROUND(ificbasisdoel!H21*index!$O$8,2)</f>
        <v>2792.59</v>
      </c>
      <c r="I21" s="241">
        <f>ROUND(ificbasisdoel!I21*index!$O$8,2)</f>
        <v>2870.7</v>
      </c>
      <c r="J21" s="241">
        <f>ROUND(ificbasisdoel!J21*index!$O$8,2)</f>
        <v>3177.28</v>
      </c>
      <c r="K21" s="241">
        <f>ROUND(ificbasisdoel!K21*index!$O$8,2)</f>
        <v>3443.61</v>
      </c>
      <c r="L21" s="241">
        <f>ROUND(ificbasisdoel!L21*index!$O$8,2)</f>
        <v>3554.14</v>
      </c>
      <c r="M21" s="241">
        <f>ROUND(ificbasisdoel!M21*index!$O$8,2)</f>
        <v>3939.63</v>
      </c>
      <c r="N21" s="241">
        <f>ROUND(ificbasisdoel!N21*index!$O$8,2)</f>
        <v>4219.82</v>
      </c>
      <c r="O21" s="241">
        <f>ROUND(ificbasisdoel!O21*index!$O$8,2)</f>
        <v>4653.5600000000004</v>
      </c>
      <c r="P21" s="241">
        <f>ROUND(ificbasisdoel!P21*index!$O$8,2)</f>
        <v>4898.6499999999996</v>
      </c>
      <c r="Q21" s="241">
        <f>ROUND(ificbasisdoel!Q21*index!$O$8,2)</f>
        <v>5383.5</v>
      </c>
      <c r="R21" s="241">
        <f>ROUND(ificbasisdoel!R21*index!$O$8,2)</f>
        <v>5868.34</v>
      </c>
      <c r="S21" s="253">
        <f>ROUND(ificbasisdoel!S21*index!$O$8,2)</f>
        <v>6353.19</v>
      </c>
    </row>
    <row r="22" spans="1:19" x14ac:dyDescent="0.25">
      <c r="A22" s="250">
        <v>20</v>
      </c>
      <c r="B22" s="248">
        <f>ROUND(ificbasisdoel!B22*index!$O$8,2)</f>
        <v>2383.1799999999998</v>
      </c>
      <c r="C22" s="241">
        <f>ROUND(ificbasisdoel!C22*index!$O$8,2)</f>
        <v>2424.14</v>
      </c>
      <c r="D22" s="241">
        <f>ROUND(ificbasisdoel!D22*index!$O$8,2)</f>
        <v>2486.5500000000002</v>
      </c>
      <c r="E22" s="241">
        <f>ROUND(ificbasisdoel!E22*index!$O$8,2)</f>
        <v>2562.58</v>
      </c>
      <c r="F22" s="241">
        <f>ROUND(ificbasisdoel!F22*index!$O$8,2)</f>
        <v>2657.5</v>
      </c>
      <c r="G22" s="241">
        <f>ROUND(ificbasisdoel!G22*index!$O$8,2)</f>
        <v>2716.15</v>
      </c>
      <c r="H22" s="241">
        <f>ROUND(ificbasisdoel!H22*index!$O$8,2)</f>
        <v>2803.26</v>
      </c>
      <c r="I22" s="241">
        <f>ROUND(ificbasisdoel!I22*index!$O$8,2)</f>
        <v>2881.79</v>
      </c>
      <c r="J22" s="241">
        <f>ROUND(ificbasisdoel!J22*index!$O$8,2)</f>
        <v>3203.28</v>
      </c>
      <c r="K22" s="241">
        <f>ROUND(ificbasisdoel!K22*index!$O$8,2)</f>
        <v>3473.35</v>
      </c>
      <c r="L22" s="241">
        <f>ROUND(ificbasisdoel!L22*index!$O$8,2)</f>
        <v>3581.62</v>
      </c>
      <c r="M22" s="241">
        <f>ROUND(ificbasisdoel!M22*index!$O$8,2)</f>
        <v>3975.46</v>
      </c>
      <c r="N22" s="241">
        <f>ROUND(ificbasisdoel!N22*index!$O$8,2)</f>
        <v>4258.2</v>
      </c>
      <c r="O22" s="241">
        <f>ROUND(ificbasisdoel!O22*index!$O$8,2)</f>
        <v>4698</v>
      </c>
      <c r="P22" s="241">
        <f>ROUND(ificbasisdoel!P22*index!$O$8,2)</f>
        <v>4936.51</v>
      </c>
      <c r="Q22" s="241">
        <f>ROUND(ificbasisdoel!Q22*index!$O$8,2)</f>
        <v>5425.11</v>
      </c>
      <c r="R22" s="241">
        <f>ROUND(ificbasisdoel!R22*index!$O$8,2)</f>
        <v>5913.71</v>
      </c>
      <c r="S22" s="253">
        <f>ROUND(ificbasisdoel!S22*index!$O$8,2)</f>
        <v>6402.31</v>
      </c>
    </row>
    <row r="23" spans="1:19" x14ac:dyDescent="0.25">
      <c r="A23" s="250">
        <v>21</v>
      </c>
      <c r="B23" s="248">
        <f>ROUND(ificbasisdoel!B23*index!$O$8,2)</f>
        <v>2389.71</v>
      </c>
      <c r="C23" s="241">
        <f>ROUND(ificbasisdoel!C23*index!$O$8,2)</f>
        <v>2438.2600000000002</v>
      </c>
      <c r="D23" s="241">
        <f>ROUND(ificbasisdoel!D23*index!$O$8,2)</f>
        <v>2501.36</v>
      </c>
      <c r="E23" s="241">
        <f>ROUND(ificbasisdoel!E23*index!$O$8,2)</f>
        <v>2578.15</v>
      </c>
      <c r="F23" s="241">
        <f>ROUND(ificbasisdoel!F23*index!$O$8,2)</f>
        <v>2676.69</v>
      </c>
      <c r="G23" s="241">
        <f>ROUND(ificbasisdoel!G23*index!$O$8,2)</f>
        <v>2733.34</v>
      </c>
      <c r="H23" s="241">
        <f>ROUND(ificbasisdoel!H23*index!$O$8,2)</f>
        <v>2820.76</v>
      </c>
      <c r="I23" s="241">
        <f>ROUND(ificbasisdoel!I23*index!$O$8,2)</f>
        <v>2892.09</v>
      </c>
      <c r="J23" s="241">
        <f>ROUND(ificbasisdoel!J23*index!$O$8,2)</f>
        <v>3227.53</v>
      </c>
      <c r="K23" s="241">
        <f>ROUND(ificbasisdoel!K23*index!$O$8,2)</f>
        <v>3501.11</v>
      </c>
      <c r="L23" s="241">
        <f>ROUND(ificbasisdoel!L23*index!$O$8,2)</f>
        <v>3607.22</v>
      </c>
      <c r="M23" s="241">
        <f>ROUND(ificbasisdoel!M23*index!$O$8,2)</f>
        <v>4008.9</v>
      </c>
      <c r="N23" s="241">
        <f>ROUND(ificbasisdoel!N23*index!$O$8,2)</f>
        <v>4294.0200000000004</v>
      </c>
      <c r="O23" s="241">
        <f>ROUND(ificbasisdoel!O23*index!$O$8,2)</f>
        <v>4739.49</v>
      </c>
      <c r="P23" s="241">
        <f>ROUND(ificbasisdoel!P23*index!$O$8,2)</f>
        <v>4971.8100000000004</v>
      </c>
      <c r="Q23" s="241">
        <f>ROUND(ificbasisdoel!Q23*index!$O$8,2)</f>
        <v>5463.9</v>
      </c>
      <c r="R23" s="241">
        <f>ROUND(ificbasisdoel!R23*index!$O$8,2)</f>
        <v>5955.99</v>
      </c>
      <c r="S23" s="253">
        <f>ROUND(ificbasisdoel!S23*index!$O$8,2)</f>
        <v>6448.09</v>
      </c>
    </row>
    <row r="24" spans="1:19" x14ac:dyDescent="0.25">
      <c r="A24" s="250">
        <v>22</v>
      </c>
      <c r="B24" s="248">
        <f>ROUND(ificbasisdoel!B24*index!$O$8,2)</f>
        <v>2395.7600000000002</v>
      </c>
      <c r="C24" s="241">
        <f>ROUND(ificbasisdoel!C24*index!$O$8,2)</f>
        <v>2444.3200000000002</v>
      </c>
      <c r="D24" s="241">
        <f>ROUND(ificbasisdoel!D24*index!$O$8,2)</f>
        <v>2508.0700000000002</v>
      </c>
      <c r="E24" s="241">
        <f>ROUND(ificbasisdoel!E24*index!$O$8,2)</f>
        <v>2585.5700000000002</v>
      </c>
      <c r="F24" s="241">
        <f>ROUND(ificbasisdoel!F24*index!$O$8,2)</f>
        <v>2687.47</v>
      </c>
      <c r="G24" s="241">
        <f>ROUND(ificbasisdoel!G24*index!$O$8,2)</f>
        <v>2742.26</v>
      </c>
      <c r="H24" s="241">
        <f>ROUND(ificbasisdoel!H24*index!$O$8,2)</f>
        <v>2829.96</v>
      </c>
      <c r="I24" s="241">
        <f>ROUND(ificbasisdoel!I24*index!$O$8,2)</f>
        <v>2901.67</v>
      </c>
      <c r="J24" s="241">
        <f>ROUND(ificbasisdoel!J24*index!$O$8,2)</f>
        <v>3250.14</v>
      </c>
      <c r="K24" s="241">
        <f>ROUND(ificbasisdoel!K24*index!$O$8,2)</f>
        <v>3527</v>
      </c>
      <c r="L24" s="241">
        <f>ROUND(ificbasisdoel!L24*index!$O$8,2)</f>
        <v>3631.09</v>
      </c>
      <c r="M24" s="241">
        <f>ROUND(ificbasisdoel!M24*index!$O$8,2)</f>
        <v>4040.1</v>
      </c>
      <c r="N24" s="241">
        <f>ROUND(ificbasisdoel!N24*index!$O$8,2)</f>
        <v>4327.43</v>
      </c>
      <c r="O24" s="241">
        <f>ROUND(ificbasisdoel!O24*index!$O$8,2)</f>
        <v>4778.21</v>
      </c>
      <c r="P24" s="241">
        <f>ROUND(ificbasisdoel!P24*index!$O$8,2)</f>
        <v>5004.7</v>
      </c>
      <c r="Q24" s="241">
        <f>ROUND(ificbasisdoel!Q24*index!$O$8,2)</f>
        <v>5500.04</v>
      </c>
      <c r="R24" s="241">
        <f>ROUND(ificbasisdoel!R24*index!$O$8,2)</f>
        <v>5995.39</v>
      </c>
      <c r="S24" s="253">
        <f>ROUND(ificbasisdoel!S24*index!$O$8,2)</f>
        <v>6490.73</v>
      </c>
    </row>
    <row r="25" spans="1:19" x14ac:dyDescent="0.25">
      <c r="A25" s="250">
        <v>23</v>
      </c>
      <c r="B25" s="248">
        <f>ROUND(ificbasisdoel!B25*index!$O$8,2)</f>
        <v>2401.38</v>
      </c>
      <c r="C25" s="241">
        <f>ROUND(ificbasisdoel!C25*index!$O$8,2)</f>
        <v>2449.9299999999998</v>
      </c>
      <c r="D25" s="241">
        <f>ROUND(ificbasisdoel!D25*index!$O$8,2)</f>
        <v>2514.29</v>
      </c>
      <c r="E25" s="241">
        <f>ROUND(ificbasisdoel!E25*index!$O$8,2)</f>
        <v>2592.4499999999998</v>
      </c>
      <c r="F25" s="241">
        <f>ROUND(ificbasisdoel!F25*index!$O$8,2)</f>
        <v>2697.49</v>
      </c>
      <c r="G25" s="241">
        <f>ROUND(ificbasisdoel!G25*index!$O$8,2)</f>
        <v>2750.53</v>
      </c>
      <c r="H25" s="241">
        <f>ROUND(ificbasisdoel!H25*index!$O$8,2)</f>
        <v>2838.5</v>
      </c>
      <c r="I25" s="241">
        <f>ROUND(ificbasisdoel!I25*index!$O$8,2)</f>
        <v>2910.54</v>
      </c>
      <c r="J25" s="241">
        <f>ROUND(ificbasisdoel!J25*index!$O$8,2)</f>
        <v>3271.18</v>
      </c>
      <c r="K25" s="241">
        <f>ROUND(ificbasisdoel!K25*index!$O$8,2)</f>
        <v>3551.1</v>
      </c>
      <c r="L25" s="241">
        <f>ROUND(ificbasisdoel!L25*index!$O$8,2)</f>
        <v>3653.3</v>
      </c>
      <c r="M25" s="241">
        <f>ROUND(ificbasisdoel!M25*index!$O$8,2)</f>
        <v>4069.17</v>
      </c>
      <c r="N25" s="241">
        <f>ROUND(ificbasisdoel!N25*index!$O$8,2)</f>
        <v>4358.58</v>
      </c>
      <c r="O25" s="241">
        <f>ROUND(ificbasisdoel!O25*index!$O$8,2)</f>
        <v>4814.33</v>
      </c>
      <c r="P25" s="241">
        <f>ROUND(ificbasisdoel!P25*index!$O$8,2)</f>
        <v>5035.32</v>
      </c>
      <c r="Q25" s="241">
        <f>ROUND(ificbasisdoel!Q25*index!$O$8,2)</f>
        <v>5533.69</v>
      </c>
      <c r="R25" s="241">
        <f>ROUND(ificbasisdoel!R25*index!$O$8,2)</f>
        <v>6032.06</v>
      </c>
      <c r="S25" s="253">
        <f>ROUND(ificbasisdoel!S25*index!$O$8,2)</f>
        <v>6530.43</v>
      </c>
    </row>
    <row r="26" spans="1:19" x14ac:dyDescent="0.25">
      <c r="A26" s="250">
        <v>24</v>
      </c>
      <c r="B26" s="248">
        <f>ROUND(ificbasisdoel!B26*index!$O$8,2)</f>
        <v>2406.59</v>
      </c>
      <c r="C26" s="241">
        <f>ROUND(ificbasisdoel!C26*index!$O$8,2)</f>
        <v>2455.14</v>
      </c>
      <c r="D26" s="241">
        <f>ROUND(ificbasisdoel!D26*index!$O$8,2)</f>
        <v>2520.06</v>
      </c>
      <c r="E26" s="241">
        <f>ROUND(ificbasisdoel!E26*index!$O$8,2)</f>
        <v>2598.83</v>
      </c>
      <c r="F26" s="241">
        <f>ROUND(ificbasisdoel!F26*index!$O$8,2)</f>
        <v>2706.78</v>
      </c>
      <c r="G26" s="241">
        <f>ROUND(ificbasisdoel!G26*index!$O$8,2)</f>
        <v>2758.2</v>
      </c>
      <c r="H26" s="241">
        <f>ROUND(ificbasisdoel!H26*index!$O$8,2)</f>
        <v>2846.43</v>
      </c>
      <c r="I26" s="241">
        <f>ROUND(ificbasisdoel!I26*index!$O$8,2)</f>
        <v>2918.77</v>
      </c>
      <c r="J26" s="241">
        <f>ROUND(ificbasisdoel!J26*index!$O$8,2)</f>
        <v>3290.79</v>
      </c>
      <c r="K26" s="241">
        <f>ROUND(ificbasisdoel!K26*index!$O$8,2)</f>
        <v>3573.57</v>
      </c>
      <c r="L26" s="241">
        <f>ROUND(ificbasisdoel!L26*index!$O$8,2)</f>
        <v>3673.97</v>
      </c>
      <c r="M26" s="241">
        <f>ROUND(ificbasisdoel!M26*index!$O$8,2)</f>
        <v>4096.26</v>
      </c>
      <c r="N26" s="241">
        <f>ROUND(ificbasisdoel!N26*index!$O$8,2)</f>
        <v>4387.6000000000004</v>
      </c>
      <c r="O26" s="241">
        <f>ROUND(ificbasisdoel!O26*index!$O$8,2)</f>
        <v>4847.9799999999996</v>
      </c>
      <c r="P26" s="241">
        <f>ROUND(ificbasisdoel!P26*index!$O$8,2)</f>
        <v>5063.8</v>
      </c>
      <c r="Q26" s="241">
        <f>ROUND(ificbasisdoel!Q26*index!$O$8,2)</f>
        <v>5565.01</v>
      </c>
      <c r="R26" s="241">
        <f>ROUND(ificbasisdoel!R26*index!$O$8,2)</f>
        <v>6066.2</v>
      </c>
      <c r="S26" s="253">
        <f>ROUND(ificbasisdoel!S26*index!$O$8,2)</f>
        <v>6567.4</v>
      </c>
    </row>
    <row r="27" spans="1:19" x14ac:dyDescent="0.25">
      <c r="A27" s="250">
        <v>25</v>
      </c>
      <c r="B27" s="248">
        <f>ROUND(ificbasisdoel!B27*index!$O$8,2)</f>
        <v>2411.42</v>
      </c>
      <c r="C27" s="241">
        <f>ROUND(ificbasisdoel!C27*index!$O$8,2)</f>
        <v>2459.96</v>
      </c>
      <c r="D27" s="241">
        <f>ROUND(ificbasisdoel!D27*index!$O$8,2)</f>
        <v>2525.41</v>
      </c>
      <c r="E27" s="241">
        <f>ROUND(ificbasisdoel!E27*index!$O$8,2)</f>
        <v>2604.7399999999998</v>
      </c>
      <c r="F27" s="241">
        <f>ROUND(ificbasisdoel!F27*index!$O$8,2)</f>
        <v>2715.4</v>
      </c>
      <c r="G27" s="241">
        <f>ROUND(ificbasisdoel!G27*index!$O$8,2)</f>
        <v>2765.32</v>
      </c>
      <c r="H27" s="241">
        <f>ROUND(ificbasisdoel!H27*index!$O$8,2)</f>
        <v>2853.78</v>
      </c>
      <c r="I27" s="241">
        <f>ROUND(ificbasisdoel!I27*index!$O$8,2)</f>
        <v>2926.42</v>
      </c>
      <c r="J27" s="241">
        <f>ROUND(ificbasisdoel!J27*index!$O$8,2)</f>
        <v>3309.02</v>
      </c>
      <c r="K27" s="241">
        <f>ROUND(ificbasisdoel!K27*index!$O$8,2)</f>
        <v>3594.48</v>
      </c>
      <c r="L27" s="241">
        <f>ROUND(ificbasisdoel!L27*index!$O$8,2)</f>
        <v>3693.2</v>
      </c>
      <c r="M27" s="241">
        <f>ROUND(ificbasisdoel!M27*index!$O$8,2)</f>
        <v>4121.49</v>
      </c>
      <c r="N27" s="241">
        <f>ROUND(ificbasisdoel!N27*index!$O$8,2)</f>
        <v>4414.6099999999997</v>
      </c>
      <c r="O27" s="241">
        <f>ROUND(ificbasisdoel!O27*index!$O$8,2)</f>
        <v>4879.33</v>
      </c>
      <c r="P27" s="241">
        <f>ROUND(ificbasisdoel!P27*index!$O$8,2)</f>
        <v>5090.3100000000004</v>
      </c>
      <c r="Q27" s="241">
        <f>ROUND(ificbasisdoel!Q27*index!$O$8,2)</f>
        <v>5594.14</v>
      </c>
      <c r="R27" s="241">
        <f>ROUND(ificbasisdoel!R27*index!$O$8,2)</f>
        <v>6097.95</v>
      </c>
      <c r="S27" s="253">
        <f>ROUND(ificbasisdoel!S27*index!$O$8,2)</f>
        <v>6601.77</v>
      </c>
    </row>
    <row r="28" spans="1:19" x14ac:dyDescent="0.25">
      <c r="A28" s="250">
        <v>26</v>
      </c>
      <c r="B28" s="248">
        <f>ROUND(ificbasisdoel!B28*index!$O$8,2)</f>
        <v>2415.89</v>
      </c>
      <c r="C28" s="241">
        <f>ROUND(ificbasisdoel!C28*index!$O$8,2)</f>
        <v>2472.0300000000002</v>
      </c>
      <c r="D28" s="241">
        <f>ROUND(ificbasisdoel!D28*index!$O$8,2)</f>
        <v>2537.96</v>
      </c>
      <c r="E28" s="241">
        <f>ROUND(ificbasisdoel!E28*index!$O$8,2)</f>
        <v>2617.8000000000002</v>
      </c>
      <c r="F28" s="241">
        <f>ROUND(ificbasisdoel!F28*index!$O$8,2)</f>
        <v>2731</v>
      </c>
      <c r="G28" s="241">
        <f>ROUND(ificbasisdoel!G28*index!$O$8,2)</f>
        <v>2779.51</v>
      </c>
      <c r="H28" s="241">
        <f>ROUND(ificbasisdoel!H28*index!$O$8,2)</f>
        <v>2868.19</v>
      </c>
      <c r="I28" s="241">
        <f>ROUND(ificbasisdoel!I28*index!$O$8,2)</f>
        <v>2933.5</v>
      </c>
      <c r="J28" s="241">
        <f>ROUND(ificbasisdoel!J28*index!$O$8,2)</f>
        <v>3325.99</v>
      </c>
      <c r="K28" s="241">
        <f>ROUND(ificbasisdoel!K28*index!$O$8,2)</f>
        <v>3613.92</v>
      </c>
      <c r="L28" s="241">
        <f>ROUND(ificbasisdoel!L28*index!$O$8,2)</f>
        <v>3711.09</v>
      </c>
      <c r="M28" s="241">
        <f>ROUND(ificbasisdoel!M28*index!$O$8,2)</f>
        <v>4144.97</v>
      </c>
      <c r="N28" s="241">
        <f>ROUND(ificbasisdoel!N28*index!$O$8,2)</f>
        <v>4439.76</v>
      </c>
      <c r="O28" s="241">
        <f>ROUND(ificbasisdoel!O28*index!$O$8,2)</f>
        <v>4908.51</v>
      </c>
      <c r="P28" s="241">
        <f>ROUND(ificbasisdoel!P28*index!$O$8,2)</f>
        <v>5114.96</v>
      </c>
      <c r="Q28" s="241">
        <f>ROUND(ificbasisdoel!Q28*index!$O$8,2)</f>
        <v>5621.22</v>
      </c>
      <c r="R28" s="241">
        <f>ROUND(ificbasisdoel!R28*index!$O$8,2)</f>
        <v>6127.48</v>
      </c>
      <c r="S28" s="253">
        <f>ROUND(ificbasisdoel!S28*index!$O$8,2)</f>
        <v>6633.74</v>
      </c>
    </row>
    <row r="29" spans="1:19" x14ac:dyDescent="0.25">
      <c r="A29" s="250">
        <v>27</v>
      </c>
      <c r="B29" s="248">
        <f>ROUND(ificbasisdoel!B29*index!$O$8,2)</f>
        <v>2420.0300000000002</v>
      </c>
      <c r="C29" s="241">
        <f>ROUND(ificbasisdoel!C29*index!$O$8,2)</f>
        <v>2476.17</v>
      </c>
      <c r="D29" s="241">
        <f>ROUND(ificbasisdoel!D29*index!$O$8,2)</f>
        <v>2542.5500000000002</v>
      </c>
      <c r="E29" s="241">
        <f>ROUND(ificbasisdoel!E29*index!$O$8,2)</f>
        <v>2622.89</v>
      </c>
      <c r="F29" s="241">
        <f>ROUND(ificbasisdoel!F29*index!$O$8,2)</f>
        <v>2738.43</v>
      </c>
      <c r="G29" s="241">
        <f>ROUND(ificbasisdoel!G29*index!$O$8,2)</f>
        <v>2785.64</v>
      </c>
      <c r="H29" s="241">
        <f>ROUND(ificbasisdoel!H29*index!$O$8,2)</f>
        <v>2874.5</v>
      </c>
      <c r="I29" s="241">
        <f>ROUND(ificbasisdoel!I29*index!$O$8,2)</f>
        <v>2940.07</v>
      </c>
      <c r="J29" s="241">
        <f>ROUND(ificbasisdoel!J29*index!$O$8,2)</f>
        <v>3341.76</v>
      </c>
      <c r="K29" s="241">
        <f>ROUND(ificbasisdoel!K29*index!$O$8,2)</f>
        <v>3632.02</v>
      </c>
      <c r="L29" s="241">
        <f>ROUND(ificbasisdoel!L29*index!$O$8,2)</f>
        <v>3727.71</v>
      </c>
      <c r="M29" s="241">
        <f>ROUND(ificbasisdoel!M29*index!$O$8,2)</f>
        <v>4166.8100000000004</v>
      </c>
      <c r="N29" s="241">
        <f>ROUND(ificbasisdoel!N29*index!$O$8,2)</f>
        <v>4463.16</v>
      </c>
      <c r="O29" s="241">
        <f>ROUND(ificbasisdoel!O29*index!$O$8,2)</f>
        <v>4935.67</v>
      </c>
      <c r="P29" s="241">
        <f>ROUND(ificbasisdoel!P29*index!$O$8,2)</f>
        <v>5137.87</v>
      </c>
      <c r="Q29" s="241">
        <f>ROUND(ificbasisdoel!Q29*index!$O$8,2)</f>
        <v>5646.4</v>
      </c>
      <c r="R29" s="241">
        <f>ROUND(ificbasisdoel!R29*index!$O$8,2)</f>
        <v>6154.92</v>
      </c>
      <c r="S29" s="253">
        <f>ROUND(ificbasisdoel!S29*index!$O$8,2)</f>
        <v>6663.45</v>
      </c>
    </row>
    <row r="30" spans="1:19" x14ac:dyDescent="0.25">
      <c r="A30" s="250">
        <v>28</v>
      </c>
      <c r="B30" s="248">
        <f>ROUND(ificbasisdoel!B30*index!$O$8,2)</f>
        <v>2423.88</v>
      </c>
      <c r="C30" s="241">
        <f>ROUND(ificbasisdoel!C30*index!$O$8,2)</f>
        <v>2480.0100000000002</v>
      </c>
      <c r="D30" s="241">
        <f>ROUND(ificbasisdoel!D30*index!$O$8,2)</f>
        <v>2546.8200000000002</v>
      </c>
      <c r="E30" s="241">
        <f>ROUND(ificbasisdoel!E30*index!$O$8,2)</f>
        <v>2627.6</v>
      </c>
      <c r="F30" s="241">
        <f>ROUND(ificbasisdoel!F30*index!$O$8,2)</f>
        <v>2745.32</v>
      </c>
      <c r="G30" s="241">
        <f>ROUND(ificbasisdoel!G30*index!$O$8,2)</f>
        <v>2791.31</v>
      </c>
      <c r="H30" s="241">
        <f>ROUND(ificbasisdoel!H30*index!$O$8,2)</f>
        <v>2880.37</v>
      </c>
      <c r="I30" s="241">
        <f>ROUND(ificbasisdoel!I30*index!$O$8,2)</f>
        <v>2946.15</v>
      </c>
      <c r="J30" s="241">
        <f>ROUND(ificbasisdoel!J30*index!$O$8,2)</f>
        <v>3356.42</v>
      </c>
      <c r="K30" s="241">
        <f>ROUND(ificbasisdoel!K30*index!$O$8,2)</f>
        <v>3648.84</v>
      </c>
      <c r="L30" s="241">
        <f>ROUND(ificbasisdoel!L30*index!$O$8,2)</f>
        <v>3743.15</v>
      </c>
      <c r="M30" s="241">
        <f>ROUND(ificbasisdoel!M30*index!$O$8,2)</f>
        <v>4187.12</v>
      </c>
      <c r="N30" s="241">
        <f>ROUND(ificbasisdoel!N30*index!$O$8,2)</f>
        <v>4484.91</v>
      </c>
      <c r="O30" s="241">
        <f>ROUND(ificbasisdoel!O30*index!$O$8,2)</f>
        <v>4960.93</v>
      </c>
      <c r="P30" s="241">
        <f>ROUND(ificbasisdoel!P30*index!$O$8,2)</f>
        <v>5159.16</v>
      </c>
      <c r="Q30" s="241">
        <f>ROUND(ificbasisdoel!Q30*index!$O$8,2)</f>
        <v>5669.78</v>
      </c>
      <c r="R30" s="241">
        <f>ROUND(ificbasisdoel!R30*index!$O$8,2)</f>
        <v>6180.42</v>
      </c>
      <c r="S30" s="253">
        <f>ROUND(ificbasisdoel!S30*index!$O$8,2)</f>
        <v>6691.05</v>
      </c>
    </row>
    <row r="31" spans="1:19" x14ac:dyDescent="0.25">
      <c r="A31" s="250">
        <v>29</v>
      </c>
      <c r="B31" s="248">
        <f>ROUND(ificbasisdoel!B31*index!$O$8,2)</f>
        <v>2427.44</v>
      </c>
      <c r="C31" s="241">
        <f>ROUND(ificbasisdoel!C31*index!$O$8,2)</f>
        <v>2483.5700000000002</v>
      </c>
      <c r="D31" s="241">
        <f>ROUND(ificbasisdoel!D31*index!$O$8,2)</f>
        <v>2550.7600000000002</v>
      </c>
      <c r="E31" s="241">
        <f>ROUND(ificbasisdoel!E31*index!$O$8,2)</f>
        <v>2631.96</v>
      </c>
      <c r="F31" s="241">
        <f>ROUND(ificbasisdoel!F31*index!$O$8,2)</f>
        <v>2751.71</v>
      </c>
      <c r="G31" s="241">
        <f>ROUND(ificbasisdoel!G31*index!$O$8,2)</f>
        <v>2796.57</v>
      </c>
      <c r="H31" s="241">
        <f>ROUND(ificbasisdoel!H31*index!$O$8,2)</f>
        <v>2885.8</v>
      </c>
      <c r="I31" s="241">
        <f>ROUND(ificbasisdoel!I31*index!$O$8,2)</f>
        <v>2951.8</v>
      </c>
      <c r="J31" s="241">
        <f>ROUND(ificbasisdoel!J31*index!$O$8,2)</f>
        <v>3370.04</v>
      </c>
      <c r="K31" s="241">
        <f>ROUND(ificbasisdoel!K31*index!$O$8,2)</f>
        <v>3664.47</v>
      </c>
      <c r="L31" s="241">
        <f>ROUND(ificbasisdoel!L31*index!$O$8,2)</f>
        <v>3757.5</v>
      </c>
      <c r="M31" s="241">
        <f>ROUND(ificbasisdoel!M31*index!$O$8,2)</f>
        <v>4205.99</v>
      </c>
      <c r="N31" s="241">
        <f>ROUND(ificbasisdoel!N31*index!$O$8,2)</f>
        <v>4505.13</v>
      </c>
      <c r="O31" s="241">
        <f>ROUND(ificbasisdoel!O31*index!$O$8,2)</f>
        <v>4984.41</v>
      </c>
      <c r="P31" s="241">
        <f>ROUND(ificbasisdoel!P31*index!$O$8,2)</f>
        <v>5178.92</v>
      </c>
      <c r="Q31" s="241">
        <f>ROUND(ificbasisdoel!Q31*index!$O$8,2)</f>
        <v>5691.52</v>
      </c>
      <c r="R31" s="241">
        <f>ROUND(ificbasisdoel!R31*index!$O$8,2)</f>
        <v>6204.1</v>
      </c>
      <c r="S31" s="253">
        <f>ROUND(ificbasisdoel!S31*index!$O$8,2)</f>
        <v>6716.7</v>
      </c>
    </row>
    <row r="32" spans="1:19" x14ac:dyDescent="0.25">
      <c r="A32" s="250">
        <v>30</v>
      </c>
      <c r="B32" s="248">
        <f>ROUND(ificbasisdoel!B32*index!$O$8,2)</f>
        <v>2430.7399999999998</v>
      </c>
      <c r="C32" s="241">
        <f>ROUND(ificbasisdoel!C32*index!$O$8,2)</f>
        <v>2486.87</v>
      </c>
      <c r="D32" s="241">
        <f>ROUND(ificbasisdoel!D32*index!$O$8,2)</f>
        <v>2554.42</v>
      </c>
      <c r="E32" s="241">
        <f>ROUND(ificbasisdoel!E32*index!$O$8,2)</f>
        <v>2636.01</v>
      </c>
      <c r="F32" s="241">
        <f>ROUND(ificbasisdoel!F32*index!$O$8,2)</f>
        <v>2757.63</v>
      </c>
      <c r="G32" s="241">
        <f>ROUND(ificbasisdoel!G32*index!$O$8,2)</f>
        <v>2801.45</v>
      </c>
      <c r="H32" s="241">
        <f>ROUND(ificbasisdoel!H32*index!$O$8,2)</f>
        <v>2890.83</v>
      </c>
      <c r="I32" s="241">
        <f>ROUND(ificbasisdoel!I32*index!$O$8,2)</f>
        <v>2957.04</v>
      </c>
      <c r="J32" s="241">
        <f>ROUND(ificbasisdoel!J32*index!$O$8,2)</f>
        <v>3382.69</v>
      </c>
      <c r="K32" s="241">
        <f>ROUND(ificbasisdoel!K32*index!$O$8,2)</f>
        <v>3678.98</v>
      </c>
      <c r="L32" s="241">
        <f>ROUND(ificbasisdoel!L32*index!$O$8,2)</f>
        <v>3770.82</v>
      </c>
      <c r="M32" s="241">
        <f>ROUND(ificbasisdoel!M32*index!$O$8,2)</f>
        <v>4223.54</v>
      </c>
      <c r="N32" s="241">
        <f>ROUND(ificbasisdoel!N32*index!$O$8,2)</f>
        <v>4523.92</v>
      </c>
      <c r="O32" s="241">
        <f>ROUND(ificbasisdoel!O32*index!$O$8,2)</f>
        <v>5006.24</v>
      </c>
      <c r="P32" s="241">
        <f>ROUND(ificbasisdoel!P32*index!$O$8,2)</f>
        <v>5197.29</v>
      </c>
      <c r="Q32" s="241">
        <f>ROUND(ificbasisdoel!Q32*index!$O$8,2)</f>
        <v>5711.69</v>
      </c>
      <c r="R32" s="241">
        <f>ROUND(ificbasisdoel!R32*index!$O$8,2)</f>
        <v>6226.1</v>
      </c>
      <c r="S32" s="253">
        <f>ROUND(ificbasisdoel!S32*index!$O$8,2)</f>
        <v>6740.5</v>
      </c>
    </row>
    <row r="33" spans="1:19" x14ac:dyDescent="0.25">
      <c r="A33" s="250">
        <v>31</v>
      </c>
      <c r="B33" s="248">
        <f>ROUND(ificbasisdoel!B33*index!$O$8,2)</f>
        <v>2433.79</v>
      </c>
      <c r="C33" s="241">
        <f>ROUND(ificbasisdoel!C33*index!$O$8,2)</f>
        <v>2497.46</v>
      </c>
      <c r="D33" s="241">
        <f>ROUND(ificbasisdoel!D33*index!$O$8,2)</f>
        <v>2565.35</v>
      </c>
      <c r="E33" s="241">
        <f>ROUND(ificbasisdoel!E33*index!$O$8,2)</f>
        <v>2647.29</v>
      </c>
      <c r="F33" s="241">
        <f>ROUND(ificbasisdoel!F33*index!$O$8,2)</f>
        <v>2770.67</v>
      </c>
      <c r="G33" s="241">
        <f>ROUND(ificbasisdoel!G33*index!$O$8,2)</f>
        <v>2813.5</v>
      </c>
      <c r="H33" s="241">
        <f>ROUND(ificbasisdoel!H33*index!$O$8,2)</f>
        <v>2903.03</v>
      </c>
      <c r="I33" s="241">
        <f>ROUND(ificbasisdoel!I33*index!$O$8,2)</f>
        <v>2961.88</v>
      </c>
      <c r="J33" s="241">
        <f>ROUND(ificbasisdoel!J33*index!$O$8,2)</f>
        <v>3394.44</v>
      </c>
      <c r="K33" s="241">
        <f>ROUND(ificbasisdoel!K33*index!$O$8,2)</f>
        <v>3692.46</v>
      </c>
      <c r="L33" s="241">
        <f>ROUND(ificbasisdoel!L33*index!$O$8,2)</f>
        <v>3783.18</v>
      </c>
      <c r="M33" s="241">
        <f>ROUND(ificbasisdoel!M33*index!$O$8,2)</f>
        <v>4239.83</v>
      </c>
      <c r="N33" s="241">
        <f>ROUND(ificbasisdoel!N33*index!$O$8,2)</f>
        <v>4541.37</v>
      </c>
      <c r="O33" s="241">
        <f>ROUND(ificbasisdoel!O33*index!$O$8,2)</f>
        <v>5026.5200000000004</v>
      </c>
      <c r="P33" s="241">
        <f>ROUND(ificbasisdoel!P33*index!$O$8,2)</f>
        <v>5214.33</v>
      </c>
      <c r="Q33" s="241">
        <f>ROUND(ificbasisdoel!Q33*index!$O$8,2)</f>
        <v>5730.42</v>
      </c>
      <c r="R33" s="241">
        <f>ROUND(ificbasisdoel!R33*index!$O$8,2)</f>
        <v>6246.51</v>
      </c>
      <c r="S33" s="253">
        <f>ROUND(ificbasisdoel!S33*index!$O$8,2)</f>
        <v>6762.61</v>
      </c>
    </row>
    <row r="34" spans="1:19" x14ac:dyDescent="0.25">
      <c r="A34" s="250">
        <v>32</v>
      </c>
      <c r="B34" s="248">
        <f>ROUND(ificbasisdoel!B34*index!$O$8,2)</f>
        <v>2436.62</v>
      </c>
      <c r="C34" s="241">
        <f>ROUND(ificbasisdoel!C34*index!$O$8,2)</f>
        <v>2500.29</v>
      </c>
      <c r="D34" s="241">
        <f>ROUND(ificbasisdoel!D34*index!$O$8,2)</f>
        <v>2568.48</v>
      </c>
      <c r="E34" s="241">
        <f>ROUND(ificbasisdoel!E34*index!$O$8,2)</f>
        <v>2650.76</v>
      </c>
      <c r="F34" s="241">
        <f>ROUND(ificbasisdoel!F34*index!$O$8,2)</f>
        <v>2775.76</v>
      </c>
      <c r="G34" s="241">
        <f>ROUND(ificbasisdoel!G34*index!$O$8,2)</f>
        <v>2817.68</v>
      </c>
      <c r="H34" s="241">
        <f>ROUND(ificbasisdoel!H34*index!$O$8,2)</f>
        <v>2907.36</v>
      </c>
      <c r="I34" s="241">
        <f>ROUND(ificbasisdoel!I34*index!$O$8,2)</f>
        <v>2966.37</v>
      </c>
      <c r="J34" s="241">
        <f>ROUND(ificbasisdoel!J34*index!$O$8,2)</f>
        <v>3405.33</v>
      </c>
      <c r="K34" s="241">
        <f>ROUND(ificbasisdoel!K34*index!$O$8,2)</f>
        <v>3704.98</v>
      </c>
      <c r="L34" s="241">
        <f>ROUND(ificbasisdoel!L34*index!$O$8,2)</f>
        <v>3794.65</v>
      </c>
      <c r="M34" s="241">
        <f>ROUND(ificbasisdoel!M34*index!$O$8,2)</f>
        <v>4254.96</v>
      </c>
      <c r="N34" s="241">
        <f>ROUND(ificbasisdoel!N34*index!$O$8,2)</f>
        <v>4557.58</v>
      </c>
      <c r="O34" s="241">
        <f>ROUND(ificbasisdoel!O34*index!$O$8,2)</f>
        <v>5045.3500000000004</v>
      </c>
      <c r="P34" s="241">
        <f>ROUND(ificbasisdoel!P34*index!$O$8,2)</f>
        <v>5230.1400000000003</v>
      </c>
      <c r="Q34" s="241">
        <f>ROUND(ificbasisdoel!Q34*index!$O$8,2)</f>
        <v>5747.8</v>
      </c>
      <c r="R34" s="241">
        <f>ROUND(ificbasisdoel!R34*index!$O$8,2)</f>
        <v>6265.46</v>
      </c>
      <c r="S34" s="253">
        <f>ROUND(ificbasisdoel!S34*index!$O$8,2)</f>
        <v>6783.12</v>
      </c>
    </row>
    <row r="35" spans="1:19" x14ac:dyDescent="0.25">
      <c r="A35" s="250">
        <v>33</v>
      </c>
      <c r="B35" s="248">
        <f>ROUND(ificbasisdoel!B35*index!$O$8,2)</f>
        <v>2439.2399999999998</v>
      </c>
      <c r="C35" s="241">
        <f>ROUND(ificbasisdoel!C35*index!$O$8,2)</f>
        <v>2502.91</v>
      </c>
      <c r="D35" s="241">
        <f>ROUND(ificbasisdoel!D35*index!$O$8,2)</f>
        <v>2571.38</v>
      </c>
      <c r="E35" s="241">
        <f>ROUND(ificbasisdoel!E35*index!$O$8,2)</f>
        <v>2653.98</v>
      </c>
      <c r="F35" s="241">
        <f>ROUND(ificbasisdoel!F35*index!$O$8,2)</f>
        <v>2780.47</v>
      </c>
      <c r="G35" s="241">
        <f>ROUND(ificbasisdoel!G35*index!$O$8,2)</f>
        <v>2821.56</v>
      </c>
      <c r="H35" s="241">
        <f>ROUND(ificbasisdoel!H35*index!$O$8,2)</f>
        <v>2911.36</v>
      </c>
      <c r="I35" s="241">
        <f>ROUND(ificbasisdoel!I35*index!$O$8,2)</f>
        <v>2970.53</v>
      </c>
      <c r="J35" s="241">
        <f>ROUND(ificbasisdoel!J35*index!$O$8,2)</f>
        <v>3415.46</v>
      </c>
      <c r="K35" s="241">
        <f>ROUND(ificbasisdoel!K35*index!$O$8,2)</f>
        <v>3716.6</v>
      </c>
      <c r="L35" s="241">
        <f>ROUND(ificbasisdoel!L35*index!$O$8,2)</f>
        <v>3805.3</v>
      </c>
      <c r="M35" s="241">
        <f>ROUND(ificbasisdoel!M35*index!$O$8,2)</f>
        <v>4269</v>
      </c>
      <c r="N35" s="241">
        <f>ROUND(ificbasisdoel!N35*index!$O$8,2)</f>
        <v>4572.62</v>
      </c>
      <c r="O35" s="241">
        <f>ROUND(ificbasisdoel!O35*index!$O$8,2)</f>
        <v>5062.84</v>
      </c>
      <c r="P35" s="241">
        <f>ROUND(ificbasisdoel!P35*index!$O$8,2)</f>
        <v>5244.81</v>
      </c>
      <c r="Q35" s="241">
        <f>ROUND(ificbasisdoel!Q35*index!$O$8,2)</f>
        <v>5763.93</v>
      </c>
      <c r="R35" s="241">
        <f>ROUND(ificbasisdoel!R35*index!$O$8,2)</f>
        <v>6283.04</v>
      </c>
      <c r="S35" s="253">
        <f>ROUND(ificbasisdoel!S35*index!$O$8,2)</f>
        <v>6802.15</v>
      </c>
    </row>
    <row r="36" spans="1:19" x14ac:dyDescent="0.25">
      <c r="A36" s="250">
        <v>34</v>
      </c>
      <c r="B36" s="248">
        <f>ROUND(ificbasisdoel!B36*index!$O$8,2)</f>
        <v>2441.66</v>
      </c>
      <c r="C36" s="241">
        <f>ROUND(ificbasisdoel!C36*index!$O$8,2)</f>
        <v>2505.34</v>
      </c>
      <c r="D36" s="241">
        <f>ROUND(ificbasisdoel!D36*index!$O$8,2)</f>
        <v>2574.0700000000002</v>
      </c>
      <c r="E36" s="241">
        <f>ROUND(ificbasisdoel!E36*index!$O$8,2)</f>
        <v>2656.95</v>
      </c>
      <c r="F36" s="241">
        <f>ROUND(ificbasisdoel!F36*index!$O$8,2)</f>
        <v>2784.85</v>
      </c>
      <c r="G36" s="241">
        <f>ROUND(ificbasisdoel!G36*index!$O$8,2)</f>
        <v>2825.16</v>
      </c>
      <c r="H36" s="241">
        <f>ROUND(ificbasisdoel!H36*index!$O$8,2)</f>
        <v>2915.07</v>
      </c>
      <c r="I36" s="241">
        <f>ROUND(ificbasisdoel!I36*index!$O$8,2)</f>
        <v>2974.39</v>
      </c>
      <c r="J36" s="241">
        <f>ROUND(ificbasisdoel!J36*index!$O$8,2)</f>
        <v>3424.84</v>
      </c>
      <c r="K36" s="241">
        <f>ROUND(ificbasisdoel!K36*index!$O$8,2)</f>
        <v>3727.38</v>
      </c>
      <c r="L36" s="241">
        <f>ROUND(ificbasisdoel!L36*index!$O$8,2)</f>
        <v>3815.18</v>
      </c>
      <c r="M36" s="241">
        <f>ROUND(ificbasisdoel!M36*index!$O$8,2)</f>
        <v>4282.04</v>
      </c>
      <c r="N36" s="241">
        <f>ROUND(ificbasisdoel!N36*index!$O$8,2)</f>
        <v>4586.58</v>
      </c>
      <c r="O36" s="241">
        <f>ROUND(ificbasisdoel!O36*index!$O$8,2)</f>
        <v>5079.07</v>
      </c>
      <c r="P36" s="241">
        <f>ROUND(ificbasisdoel!P36*index!$O$8,2)</f>
        <v>5258.42</v>
      </c>
      <c r="Q36" s="241">
        <f>ROUND(ificbasisdoel!Q36*index!$O$8,2)</f>
        <v>5778.88</v>
      </c>
      <c r="R36" s="241">
        <f>ROUND(ificbasisdoel!R36*index!$O$8,2)</f>
        <v>6299.34</v>
      </c>
      <c r="S36" s="253">
        <f>ROUND(ificbasisdoel!S36*index!$O$8,2)</f>
        <v>6819.8</v>
      </c>
    </row>
    <row r="37" spans="1:19" x14ac:dyDescent="0.25">
      <c r="A37" s="250">
        <v>35</v>
      </c>
      <c r="B37" s="248">
        <f>ROUND(ificbasisdoel!B37*index!$O$8,2)</f>
        <v>2443.91</v>
      </c>
      <c r="C37" s="241">
        <f>ROUND(ificbasisdoel!C37*index!$O$8,2)</f>
        <v>2507.58</v>
      </c>
      <c r="D37" s="241">
        <f>ROUND(ificbasisdoel!D37*index!$O$8,2)</f>
        <v>2576.5700000000002</v>
      </c>
      <c r="E37" s="241">
        <f>ROUND(ificbasisdoel!E37*index!$O$8,2)</f>
        <v>2659.71</v>
      </c>
      <c r="F37" s="241">
        <f>ROUND(ificbasisdoel!F37*index!$O$8,2)</f>
        <v>2788.9</v>
      </c>
      <c r="G37" s="241">
        <f>ROUND(ificbasisdoel!G37*index!$O$8,2)</f>
        <v>2828.48</v>
      </c>
      <c r="H37" s="241">
        <f>ROUND(ificbasisdoel!H37*index!$O$8,2)</f>
        <v>2918.5</v>
      </c>
      <c r="I37" s="241">
        <f>ROUND(ificbasisdoel!I37*index!$O$8,2)</f>
        <v>2977.96</v>
      </c>
      <c r="J37" s="241">
        <f>ROUND(ificbasisdoel!J37*index!$O$8,2)</f>
        <v>3433.54</v>
      </c>
      <c r="K37" s="241">
        <f>ROUND(ificbasisdoel!K37*index!$O$8,2)</f>
        <v>3737.38</v>
      </c>
      <c r="L37" s="241">
        <f>ROUND(ificbasisdoel!L37*index!$O$8,2)</f>
        <v>3824.33</v>
      </c>
      <c r="M37" s="241">
        <f>ROUND(ificbasisdoel!M37*index!$O$8,2)</f>
        <v>4294.13</v>
      </c>
      <c r="N37" s="241">
        <f>ROUND(ificbasisdoel!N37*index!$O$8,2)</f>
        <v>4599.54</v>
      </c>
      <c r="O37" s="241">
        <f>ROUND(ificbasisdoel!O37*index!$O$8,2)</f>
        <v>5094.13</v>
      </c>
      <c r="P37" s="241">
        <f>ROUND(ificbasisdoel!P37*index!$O$8,2)</f>
        <v>5271.05</v>
      </c>
      <c r="Q37" s="241">
        <f>ROUND(ificbasisdoel!Q37*index!$O$8,2)</f>
        <v>5792.76</v>
      </c>
      <c r="R37" s="241">
        <f>ROUND(ificbasisdoel!R37*index!$O$8,2)</f>
        <v>6314.47</v>
      </c>
      <c r="S37" s="253">
        <f>ROUND(ificbasisdoel!S37*index!$O$8,2)</f>
        <v>6836.18</v>
      </c>
    </row>
    <row r="38" spans="1:19" x14ac:dyDescent="0.25">
      <c r="A38" s="250">
        <v>36</v>
      </c>
      <c r="B38" s="248">
        <f>ROUND(ificbasisdoel!B38*index!$O$8,2)</f>
        <v>2443.91</v>
      </c>
      <c r="C38" s="241">
        <f>ROUND(ificbasisdoel!C38*index!$O$8,2)</f>
        <v>2507.58</v>
      </c>
      <c r="D38" s="241">
        <f>ROUND(ificbasisdoel!D38*index!$O$8,2)</f>
        <v>2576.5700000000002</v>
      </c>
      <c r="E38" s="241">
        <f>ROUND(ificbasisdoel!E38*index!$O$8,2)</f>
        <v>2659.71</v>
      </c>
      <c r="F38" s="241">
        <f>ROUND(ificbasisdoel!F38*index!$O$8,2)</f>
        <v>2788.9</v>
      </c>
      <c r="G38" s="241">
        <f>ROUND(ificbasisdoel!G38*index!$O$8,2)</f>
        <v>2828.48</v>
      </c>
      <c r="H38" s="241">
        <f>ROUND(ificbasisdoel!H38*index!$O$8,2)</f>
        <v>2918.5</v>
      </c>
      <c r="I38" s="241">
        <f>ROUND(ificbasisdoel!I38*index!$O$8,2)</f>
        <v>2977.96</v>
      </c>
      <c r="J38" s="241">
        <f>ROUND(ificbasisdoel!J38*index!$O$8,2)</f>
        <v>3433.54</v>
      </c>
      <c r="K38" s="241">
        <f>ROUND(ificbasisdoel!K38*index!$O$8,2)</f>
        <v>3737.38</v>
      </c>
      <c r="L38" s="241">
        <f>ROUND(ificbasisdoel!L38*index!$O$8,2)</f>
        <v>3824.33</v>
      </c>
      <c r="M38" s="241">
        <f>ROUND(ificbasisdoel!M38*index!$O$8,2)</f>
        <v>4294.13</v>
      </c>
      <c r="N38" s="241">
        <f>ROUND(ificbasisdoel!N38*index!$O$8,2)</f>
        <v>4599.54</v>
      </c>
      <c r="O38" s="241">
        <f>ROUND(ificbasisdoel!O38*index!$O$8,2)</f>
        <v>5094.13</v>
      </c>
      <c r="P38" s="241">
        <f>ROUND(ificbasisdoel!P38*index!$O$8,2)</f>
        <v>5271.05</v>
      </c>
      <c r="Q38" s="241">
        <f>ROUND(ificbasisdoel!Q38*index!$O$8,2)</f>
        <v>5792.76</v>
      </c>
      <c r="R38" s="241">
        <f>ROUND(ificbasisdoel!R38*index!$O$8,2)</f>
        <v>6314.47</v>
      </c>
      <c r="S38" s="253">
        <f>ROUND(ificbasisdoel!S38*index!$O$8,2)</f>
        <v>6836.18</v>
      </c>
    </row>
    <row r="39" spans="1:19" x14ac:dyDescent="0.25">
      <c r="A39" s="250">
        <v>37</v>
      </c>
      <c r="B39" s="248">
        <f>ROUND(ificbasisdoel!B39*index!$O$8,2)</f>
        <v>2443.91</v>
      </c>
      <c r="C39" s="241">
        <f>ROUND(ificbasisdoel!C39*index!$O$8,2)</f>
        <v>2507.58</v>
      </c>
      <c r="D39" s="241">
        <f>ROUND(ificbasisdoel!D39*index!$O$8,2)</f>
        <v>2576.5700000000002</v>
      </c>
      <c r="E39" s="241">
        <f>ROUND(ificbasisdoel!E39*index!$O$8,2)</f>
        <v>2659.71</v>
      </c>
      <c r="F39" s="241">
        <f>ROUND(ificbasisdoel!F39*index!$O$8,2)</f>
        <v>2788.9</v>
      </c>
      <c r="G39" s="241">
        <f>ROUND(ificbasisdoel!G39*index!$O$8,2)</f>
        <v>2828.48</v>
      </c>
      <c r="H39" s="241">
        <f>ROUND(ificbasisdoel!H39*index!$O$8,2)</f>
        <v>2918.5</v>
      </c>
      <c r="I39" s="241">
        <f>ROUND(ificbasisdoel!I39*index!$O$8,2)</f>
        <v>2977.96</v>
      </c>
      <c r="J39" s="241">
        <f>ROUND(ificbasisdoel!J39*index!$O$8,2)</f>
        <v>3433.54</v>
      </c>
      <c r="K39" s="241">
        <f>ROUND(ificbasisdoel!K39*index!$O$8,2)</f>
        <v>3737.38</v>
      </c>
      <c r="L39" s="241">
        <f>ROUND(ificbasisdoel!L39*index!$O$8,2)</f>
        <v>3824.33</v>
      </c>
      <c r="M39" s="241">
        <f>ROUND(ificbasisdoel!M39*index!$O$8,2)</f>
        <v>4294.13</v>
      </c>
      <c r="N39" s="241">
        <f>ROUND(ificbasisdoel!N39*index!$O$8,2)</f>
        <v>4599.54</v>
      </c>
      <c r="O39" s="241">
        <f>ROUND(ificbasisdoel!O39*index!$O$8,2)</f>
        <v>5094.13</v>
      </c>
      <c r="P39" s="241">
        <f>ROUND(ificbasisdoel!P39*index!$O$8,2)</f>
        <v>5271.05</v>
      </c>
      <c r="Q39" s="241">
        <f>ROUND(ificbasisdoel!Q39*index!$O$8,2)</f>
        <v>5792.76</v>
      </c>
      <c r="R39" s="241">
        <f>ROUND(ificbasisdoel!R39*index!$O$8,2)</f>
        <v>6314.47</v>
      </c>
      <c r="S39" s="253">
        <f>ROUND(ificbasisdoel!S39*index!$O$8,2)</f>
        <v>6836.18</v>
      </c>
    </row>
    <row r="40" spans="1:19" x14ac:dyDescent="0.25">
      <c r="A40" s="250">
        <v>38</v>
      </c>
      <c r="B40" s="248">
        <f>ROUND(ificbasisdoel!B40*index!$O$8,2)</f>
        <v>2443.91</v>
      </c>
      <c r="C40" s="241">
        <f>ROUND(ificbasisdoel!C40*index!$O$8,2)</f>
        <v>2507.58</v>
      </c>
      <c r="D40" s="241">
        <f>ROUND(ificbasisdoel!D40*index!$O$8,2)</f>
        <v>2576.5700000000002</v>
      </c>
      <c r="E40" s="241">
        <f>ROUND(ificbasisdoel!E40*index!$O$8,2)</f>
        <v>2659.71</v>
      </c>
      <c r="F40" s="241">
        <f>ROUND(ificbasisdoel!F40*index!$O$8,2)</f>
        <v>2788.9</v>
      </c>
      <c r="G40" s="241">
        <f>ROUND(ificbasisdoel!G40*index!$O$8,2)</f>
        <v>2828.48</v>
      </c>
      <c r="H40" s="241">
        <f>ROUND(ificbasisdoel!H40*index!$O$8,2)</f>
        <v>2918.5</v>
      </c>
      <c r="I40" s="241">
        <f>ROUND(ificbasisdoel!I40*index!$O$8,2)</f>
        <v>2977.96</v>
      </c>
      <c r="J40" s="241">
        <f>ROUND(ificbasisdoel!J40*index!$O$8,2)</f>
        <v>3433.54</v>
      </c>
      <c r="K40" s="241">
        <f>ROUND(ificbasisdoel!K40*index!$O$8,2)</f>
        <v>3737.38</v>
      </c>
      <c r="L40" s="241">
        <f>ROUND(ificbasisdoel!L40*index!$O$8,2)</f>
        <v>3824.33</v>
      </c>
      <c r="M40" s="241">
        <f>ROUND(ificbasisdoel!M40*index!$O$8,2)</f>
        <v>4294.13</v>
      </c>
      <c r="N40" s="241">
        <f>ROUND(ificbasisdoel!N40*index!$O$8,2)</f>
        <v>4599.54</v>
      </c>
      <c r="O40" s="241">
        <f>ROUND(ificbasisdoel!O40*index!$O$8,2)</f>
        <v>5094.13</v>
      </c>
      <c r="P40" s="241">
        <f>ROUND(ificbasisdoel!P40*index!$O$8,2)</f>
        <v>5271.05</v>
      </c>
      <c r="Q40" s="241">
        <f>ROUND(ificbasisdoel!Q40*index!$O$8,2)</f>
        <v>5792.76</v>
      </c>
      <c r="R40" s="241">
        <f>ROUND(ificbasisdoel!R40*index!$O$8,2)</f>
        <v>6314.47</v>
      </c>
      <c r="S40" s="253">
        <f>ROUND(ificbasisdoel!S40*index!$O$8,2)</f>
        <v>6836.18</v>
      </c>
    </row>
    <row r="41" spans="1:19" x14ac:dyDescent="0.25">
      <c r="A41" s="250">
        <v>39</v>
      </c>
      <c r="B41" s="248">
        <f>ROUND(ificbasisdoel!B41*index!$O$8,2)</f>
        <v>2443.91</v>
      </c>
      <c r="C41" s="241">
        <f>ROUND(ificbasisdoel!C41*index!$O$8,2)</f>
        <v>2507.58</v>
      </c>
      <c r="D41" s="241">
        <f>ROUND(ificbasisdoel!D41*index!$O$8,2)</f>
        <v>2576.5700000000002</v>
      </c>
      <c r="E41" s="241">
        <f>ROUND(ificbasisdoel!E41*index!$O$8,2)</f>
        <v>2659.71</v>
      </c>
      <c r="F41" s="241">
        <f>ROUND(ificbasisdoel!F41*index!$O$8,2)</f>
        <v>2788.9</v>
      </c>
      <c r="G41" s="241">
        <f>ROUND(ificbasisdoel!G41*index!$O$8,2)</f>
        <v>2828.48</v>
      </c>
      <c r="H41" s="241">
        <f>ROUND(ificbasisdoel!H41*index!$O$8,2)</f>
        <v>2918.5</v>
      </c>
      <c r="I41" s="241">
        <f>ROUND(ificbasisdoel!I41*index!$O$8,2)</f>
        <v>2977.96</v>
      </c>
      <c r="J41" s="241">
        <f>ROUND(ificbasisdoel!J41*index!$O$8,2)</f>
        <v>3433.54</v>
      </c>
      <c r="K41" s="241">
        <f>ROUND(ificbasisdoel!K41*index!$O$8,2)</f>
        <v>3737.38</v>
      </c>
      <c r="L41" s="241">
        <f>ROUND(ificbasisdoel!L41*index!$O$8,2)</f>
        <v>3824.33</v>
      </c>
      <c r="M41" s="241">
        <f>ROUND(ificbasisdoel!M41*index!$O$8,2)</f>
        <v>4294.13</v>
      </c>
      <c r="N41" s="241">
        <f>ROUND(ificbasisdoel!N41*index!$O$8,2)</f>
        <v>4599.54</v>
      </c>
      <c r="O41" s="241">
        <f>ROUND(ificbasisdoel!O41*index!$O$8,2)</f>
        <v>5094.13</v>
      </c>
      <c r="P41" s="241">
        <f>ROUND(ificbasisdoel!P41*index!$O$8,2)</f>
        <v>5271.05</v>
      </c>
      <c r="Q41" s="241">
        <f>ROUND(ificbasisdoel!Q41*index!$O$8,2)</f>
        <v>5792.76</v>
      </c>
      <c r="R41" s="241">
        <f>ROUND(ificbasisdoel!R41*index!$O$8,2)</f>
        <v>6314.47</v>
      </c>
      <c r="S41" s="253">
        <f>ROUND(ificbasisdoel!S41*index!$O$8,2)</f>
        <v>6836.18</v>
      </c>
    </row>
    <row r="42" spans="1:19" x14ac:dyDescent="0.25">
      <c r="A42" s="250">
        <v>40</v>
      </c>
      <c r="B42" s="248">
        <f>ROUND(ificbasisdoel!B42*index!$O$8,2)</f>
        <v>2443.91</v>
      </c>
      <c r="C42" s="241">
        <f>ROUND(ificbasisdoel!C42*index!$O$8,2)</f>
        <v>2507.58</v>
      </c>
      <c r="D42" s="241">
        <f>ROUND(ificbasisdoel!D42*index!$O$8,2)</f>
        <v>2576.5700000000002</v>
      </c>
      <c r="E42" s="241">
        <f>ROUND(ificbasisdoel!E42*index!$O$8,2)</f>
        <v>2659.71</v>
      </c>
      <c r="F42" s="241">
        <f>ROUND(ificbasisdoel!F42*index!$O$8,2)</f>
        <v>2788.9</v>
      </c>
      <c r="G42" s="241">
        <f>ROUND(ificbasisdoel!G42*index!$O$8,2)</f>
        <v>2828.48</v>
      </c>
      <c r="H42" s="241">
        <f>ROUND(ificbasisdoel!H42*index!$O$8,2)</f>
        <v>2918.5</v>
      </c>
      <c r="I42" s="241">
        <f>ROUND(ificbasisdoel!I42*index!$O$8,2)</f>
        <v>2977.96</v>
      </c>
      <c r="J42" s="241">
        <f>ROUND(ificbasisdoel!J42*index!$O$8,2)</f>
        <v>3433.54</v>
      </c>
      <c r="K42" s="241">
        <f>ROUND(ificbasisdoel!K42*index!$O$8,2)</f>
        <v>3737.38</v>
      </c>
      <c r="L42" s="241">
        <f>ROUND(ificbasisdoel!L42*index!$O$8,2)</f>
        <v>3824.33</v>
      </c>
      <c r="M42" s="241">
        <f>ROUND(ificbasisdoel!M42*index!$O$8,2)</f>
        <v>4294.13</v>
      </c>
      <c r="N42" s="241">
        <f>ROUND(ificbasisdoel!N42*index!$O$8,2)</f>
        <v>4599.54</v>
      </c>
      <c r="O42" s="241">
        <f>ROUND(ificbasisdoel!O42*index!$O$8,2)</f>
        <v>5094.13</v>
      </c>
      <c r="P42" s="241">
        <f>ROUND(ificbasisdoel!P42*index!$O$8,2)</f>
        <v>5271.05</v>
      </c>
      <c r="Q42" s="241">
        <f>ROUND(ificbasisdoel!Q42*index!$O$8,2)</f>
        <v>5792.76</v>
      </c>
      <c r="R42" s="241">
        <f>ROUND(ificbasisdoel!R42*index!$O$8,2)</f>
        <v>6314.47</v>
      </c>
      <c r="S42" s="253">
        <f>ROUND(ificbasisdoel!S42*index!$O$8,2)</f>
        <v>6836.18</v>
      </c>
    </row>
    <row r="43" spans="1:19" x14ac:dyDescent="0.25">
      <c r="A43" s="250">
        <v>41</v>
      </c>
      <c r="B43" s="248">
        <f>ROUND(ificbasisdoel!B43*index!$O$8,2)</f>
        <v>2443.91</v>
      </c>
      <c r="C43" s="241">
        <f>ROUND(ificbasisdoel!C43*index!$O$8,2)</f>
        <v>2507.58</v>
      </c>
      <c r="D43" s="241">
        <f>ROUND(ificbasisdoel!D43*index!$O$8,2)</f>
        <v>2576.5700000000002</v>
      </c>
      <c r="E43" s="241">
        <f>ROUND(ificbasisdoel!E43*index!$O$8,2)</f>
        <v>2659.71</v>
      </c>
      <c r="F43" s="241">
        <f>ROUND(ificbasisdoel!F43*index!$O$8,2)</f>
        <v>2788.9</v>
      </c>
      <c r="G43" s="241">
        <f>ROUND(ificbasisdoel!G43*index!$O$8,2)</f>
        <v>2828.48</v>
      </c>
      <c r="H43" s="241">
        <f>ROUND(ificbasisdoel!H43*index!$O$8,2)</f>
        <v>2918.5</v>
      </c>
      <c r="I43" s="241">
        <f>ROUND(ificbasisdoel!I43*index!$O$8,2)</f>
        <v>2977.96</v>
      </c>
      <c r="J43" s="241">
        <f>ROUND(ificbasisdoel!J43*index!$O$8,2)</f>
        <v>3433.54</v>
      </c>
      <c r="K43" s="241">
        <f>ROUND(ificbasisdoel!K43*index!$O$8,2)</f>
        <v>3737.38</v>
      </c>
      <c r="L43" s="241">
        <f>ROUND(ificbasisdoel!L43*index!$O$8,2)</f>
        <v>3824.33</v>
      </c>
      <c r="M43" s="241">
        <f>ROUND(ificbasisdoel!M43*index!$O$8,2)</f>
        <v>4294.13</v>
      </c>
      <c r="N43" s="241">
        <f>ROUND(ificbasisdoel!N43*index!$O$8,2)</f>
        <v>4599.54</v>
      </c>
      <c r="O43" s="241">
        <f>ROUND(ificbasisdoel!O43*index!$O$8,2)</f>
        <v>5094.13</v>
      </c>
      <c r="P43" s="241">
        <f>ROUND(ificbasisdoel!P43*index!$O$8,2)</f>
        <v>5271.05</v>
      </c>
      <c r="Q43" s="241">
        <f>ROUND(ificbasisdoel!Q43*index!$O$8,2)</f>
        <v>5792.76</v>
      </c>
      <c r="R43" s="241">
        <f>ROUND(ificbasisdoel!R43*index!$O$8,2)</f>
        <v>6314.47</v>
      </c>
      <c r="S43" s="253">
        <f>ROUND(ificbasisdoel!S43*index!$O$8,2)</f>
        <v>6836.18</v>
      </c>
    </row>
    <row r="44" spans="1:19" x14ac:dyDescent="0.25">
      <c r="A44" s="250">
        <v>42</v>
      </c>
      <c r="B44" s="248">
        <f>ROUND(ificbasisdoel!B44*index!$O$8,2)</f>
        <v>2443.91</v>
      </c>
      <c r="C44" s="241">
        <f>ROUND(ificbasisdoel!C44*index!$O$8,2)</f>
        <v>2507.58</v>
      </c>
      <c r="D44" s="241">
        <f>ROUND(ificbasisdoel!D44*index!$O$8,2)</f>
        <v>2576.5700000000002</v>
      </c>
      <c r="E44" s="241">
        <f>ROUND(ificbasisdoel!E44*index!$O$8,2)</f>
        <v>2659.71</v>
      </c>
      <c r="F44" s="241">
        <f>ROUND(ificbasisdoel!F44*index!$O$8,2)</f>
        <v>2788.9</v>
      </c>
      <c r="G44" s="241">
        <f>ROUND(ificbasisdoel!G44*index!$O$8,2)</f>
        <v>2828.48</v>
      </c>
      <c r="H44" s="241">
        <f>ROUND(ificbasisdoel!H44*index!$O$8,2)</f>
        <v>2918.5</v>
      </c>
      <c r="I44" s="241">
        <f>ROUND(ificbasisdoel!I44*index!$O$8,2)</f>
        <v>2977.96</v>
      </c>
      <c r="J44" s="241">
        <f>ROUND(ificbasisdoel!J44*index!$O$8,2)</f>
        <v>3433.54</v>
      </c>
      <c r="K44" s="241">
        <f>ROUND(ificbasisdoel!K44*index!$O$8,2)</f>
        <v>3737.38</v>
      </c>
      <c r="L44" s="241">
        <f>ROUND(ificbasisdoel!L44*index!$O$8,2)</f>
        <v>3824.33</v>
      </c>
      <c r="M44" s="241">
        <f>ROUND(ificbasisdoel!M44*index!$O$8,2)</f>
        <v>4294.13</v>
      </c>
      <c r="N44" s="241">
        <f>ROUND(ificbasisdoel!N44*index!$O$8,2)</f>
        <v>4599.54</v>
      </c>
      <c r="O44" s="241">
        <f>ROUND(ificbasisdoel!O44*index!$O$8,2)</f>
        <v>5094.13</v>
      </c>
      <c r="P44" s="241">
        <f>ROUND(ificbasisdoel!P44*index!$O$8,2)</f>
        <v>5271.05</v>
      </c>
      <c r="Q44" s="241">
        <f>ROUND(ificbasisdoel!Q44*index!$O$8,2)</f>
        <v>5792.76</v>
      </c>
      <c r="R44" s="241">
        <f>ROUND(ificbasisdoel!R44*index!$O$8,2)</f>
        <v>6314.47</v>
      </c>
      <c r="S44" s="253">
        <f>ROUND(ificbasisdoel!S44*index!$O$8,2)</f>
        <v>6836.18</v>
      </c>
    </row>
    <row r="45" spans="1:19" x14ac:dyDescent="0.25">
      <c r="A45" s="250">
        <v>43</v>
      </c>
      <c r="B45" s="248">
        <f>ROUND(ificbasisdoel!B45*index!$O$8,2)</f>
        <v>2443.91</v>
      </c>
      <c r="C45" s="241">
        <f>ROUND(ificbasisdoel!C45*index!$O$8,2)</f>
        <v>2507.58</v>
      </c>
      <c r="D45" s="241">
        <f>ROUND(ificbasisdoel!D45*index!$O$8,2)</f>
        <v>2576.5700000000002</v>
      </c>
      <c r="E45" s="241">
        <f>ROUND(ificbasisdoel!E45*index!$O$8,2)</f>
        <v>2659.71</v>
      </c>
      <c r="F45" s="241">
        <f>ROUND(ificbasisdoel!F45*index!$O$8,2)</f>
        <v>2788.9</v>
      </c>
      <c r="G45" s="241">
        <f>ROUND(ificbasisdoel!G45*index!$O$8,2)</f>
        <v>2828.48</v>
      </c>
      <c r="H45" s="241">
        <f>ROUND(ificbasisdoel!H45*index!$O$8,2)</f>
        <v>2918.5</v>
      </c>
      <c r="I45" s="241">
        <f>ROUND(ificbasisdoel!I45*index!$O$8,2)</f>
        <v>2977.96</v>
      </c>
      <c r="J45" s="241">
        <f>ROUND(ificbasisdoel!J45*index!$O$8,2)</f>
        <v>3433.54</v>
      </c>
      <c r="K45" s="241">
        <f>ROUND(ificbasisdoel!K45*index!$O$8,2)</f>
        <v>3737.38</v>
      </c>
      <c r="L45" s="241">
        <f>ROUND(ificbasisdoel!L45*index!$O$8,2)</f>
        <v>3824.33</v>
      </c>
      <c r="M45" s="241">
        <f>ROUND(ificbasisdoel!M45*index!$O$8,2)</f>
        <v>4294.13</v>
      </c>
      <c r="N45" s="241">
        <f>ROUND(ificbasisdoel!N45*index!$O$8,2)</f>
        <v>4599.54</v>
      </c>
      <c r="O45" s="241">
        <f>ROUND(ificbasisdoel!O45*index!$O$8,2)</f>
        <v>5094.13</v>
      </c>
      <c r="P45" s="241">
        <f>ROUND(ificbasisdoel!P45*index!$O$8,2)</f>
        <v>5271.05</v>
      </c>
      <c r="Q45" s="241">
        <f>ROUND(ificbasisdoel!Q45*index!$O$8,2)</f>
        <v>5792.76</v>
      </c>
      <c r="R45" s="241">
        <f>ROUND(ificbasisdoel!R45*index!$O$8,2)</f>
        <v>6314.47</v>
      </c>
      <c r="S45" s="253">
        <f>ROUND(ificbasisdoel!S45*index!$O$8,2)</f>
        <v>6836.18</v>
      </c>
    </row>
    <row r="46" spans="1:19" x14ac:dyDescent="0.25">
      <c r="A46" s="250">
        <v>44</v>
      </c>
      <c r="B46" s="248">
        <f>ROUND(ificbasisdoel!B46*index!$O$8,2)</f>
        <v>2443.91</v>
      </c>
      <c r="C46" s="241">
        <f>ROUND(ificbasisdoel!C46*index!$O$8,2)</f>
        <v>2507.58</v>
      </c>
      <c r="D46" s="241">
        <f>ROUND(ificbasisdoel!D46*index!$O$8,2)</f>
        <v>2576.5700000000002</v>
      </c>
      <c r="E46" s="241">
        <f>ROUND(ificbasisdoel!E46*index!$O$8,2)</f>
        <v>2659.71</v>
      </c>
      <c r="F46" s="241">
        <f>ROUND(ificbasisdoel!F46*index!$O$8,2)</f>
        <v>2788.9</v>
      </c>
      <c r="G46" s="241">
        <f>ROUND(ificbasisdoel!G46*index!$O$8,2)</f>
        <v>2828.48</v>
      </c>
      <c r="H46" s="241">
        <f>ROUND(ificbasisdoel!H46*index!$O$8,2)</f>
        <v>2918.5</v>
      </c>
      <c r="I46" s="241">
        <f>ROUND(ificbasisdoel!I46*index!$O$8,2)</f>
        <v>2977.96</v>
      </c>
      <c r="J46" s="241">
        <f>ROUND(ificbasisdoel!J46*index!$O$8,2)</f>
        <v>3433.54</v>
      </c>
      <c r="K46" s="241">
        <f>ROUND(ificbasisdoel!K46*index!$O$8,2)</f>
        <v>3737.38</v>
      </c>
      <c r="L46" s="241">
        <f>ROUND(ificbasisdoel!L46*index!$O$8,2)</f>
        <v>3824.33</v>
      </c>
      <c r="M46" s="241">
        <f>ROUND(ificbasisdoel!M46*index!$O$8,2)</f>
        <v>4294.13</v>
      </c>
      <c r="N46" s="241">
        <f>ROUND(ificbasisdoel!N46*index!$O$8,2)</f>
        <v>4599.54</v>
      </c>
      <c r="O46" s="241">
        <f>ROUND(ificbasisdoel!O46*index!$O$8,2)</f>
        <v>5094.13</v>
      </c>
      <c r="P46" s="241">
        <f>ROUND(ificbasisdoel!P46*index!$O$8,2)</f>
        <v>5271.05</v>
      </c>
      <c r="Q46" s="241">
        <f>ROUND(ificbasisdoel!Q46*index!$O$8,2)</f>
        <v>5792.76</v>
      </c>
      <c r="R46" s="241">
        <f>ROUND(ificbasisdoel!R46*index!$O$8,2)</f>
        <v>6314.47</v>
      </c>
      <c r="S46" s="253">
        <f>ROUND(ificbasisdoel!S46*index!$O$8,2)</f>
        <v>6836.18</v>
      </c>
    </row>
    <row r="47" spans="1:19" x14ac:dyDescent="0.25">
      <c r="A47" s="250">
        <v>45</v>
      </c>
      <c r="B47" s="248">
        <f>ROUND(ificbasisdoel!B47*index!$O$8,2)</f>
        <v>2443.91</v>
      </c>
      <c r="C47" s="241">
        <f>ROUND(ificbasisdoel!C47*index!$O$8,2)</f>
        <v>2507.58</v>
      </c>
      <c r="D47" s="241">
        <f>ROUND(ificbasisdoel!D47*index!$O$8,2)</f>
        <v>2576.5700000000002</v>
      </c>
      <c r="E47" s="241">
        <f>ROUND(ificbasisdoel!E47*index!$O$8,2)</f>
        <v>2659.71</v>
      </c>
      <c r="F47" s="241">
        <f>ROUND(ificbasisdoel!F47*index!$O$8,2)</f>
        <v>2788.9</v>
      </c>
      <c r="G47" s="241">
        <f>ROUND(ificbasisdoel!G47*index!$O$8,2)</f>
        <v>2828.48</v>
      </c>
      <c r="H47" s="241">
        <f>ROUND(ificbasisdoel!H47*index!$O$8,2)</f>
        <v>2918.5</v>
      </c>
      <c r="I47" s="241">
        <f>ROUND(ificbasisdoel!I47*index!$O$8,2)</f>
        <v>2977.96</v>
      </c>
      <c r="J47" s="241">
        <f>ROUND(ificbasisdoel!J47*index!$O$8,2)</f>
        <v>3433.54</v>
      </c>
      <c r="K47" s="241">
        <f>ROUND(ificbasisdoel!K47*index!$O$8,2)</f>
        <v>3737.38</v>
      </c>
      <c r="L47" s="241">
        <f>ROUND(ificbasisdoel!L47*index!$O$8,2)</f>
        <v>3824.33</v>
      </c>
      <c r="M47" s="241">
        <f>ROUND(ificbasisdoel!M47*index!$O$8,2)</f>
        <v>4294.13</v>
      </c>
      <c r="N47" s="241">
        <f>ROUND(ificbasisdoel!N47*index!$O$8,2)</f>
        <v>4599.54</v>
      </c>
      <c r="O47" s="241">
        <f>ROUND(ificbasisdoel!O47*index!$O$8,2)</f>
        <v>5094.13</v>
      </c>
      <c r="P47" s="241">
        <f>ROUND(ificbasisdoel!P47*index!$O$8,2)</f>
        <v>5271.05</v>
      </c>
      <c r="Q47" s="241">
        <f>ROUND(ificbasisdoel!Q47*index!$O$8,2)</f>
        <v>5792.76</v>
      </c>
      <c r="R47" s="241">
        <f>ROUND(ificbasisdoel!R47*index!$O$8,2)</f>
        <v>6314.47</v>
      </c>
      <c r="S47" s="253">
        <f>ROUND(ificbasisdoel!S47*index!$O$8,2)</f>
        <v>6836.18</v>
      </c>
    </row>
    <row r="48" spans="1:19" x14ac:dyDescent="0.25">
      <c r="A48" s="250">
        <v>46</v>
      </c>
      <c r="B48" s="248">
        <f>ROUND(ificbasisdoel!B48*index!$O$8,2)</f>
        <v>2443.91</v>
      </c>
      <c r="C48" s="241">
        <f>ROUND(ificbasisdoel!C48*index!$O$8,2)</f>
        <v>2507.58</v>
      </c>
      <c r="D48" s="241">
        <f>ROUND(ificbasisdoel!D48*index!$O$8,2)</f>
        <v>2576.5700000000002</v>
      </c>
      <c r="E48" s="241">
        <f>ROUND(ificbasisdoel!E48*index!$O$8,2)</f>
        <v>2659.71</v>
      </c>
      <c r="F48" s="241">
        <f>ROUND(ificbasisdoel!F48*index!$O$8,2)</f>
        <v>2788.9</v>
      </c>
      <c r="G48" s="241">
        <f>ROUND(ificbasisdoel!G48*index!$O$8,2)</f>
        <v>2828.48</v>
      </c>
      <c r="H48" s="241">
        <f>ROUND(ificbasisdoel!H48*index!$O$8,2)</f>
        <v>2918.5</v>
      </c>
      <c r="I48" s="241">
        <f>ROUND(ificbasisdoel!I48*index!$O$8,2)</f>
        <v>2977.96</v>
      </c>
      <c r="J48" s="241">
        <f>ROUND(ificbasisdoel!J48*index!$O$8,2)</f>
        <v>3433.54</v>
      </c>
      <c r="K48" s="241">
        <f>ROUND(ificbasisdoel!K48*index!$O$8,2)</f>
        <v>3737.38</v>
      </c>
      <c r="L48" s="241">
        <f>ROUND(ificbasisdoel!L48*index!$O$8,2)</f>
        <v>3824.33</v>
      </c>
      <c r="M48" s="241">
        <f>ROUND(ificbasisdoel!M48*index!$O$8,2)</f>
        <v>4294.13</v>
      </c>
      <c r="N48" s="241">
        <f>ROUND(ificbasisdoel!N48*index!$O$8,2)</f>
        <v>4599.54</v>
      </c>
      <c r="O48" s="241">
        <f>ROUND(ificbasisdoel!O48*index!$O$8,2)</f>
        <v>5094.13</v>
      </c>
      <c r="P48" s="241">
        <f>ROUND(ificbasisdoel!P48*index!$O$8,2)</f>
        <v>5271.05</v>
      </c>
      <c r="Q48" s="241">
        <f>ROUND(ificbasisdoel!Q48*index!$O$8,2)</f>
        <v>5792.76</v>
      </c>
      <c r="R48" s="241">
        <f>ROUND(ificbasisdoel!R48*index!$O$8,2)</f>
        <v>6314.47</v>
      </c>
      <c r="S48" s="253">
        <f>ROUND(ificbasisdoel!S48*index!$O$8,2)</f>
        <v>6836.18</v>
      </c>
    </row>
    <row r="49" spans="1:19" ht="13.8" thickBot="1" x14ac:dyDescent="0.3">
      <c r="A49" s="251">
        <v>47</v>
      </c>
      <c r="B49" s="254">
        <f>ROUND(ificbasisdoel!B49*index!$O$8,2)</f>
        <v>2443.91</v>
      </c>
      <c r="C49" s="255">
        <f>ROUND(ificbasisdoel!C49*index!$O$8,2)</f>
        <v>2507.58</v>
      </c>
      <c r="D49" s="255">
        <f>ROUND(ificbasisdoel!D49*index!$O$8,2)</f>
        <v>2576.5700000000002</v>
      </c>
      <c r="E49" s="255">
        <f>ROUND(ificbasisdoel!E49*index!$O$8,2)</f>
        <v>2659.71</v>
      </c>
      <c r="F49" s="255">
        <f>ROUND(ificbasisdoel!F49*index!$O$8,2)</f>
        <v>2788.9</v>
      </c>
      <c r="G49" s="255">
        <f>ROUND(ificbasisdoel!G49*index!$O$8,2)</f>
        <v>2828.48</v>
      </c>
      <c r="H49" s="255">
        <f>ROUND(ificbasisdoel!H49*index!$O$8,2)</f>
        <v>2918.5</v>
      </c>
      <c r="I49" s="255">
        <f>ROUND(ificbasisdoel!I49*index!$O$8,2)</f>
        <v>2977.96</v>
      </c>
      <c r="J49" s="255">
        <f>ROUND(ificbasisdoel!J49*index!$O$8,2)</f>
        <v>3433.54</v>
      </c>
      <c r="K49" s="255">
        <f>ROUND(ificbasisdoel!K49*index!$O$8,2)</f>
        <v>3737.38</v>
      </c>
      <c r="L49" s="255">
        <f>ROUND(ificbasisdoel!L49*index!$O$8,2)</f>
        <v>3824.33</v>
      </c>
      <c r="M49" s="255">
        <f>ROUND(ificbasisdoel!M49*index!$O$8,2)</f>
        <v>4294.13</v>
      </c>
      <c r="N49" s="255">
        <f>ROUND(ificbasisdoel!N49*index!$O$8,2)</f>
        <v>4599.54</v>
      </c>
      <c r="O49" s="255">
        <f>ROUND(ificbasisdoel!O49*index!$O$8,2)</f>
        <v>5094.13</v>
      </c>
      <c r="P49" s="255">
        <f>ROUND(ificbasisdoel!P49*index!$O$8,2)</f>
        <v>5271.05</v>
      </c>
      <c r="Q49" s="255">
        <f>ROUND(ificbasisdoel!Q49*index!$O$8,2)</f>
        <v>5792.76</v>
      </c>
      <c r="R49" s="255">
        <f>ROUND(ificbasisdoel!R49*index!$O$8,2)</f>
        <v>6314.47</v>
      </c>
      <c r="S49" s="256">
        <f>ROUND(ificbasisdoel!S49*index!$O$8,2)</f>
        <v>6836.18</v>
      </c>
    </row>
  </sheetData>
  <sheetProtection algorithmName="SHA-512" hashValue="hC0xfQuQP9p63+l9US9tuh7p4zjgD4hpRegj8sEQIdadCXspcR8CIXPugYYsEPFv4CqeMz1t5RBTcMJIuOAxhg==" saltValue="i+3WJgj4jJqujgguiFCVRg==" spinCount="100000" sheet="1" objects="1" scenarios="1"/>
  <pageMargins left="1.1023622047244095" right="0.70866141732283472" top="0.74803149606299213" bottom="0.74803149606299213" header="0.31496062992125984" footer="0.31496062992125984"/>
  <pageSetup paperSize="9" scale="80" orientation="landscape" r:id="rId1"/>
  <headerFooter>
    <oddHeader>&amp;CACLVB-CGSLB</oddHeader>
    <oddFooter xml:space="preserve">&amp;LGeïndexeerde IFIC DOELLONEN&amp;CSpil : 107,20
1/3/2020&amp;R&amp;P/&amp;N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3"/>
  <sheetViews>
    <sheetView workbookViewId="0">
      <selection activeCell="S2" sqref="S2:S49"/>
    </sheetView>
  </sheetViews>
  <sheetFormatPr defaultColWidth="9.109375" defaultRowHeight="13.2" x14ac:dyDescent="0.25"/>
  <cols>
    <col min="1" max="1" width="5.109375" style="98" bestFit="1" customWidth="1"/>
    <col min="2" max="19" width="7.88671875" style="98" bestFit="1" customWidth="1"/>
    <col min="20" max="16384" width="9.109375" style="98"/>
  </cols>
  <sheetData>
    <row r="1" spans="1:19" ht="13.8" thickBot="1" x14ac:dyDescent="0.3">
      <c r="A1" s="5" t="s">
        <v>132</v>
      </c>
      <c r="B1" s="5">
        <v>4</v>
      </c>
      <c r="C1" s="5">
        <v>5</v>
      </c>
      <c r="D1" s="5">
        <v>6</v>
      </c>
      <c r="E1" s="5">
        <v>7</v>
      </c>
      <c r="F1" s="5">
        <v>8</v>
      </c>
      <c r="G1" s="5">
        <v>9</v>
      </c>
      <c r="H1" s="5">
        <v>10</v>
      </c>
      <c r="I1" s="5">
        <v>11</v>
      </c>
      <c r="J1" s="5">
        <v>12</v>
      </c>
      <c r="K1" s="5">
        <v>13</v>
      </c>
      <c r="L1" s="5" t="s">
        <v>133</v>
      </c>
      <c r="M1" s="5">
        <v>14</v>
      </c>
      <c r="N1" s="5">
        <v>15</v>
      </c>
      <c r="O1" s="5">
        <v>16</v>
      </c>
      <c r="P1" s="5">
        <v>17</v>
      </c>
      <c r="Q1" s="5">
        <v>18</v>
      </c>
      <c r="R1" s="5">
        <v>19</v>
      </c>
      <c r="S1" s="5">
        <v>20</v>
      </c>
    </row>
    <row r="2" spans="1:19" x14ac:dyDescent="0.25">
      <c r="A2" s="99">
        <v>0</v>
      </c>
      <c r="B2" s="97">
        <v>1903.79</v>
      </c>
      <c r="C2" s="97">
        <v>1913.99</v>
      </c>
      <c r="D2" s="97">
        <v>1942.67</v>
      </c>
      <c r="E2" s="97">
        <v>1982.09</v>
      </c>
      <c r="F2" s="97">
        <v>2027.14</v>
      </c>
      <c r="G2" s="97">
        <v>2083.44</v>
      </c>
      <c r="H2" s="97">
        <v>2151.02</v>
      </c>
      <c r="I2" s="97">
        <v>2235.48</v>
      </c>
      <c r="J2" s="97">
        <v>2336.84</v>
      </c>
      <c r="K2" s="97">
        <v>2415.67</v>
      </c>
      <c r="L2" s="97">
        <v>2415.67</v>
      </c>
      <c r="M2" s="97">
        <v>2612.75</v>
      </c>
      <c r="N2" s="97">
        <v>2798.57</v>
      </c>
      <c r="O2" s="97">
        <v>3051.96</v>
      </c>
      <c r="P2" s="97">
        <v>3299.73</v>
      </c>
      <c r="Q2" s="97">
        <v>3626.32</v>
      </c>
      <c r="R2" s="97">
        <v>3952.91</v>
      </c>
      <c r="S2" s="97">
        <v>4279.51</v>
      </c>
    </row>
    <row r="3" spans="1:19" x14ac:dyDescent="0.25">
      <c r="A3" s="99">
        <v>1</v>
      </c>
      <c r="B3" s="97">
        <v>1938.72</v>
      </c>
      <c r="C3" s="97">
        <v>1956.21</v>
      </c>
      <c r="D3" s="97">
        <v>1987.46</v>
      </c>
      <c r="E3" s="97">
        <v>2029.62</v>
      </c>
      <c r="F3" s="97">
        <v>2077</v>
      </c>
      <c r="G3" s="97">
        <v>2134.4899999999998</v>
      </c>
      <c r="H3" s="97">
        <v>2203.48</v>
      </c>
      <c r="I3" s="97">
        <v>2282.42</v>
      </c>
      <c r="J3" s="97">
        <v>2395.2600000000002</v>
      </c>
      <c r="K3" s="97">
        <v>2488.14</v>
      </c>
      <c r="L3" s="97">
        <v>2497.8000000000002</v>
      </c>
      <c r="M3" s="97">
        <v>2706.81</v>
      </c>
      <c r="N3" s="97">
        <v>2899.32</v>
      </c>
      <c r="O3" s="97">
        <v>3164.89</v>
      </c>
      <c r="P3" s="97">
        <v>3415.22</v>
      </c>
      <c r="Q3" s="97">
        <v>3753.24</v>
      </c>
      <c r="R3" s="97">
        <v>4091.27</v>
      </c>
      <c r="S3" s="97">
        <v>4429.29</v>
      </c>
    </row>
    <row r="4" spans="1:19" x14ac:dyDescent="0.25">
      <c r="A4" s="99">
        <v>2</v>
      </c>
      <c r="B4" s="97">
        <v>1971.62</v>
      </c>
      <c r="C4" s="97">
        <v>1989.12</v>
      </c>
      <c r="D4" s="97">
        <v>2022.81</v>
      </c>
      <c r="E4" s="97">
        <v>2067.59</v>
      </c>
      <c r="F4" s="97">
        <v>2117.1999999999998</v>
      </c>
      <c r="G4" s="97">
        <v>2175.81</v>
      </c>
      <c r="H4" s="97">
        <v>2246.14</v>
      </c>
      <c r="I4" s="97">
        <v>2326.7600000000002</v>
      </c>
      <c r="J4" s="97">
        <v>2450.65</v>
      </c>
      <c r="K4" s="97">
        <v>2557.19</v>
      </c>
      <c r="L4" s="97">
        <v>2576.36</v>
      </c>
      <c r="M4" s="97">
        <v>2796.95</v>
      </c>
      <c r="N4" s="97">
        <v>2995.87</v>
      </c>
      <c r="O4" s="97">
        <v>3273.21</v>
      </c>
      <c r="P4" s="97">
        <v>3525.78</v>
      </c>
      <c r="Q4" s="97">
        <v>3874.75</v>
      </c>
      <c r="R4" s="97">
        <v>4223.72</v>
      </c>
      <c r="S4" s="97">
        <v>4572.6899999999996</v>
      </c>
    </row>
    <row r="5" spans="1:19" x14ac:dyDescent="0.25">
      <c r="A5" s="99">
        <v>3</v>
      </c>
      <c r="B5" s="97">
        <v>2002.57</v>
      </c>
      <c r="C5" s="97">
        <v>2020.07</v>
      </c>
      <c r="D5" s="97">
        <v>2056.09</v>
      </c>
      <c r="E5" s="97">
        <v>2103.38</v>
      </c>
      <c r="F5" s="97">
        <v>2155.11</v>
      </c>
      <c r="G5" s="97">
        <v>2214.77</v>
      </c>
      <c r="H5" s="97">
        <v>2286.37</v>
      </c>
      <c r="I5" s="97">
        <v>2368.5700000000002</v>
      </c>
      <c r="J5" s="97">
        <v>2503.0700000000002</v>
      </c>
      <c r="K5" s="97">
        <v>2622.82</v>
      </c>
      <c r="L5" s="97">
        <v>2651.31</v>
      </c>
      <c r="M5" s="97">
        <v>2883.1</v>
      </c>
      <c r="N5" s="97">
        <v>3088.15</v>
      </c>
      <c r="O5" s="97">
        <v>3376.83</v>
      </c>
      <c r="P5" s="97">
        <v>3631.37</v>
      </c>
      <c r="Q5" s="97">
        <v>3990.79</v>
      </c>
      <c r="R5" s="97">
        <v>4350.21</v>
      </c>
      <c r="S5" s="97">
        <v>4709.63</v>
      </c>
    </row>
    <row r="6" spans="1:19" x14ac:dyDescent="0.25">
      <c r="A6" s="99">
        <v>4</v>
      </c>
      <c r="B6" s="97">
        <v>2031.65</v>
      </c>
      <c r="C6" s="97">
        <v>2049.14</v>
      </c>
      <c r="D6" s="97">
        <v>2087.39</v>
      </c>
      <c r="E6" s="97">
        <v>2137.0500000000002</v>
      </c>
      <c r="F6" s="97">
        <v>2190.81</v>
      </c>
      <c r="G6" s="97">
        <v>2251.46</v>
      </c>
      <c r="H6" s="97">
        <v>2324.25</v>
      </c>
      <c r="I6" s="97">
        <v>2407.94</v>
      </c>
      <c r="J6" s="97">
        <v>2552.59</v>
      </c>
      <c r="K6" s="97">
        <v>2685.1</v>
      </c>
      <c r="L6" s="97">
        <v>2722.65</v>
      </c>
      <c r="M6" s="97">
        <v>2965.25</v>
      </c>
      <c r="N6" s="97">
        <v>3176.14</v>
      </c>
      <c r="O6" s="97">
        <v>3475.72</v>
      </c>
      <c r="P6" s="97">
        <v>3731.96</v>
      </c>
      <c r="Q6" s="97">
        <v>4101.34</v>
      </c>
      <c r="R6" s="97">
        <v>4470.71</v>
      </c>
      <c r="S6" s="97">
        <v>4840.09</v>
      </c>
    </row>
    <row r="7" spans="1:19" x14ac:dyDescent="0.25">
      <c r="A7" s="99">
        <v>5</v>
      </c>
      <c r="B7" s="97">
        <v>2058.94</v>
      </c>
      <c r="C7" s="97">
        <v>2076.4299999999998</v>
      </c>
      <c r="D7" s="97">
        <v>2116.7800000000002</v>
      </c>
      <c r="E7" s="97">
        <v>2168.71</v>
      </c>
      <c r="F7" s="97">
        <v>2224.38</v>
      </c>
      <c r="G7" s="97">
        <v>2285.9699999999998</v>
      </c>
      <c r="H7" s="97">
        <v>2359.87</v>
      </c>
      <c r="I7" s="97">
        <v>2444.9499999999998</v>
      </c>
      <c r="J7" s="97">
        <v>2599.31</v>
      </c>
      <c r="K7" s="97">
        <v>2744.07</v>
      </c>
      <c r="L7" s="97">
        <v>2790.42</v>
      </c>
      <c r="M7" s="97">
        <v>3043.4</v>
      </c>
      <c r="N7" s="97">
        <v>3259.85</v>
      </c>
      <c r="O7" s="97">
        <v>3569.86</v>
      </c>
      <c r="P7" s="97">
        <v>3827.59</v>
      </c>
      <c r="Q7" s="97">
        <v>4206.43</v>
      </c>
      <c r="R7" s="97">
        <v>4585.2700000000004</v>
      </c>
      <c r="S7" s="97">
        <v>4964.1099999999997</v>
      </c>
    </row>
    <row r="8" spans="1:19" x14ac:dyDescent="0.25">
      <c r="A8" s="99">
        <v>6</v>
      </c>
      <c r="B8" s="97">
        <v>2084.52</v>
      </c>
      <c r="C8" s="97">
        <v>2109.3000000000002</v>
      </c>
      <c r="D8" s="97">
        <v>2151.64</v>
      </c>
      <c r="E8" s="97">
        <v>2205.71</v>
      </c>
      <c r="F8" s="97">
        <v>2263.1999999999998</v>
      </c>
      <c r="G8" s="97">
        <v>2325.66</v>
      </c>
      <c r="H8" s="97">
        <v>2400.62</v>
      </c>
      <c r="I8" s="97">
        <v>2479.7199999999998</v>
      </c>
      <c r="J8" s="97">
        <v>2643.32</v>
      </c>
      <c r="K8" s="97">
        <v>2799.82</v>
      </c>
      <c r="L8" s="97">
        <v>2854.67</v>
      </c>
      <c r="M8" s="97">
        <v>3117.59</v>
      </c>
      <c r="N8" s="97">
        <v>3339.32</v>
      </c>
      <c r="O8" s="97">
        <v>3659.31</v>
      </c>
      <c r="P8" s="97">
        <v>3918.31</v>
      </c>
      <c r="Q8" s="97">
        <v>4306.13</v>
      </c>
      <c r="R8" s="97">
        <v>4693.9399999999996</v>
      </c>
      <c r="S8" s="97">
        <v>5081.76</v>
      </c>
    </row>
    <row r="9" spans="1:19" x14ac:dyDescent="0.25">
      <c r="A9" s="99">
        <v>7</v>
      </c>
      <c r="B9" s="97">
        <v>2108.4699999999998</v>
      </c>
      <c r="C9" s="97">
        <v>2133.2600000000002</v>
      </c>
      <c r="D9" s="97">
        <v>2177.48</v>
      </c>
      <c r="E9" s="97">
        <v>2233.5700000000002</v>
      </c>
      <c r="F9" s="97">
        <v>2292.7800000000002</v>
      </c>
      <c r="G9" s="97">
        <v>2356.06</v>
      </c>
      <c r="H9" s="97">
        <v>2432</v>
      </c>
      <c r="I9" s="97">
        <v>2512.34</v>
      </c>
      <c r="J9" s="97">
        <v>2684.71</v>
      </c>
      <c r="K9" s="97">
        <v>2852.43</v>
      </c>
      <c r="L9" s="97">
        <v>2915.47</v>
      </c>
      <c r="M9" s="97">
        <v>3187.89</v>
      </c>
      <c r="N9" s="97">
        <v>3414.62</v>
      </c>
      <c r="O9" s="97">
        <v>3744.12</v>
      </c>
      <c r="P9" s="97">
        <v>4004.21</v>
      </c>
      <c r="Q9" s="97">
        <v>4400.53</v>
      </c>
      <c r="R9" s="97">
        <v>4796.8500000000004</v>
      </c>
      <c r="S9" s="97">
        <v>5193.17</v>
      </c>
    </row>
    <row r="10" spans="1:19" x14ac:dyDescent="0.25">
      <c r="A10" s="99">
        <v>8</v>
      </c>
      <c r="B10" s="97">
        <v>2130.88</v>
      </c>
      <c r="C10" s="97">
        <v>2155.67</v>
      </c>
      <c r="D10" s="97">
        <v>2201.66</v>
      </c>
      <c r="E10" s="97">
        <v>2259.67</v>
      </c>
      <c r="F10" s="97">
        <v>2320.5</v>
      </c>
      <c r="G10" s="97">
        <v>2384.56</v>
      </c>
      <c r="H10" s="97">
        <v>2461.42</v>
      </c>
      <c r="I10" s="97">
        <v>2542.91</v>
      </c>
      <c r="J10" s="97">
        <v>2723.6</v>
      </c>
      <c r="K10" s="97">
        <v>2902.02</v>
      </c>
      <c r="L10" s="97">
        <v>2972.9</v>
      </c>
      <c r="M10" s="97">
        <v>3254.39</v>
      </c>
      <c r="N10" s="97">
        <v>3485.85</v>
      </c>
      <c r="O10" s="97">
        <v>3824.39</v>
      </c>
      <c r="P10" s="97">
        <v>4085.42</v>
      </c>
      <c r="Q10" s="97">
        <v>4489.7700000000004</v>
      </c>
      <c r="R10" s="97">
        <v>4894.13</v>
      </c>
      <c r="S10" s="97">
        <v>5298.49</v>
      </c>
    </row>
    <row r="11" spans="1:19" x14ac:dyDescent="0.25">
      <c r="A11" s="99">
        <v>9</v>
      </c>
      <c r="B11" s="97">
        <v>2151.83</v>
      </c>
      <c r="C11" s="97">
        <v>2176.62</v>
      </c>
      <c r="D11" s="97">
        <v>2224.29</v>
      </c>
      <c r="E11" s="97">
        <v>2284.1</v>
      </c>
      <c r="F11" s="97">
        <v>2346.46</v>
      </c>
      <c r="G11" s="97">
        <v>2411.23</v>
      </c>
      <c r="H11" s="97">
        <v>2488.96</v>
      </c>
      <c r="I11" s="97">
        <v>2571.5300000000002</v>
      </c>
      <c r="J11" s="97">
        <v>2760.1</v>
      </c>
      <c r="K11" s="97">
        <v>2948.68</v>
      </c>
      <c r="L11" s="97">
        <v>3027.08</v>
      </c>
      <c r="M11" s="97">
        <v>3317.18</v>
      </c>
      <c r="N11" s="97">
        <v>3553.1</v>
      </c>
      <c r="O11" s="97">
        <v>3900.23</v>
      </c>
      <c r="P11" s="97">
        <v>4162.05</v>
      </c>
      <c r="Q11" s="97">
        <v>4574</v>
      </c>
      <c r="R11" s="97">
        <v>4985.9399999999996</v>
      </c>
      <c r="S11" s="97">
        <v>5397.88</v>
      </c>
    </row>
    <row r="12" spans="1:19" x14ac:dyDescent="0.25">
      <c r="A12" s="99">
        <v>10</v>
      </c>
      <c r="B12" s="97">
        <v>2171.4</v>
      </c>
      <c r="C12" s="97">
        <v>2196.19</v>
      </c>
      <c r="D12" s="97">
        <v>2245.4299999999998</v>
      </c>
      <c r="E12" s="97">
        <v>2306.94</v>
      </c>
      <c r="F12" s="97">
        <v>2370.73</v>
      </c>
      <c r="G12" s="97">
        <v>2436.1799999999998</v>
      </c>
      <c r="H12" s="97">
        <v>2514.7199999999998</v>
      </c>
      <c r="I12" s="97">
        <v>2598.31</v>
      </c>
      <c r="J12" s="97">
        <v>2794.31</v>
      </c>
      <c r="K12" s="97">
        <v>2992.53</v>
      </c>
      <c r="L12" s="97">
        <v>3078.1</v>
      </c>
      <c r="M12" s="97">
        <v>3376.39</v>
      </c>
      <c r="N12" s="97">
        <v>3616.52</v>
      </c>
      <c r="O12" s="97">
        <v>3971.77</v>
      </c>
      <c r="P12" s="97">
        <v>4234.2700000000004</v>
      </c>
      <c r="Q12" s="97">
        <v>4653.3599999999997</v>
      </c>
      <c r="R12" s="97">
        <v>5072.45</v>
      </c>
      <c r="S12" s="97">
        <v>5491.55</v>
      </c>
    </row>
    <row r="13" spans="1:19" x14ac:dyDescent="0.25">
      <c r="A13" s="99">
        <v>11</v>
      </c>
      <c r="B13" s="97">
        <v>2189.67</v>
      </c>
      <c r="C13" s="97">
        <v>2221.7399999999998</v>
      </c>
      <c r="D13" s="97">
        <v>2272.4699999999998</v>
      </c>
      <c r="E13" s="97">
        <v>2335.5700000000002</v>
      </c>
      <c r="F13" s="97">
        <v>2400.7199999999998</v>
      </c>
      <c r="G13" s="97">
        <v>2466.79</v>
      </c>
      <c r="H13" s="97">
        <v>2546.09</v>
      </c>
      <c r="I13" s="97">
        <v>2623.33</v>
      </c>
      <c r="J13" s="97">
        <v>2826.34</v>
      </c>
      <c r="K13" s="97">
        <v>3033.7</v>
      </c>
      <c r="L13" s="97">
        <v>3126.09</v>
      </c>
      <c r="M13" s="97">
        <v>3432.13</v>
      </c>
      <c r="N13" s="97">
        <v>3676.22</v>
      </c>
      <c r="O13" s="97">
        <v>4039.16</v>
      </c>
      <c r="P13" s="97">
        <v>4302.2299999999996</v>
      </c>
      <c r="Q13" s="97">
        <v>4728.05</v>
      </c>
      <c r="R13" s="97">
        <v>5153.87</v>
      </c>
      <c r="S13" s="97">
        <v>5579.69</v>
      </c>
    </row>
    <row r="14" spans="1:19" x14ac:dyDescent="0.25">
      <c r="A14" s="99">
        <v>12</v>
      </c>
      <c r="B14" s="97">
        <v>2206.6999999999998</v>
      </c>
      <c r="C14" s="97">
        <v>2238.7800000000002</v>
      </c>
      <c r="D14" s="97">
        <v>2290.89</v>
      </c>
      <c r="E14" s="97">
        <v>2355.5</v>
      </c>
      <c r="F14" s="97">
        <v>2421.91</v>
      </c>
      <c r="G14" s="97">
        <v>2488.5700000000002</v>
      </c>
      <c r="H14" s="97">
        <v>2568.5700000000002</v>
      </c>
      <c r="I14" s="97">
        <v>2646.7</v>
      </c>
      <c r="J14" s="97">
        <v>2856.31</v>
      </c>
      <c r="K14" s="97">
        <v>3072.31</v>
      </c>
      <c r="L14" s="97">
        <v>3171.18</v>
      </c>
      <c r="M14" s="97">
        <v>3484.54</v>
      </c>
      <c r="N14" s="97">
        <v>3732.36</v>
      </c>
      <c r="O14" s="97">
        <v>4102.5600000000004</v>
      </c>
      <c r="P14" s="97">
        <v>4366.1099999999997</v>
      </c>
      <c r="Q14" s="97">
        <v>4798.25</v>
      </c>
      <c r="R14" s="97">
        <v>5230.3900000000003</v>
      </c>
      <c r="S14" s="97">
        <v>5662.53</v>
      </c>
    </row>
    <row r="15" spans="1:19" x14ac:dyDescent="0.25">
      <c r="A15" s="99">
        <v>13</v>
      </c>
      <c r="B15" s="97">
        <v>2222.58</v>
      </c>
      <c r="C15" s="97">
        <v>2254.66</v>
      </c>
      <c r="D15" s="97">
        <v>2308.08</v>
      </c>
      <c r="E15" s="97">
        <v>2374.08</v>
      </c>
      <c r="F15" s="97">
        <v>2441.6799999999998</v>
      </c>
      <c r="G15" s="97">
        <v>2508.9</v>
      </c>
      <c r="H15" s="97">
        <v>2589.56</v>
      </c>
      <c r="I15" s="97">
        <v>2668.51</v>
      </c>
      <c r="J15" s="97">
        <v>2884.33</v>
      </c>
      <c r="K15" s="97">
        <v>3108.47</v>
      </c>
      <c r="L15" s="97">
        <v>3213.49</v>
      </c>
      <c r="M15" s="97">
        <v>3533.76</v>
      </c>
      <c r="N15" s="97">
        <v>3785.08</v>
      </c>
      <c r="O15" s="97">
        <v>4162.12</v>
      </c>
      <c r="P15" s="97">
        <v>4426.07</v>
      </c>
      <c r="Q15" s="97">
        <v>4864.1400000000003</v>
      </c>
      <c r="R15" s="97">
        <v>5302.22</v>
      </c>
      <c r="S15" s="97">
        <v>5740.29</v>
      </c>
    </row>
    <row r="16" spans="1:19" x14ac:dyDescent="0.25">
      <c r="A16" s="99">
        <v>14</v>
      </c>
      <c r="B16" s="97">
        <v>2237.38</v>
      </c>
      <c r="C16" s="97">
        <v>2269.46</v>
      </c>
      <c r="D16" s="97">
        <v>2324.09</v>
      </c>
      <c r="E16" s="97">
        <v>2391.41</v>
      </c>
      <c r="F16" s="97">
        <v>2460.13</v>
      </c>
      <c r="G16" s="97">
        <v>2527.85</v>
      </c>
      <c r="H16" s="97">
        <v>2609.13</v>
      </c>
      <c r="I16" s="97">
        <v>2688.84</v>
      </c>
      <c r="J16" s="97">
        <v>2910.5</v>
      </c>
      <c r="K16" s="97">
        <v>3142.32</v>
      </c>
      <c r="L16" s="97">
        <v>3253.14</v>
      </c>
      <c r="M16" s="97">
        <v>3579.93</v>
      </c>
      <c r="N16" s="97">
        <v>3834.54</v>
      </c>
      <c r="O16" s="97">
        <v>4218.01</v>
      </c>
      <c r="P16" s="97">
        <v>4482.29</v>
      </c>
      <c r="Q16" s="97">
        <v>4925.93</v>
      </c>
      <c r="R16" s="97">
        <v>5369.57</v>
      </c>
      <c r="S16" s="97">
        <v>5813.21</v>
      </c>
    </row>
    <row r="17" spans="1:19" x14ac:dyDescent="0.25">
      <c r="A17" s="99">
        <v>15</v>
      </c>
      <c r="B17" s="97">
        <v>2251.16</v>
      </c>
      <c r="C17" s="97">
        <v>2283.2399999999998</v>
      </c>
      <c r="D17" s="97">
        <v>2339.0100000000002</v>
      </c>
      <c r="E17" s="97">
        <v>2407.56</v>
      </c>
      <c r="F17" s="97">
        <v>2477.3200000000002</v>
      </c>
      <c r="G17" s="97">
        <v>2545.52</v>
      </c>
      <c r="H17" s="97">
        <v>2627.37</v>
      </c>
      <c r="I17" s="97">
        <v>2707.8</v>
      </c>
      <c r="J17" s="97">
        <v>2934.93</v>
      </c>
      <c r="K17" s="97">
        <v>3173.97</v>
      </c>
      <c r="L17" s="97">
        <v>3290.28</v>
      </c>
      <c r="M17" s="97">
        <v>3623.2</v>
      </c>
      <c r="N17" s="97">
        <v>3880.88</v>
      </c>
      <c r="O17" s="97">
        <v>4270.41</v>
      </c>
      <c r="P17" s="97">
        <v>4534.96</v>
      </c>
      <c r="Q17" s="97">
        <v>4983.8100000000004</v>
      </c>
      <c r="R17" s="97">
        <v>5432.67</v>
      </c>
      <c r="S17" s="97">
        <v>5881.52</v>
      </c>
    </row>
    <row r="18" spans="1:19" x14ac:dyDescent="0.25">
      <c r="A18" s="99">
        <v>16</v>
      </c>
      <c r="B18" s="97">
        <v>2260.27</v>
      </c>
      <c r="C18" s="97">
        <v>2299.64</v>
      </c>
      <c r="D18" s="97">
        <v>2356.37</v>
      </c>
      <c r="E18" s="97">
        <v>2425.9699999999998</v>
      </c>
      <c r="F18" s="97">
        <v>2500.62</v>
      </c>
      <c r="G18" s="97">
        <v>2566.14</v>
      </c>
      <c r="H18" s="97">
        <v>2648.42</v>
      </c>
      <c r="I18" s="97">
        <v>2722.1</v>
      </c>
      <c r="J18" s="97">
        <v>2967.74</v>
      </c>
      <c r="K18" s="97">
        <v>3211.42</v>
      </c>
      <c r="L18" s="97">
        <v>3325.02</v>
      </c>
      <c r="M18" s="97">
        <v>3668.21</v>
      </c>
      <c r="N18" s="97">
        <v>3929.09</v>
      </c>
      <c r="O18" s="97">
        <v>4326.1099999999997</v>
      </c>
      <c r="P18" s="97">
        <v>4582.84</v>
      </c>
      <c r="Q18" s="97">
        <v>5036.43</v>
      </c>
      <c r="R18" s="97">
        <v>5490.03</v>
      </c>
      <c r="S18" s="97">
        <v>5943.62</v>
      </c>
    </row>
    <row r="19" spans="1:19" x14ac:dyDescent="0.25">
      <c r="A19" s="99">
        <v>17</v>
      </c>
      <c r="B19" s="97">
        <v>2268.73</v>
      </c>
      <c r="C19" s="97">
        <v>2308.1</v>
      </c>
      <c r="D19" s="97">
        <v>2365.73</v>
      </c>
      <c r="E19" s="97">
        <v>2436.3000000000002</v>
      </c>
      <c r="F19" s="97">
        <v>2515.5300000000002</v>
      </c>
      <c r="G19" s="97">
        <v>2578.5300000000002</v>
      </c>
      <c r="H19" s="97">
        <v>2661.21</v>
      </c>
      <c r="I19" s="97">
        <v>2735.39</v>
      </c>
      <c r="J19" s="97">
        <v>2998.43</v>
      </c>
      <c r="K19" s="97">
        <v>3246.48</v>
      </c>
      <c r="L19" s="97">
        <v>3357.49</v>
      </c>
      <c r="M19" s="97">
        <v>3710.35</v>
      </c>
      <c r="N19" s="97">
        <v>3974.24</v>
      </c>
      <c r="O19" s="97">
        <v>4378.3</v>
      </c>
      <c r="P19" s="97">
        <v>4627.6000000000004</v>
      </c>
      <c r="Q19" s="97">
        <v>5085.62</v>
      </c>
      <c r="R19" s="97">
        <v>5543.65</v>
      </c>
      <c r="S19" s="97">
        <v>6001.67</v>
      </c>
    </row>
    <row r="20" spans="1:19" x14ac:dyDescent="0.25">
      <c r="A20" s="99">
        <v>18</v>
      </c>
      <c r="B20" s="97">
        <v>2276.58</v>
      </c>
      <c r="C20" s="97">
        <v>2315.9499999999998</v>
      </c>
      <c r="D20" s="97">
        <v>2374.4299999999998</v>
      </c>
      <c r="E20" s="97">
        <v>2445.89</v>
      </c>
      <c r="F20" s="97">
        <v>2529.4</v>
      </c>
      <c r="G20" s="97">
        <v>2590.04</v>
      </c>
      <c r="H20" s="97">
        <v>2673.1</v>
      </c>
      <c r="I20" s="97">
        <v>2747.75</v>
      </c>
      <c r="J20" s="97">
        <v>3027.11</v>
      </c>
      <c r="K20" s="97">
        <v>3279.26</v>
      </c>
      <c r="L20" s="97">
        <v>3387.82</v>
      </c>
      <c r="M20" s="97">
        <v>3749.79</v>
      </c>
      <c r="N20" s="97">
        <v>4016.48</v>
      </c>
      <c r="O20" s="97">
        <v>4427.16</v>
      </c>
      <c r="P20" s="97">
        <v>4669.41</v>
      </c>
      <c r="Q20" s="97">
        <v>5131.57</v>
      </c>
      <c r="R20" s="97">
        <v>5593.73</v>
      </c>
      <c r="S20" s="97">
        <v>6055.89</v>
      </c>
    </row>
    <row r="21" spans="1:19" x14ac:dyDescent="0.25">
      <c r="A21" s="99">
        <v>19</v>
      </c>
      <c r="B21" s="97">
        <v>2283.87</v>
      </c>
      <c r="C21" s="97">
        <v>2323.2399999999998</v>
      </c>
      <c r="D21" s="97">
        <v>2382.5</v>
      </c>
      <c r="E21" s="97">
        <v>2454.8000000000002</v>
      </c>
      <c r="F21" s="97">
        <v>2542.31</v>
      </c>
      <c r="G21" s="97">
        <v>2600.7399999999998</v>
      </c>
      <c r="H21" s="97">
        <v>2684.15</v>
      </c>
      <c r="I21" s="97">
        <v>2759.23</v>
      </c>
      <c r="J21" s="97">
        <v>3053.9</v>
      </c>
      <c r="K21" s="97">
        <v>3309.89</v>
      </c>
      <c r="L21" s="97">
        <v>3416.13</v>
      </c>
      <c r="M21" s="97">
        <v>3786.65</v>
      </c>
      <c r="N21" s="97">
        <v>4055.96</v>
      </c>
      <c r="O21" s="97">
        <v>4472.8599999999997</v>
      </c>
      <c r="P21" s="97">
        <v>4708.43</v>
      </c>
      <c r="Q21" s="97">
        <v>5174.45</v>
      </c>
      <c r="R21" s="97">
        <v>5640.47</v>
      </c>
      <c r="S21" s="97">
        <v>6106.49</v>
      </c>
    </row>
    <row r="22" spans="1:19" x14ac:dyDescent="0.25">
      <c r="A22" s="99">
        <v>20</v>
      </c>
      <c r="B22" s="97">
        <v>2290.64</v>
      </c>
      <c r="C22" s="97">
        <v>2330.0100000000002</v>
      </c>
      <c r="D22" s="97">
        <v>2389.9899999999998</v>
      </c>
      <c r="E22" s="97">
        <v>2463.0700000000002</v>
      </c>
      <c r="F22" s="97">
        <v>2554.31</v>
      </c>
      <c r="G22" s="97">
        <v>2610.6799999999998</v>
      </c>
      <c r="H22" s="97">
        <v>2694.41</v>
      </c>
      <c r="I22" s="97">
        <v>2769.89</v>
      </c>
      <c r="J22" s="97">
        <v>3078.89</v>
      </c>
      <c r="K22" s="97">
        <v>3338.48</v>
      </c>
      <c r="L22" s="97">
        <v>3442.54</v>
      </c>
      <c r="M22" s="97">
        <v>3821.09</v>
      </c>
      <c r="N22" s="97">
        <v>4092.85</v>
      </c>
      <c r="O22" s="97">
        <v>4515.57</v>
      </c>
      <c r="P22" s="97">
        <v>4744.82</v>
      </c>
      <c r="Q22" s="97">
        <v>5214.45</v>
      </c>
      <c r="R22" s="97">
        <v>5684.07</v>
      </c>
      <c r="S22" s="97">
        <v>6153.7</v>
      </c>
    </row>
    <row r="23" spans="1:19" x14ac:dyDescent="0.25">
      <c r="A23" s="99">
        <v>21</v>
      </c>
      <c r="B23" s="97">
        <v>2296.91</v>
      </c>
      <c r="C23" s="97">
        <v>2343.58</v>
      </c>
      <c r="D23" s="97">
        <v>2404.23</v>
      </c>
      <c r="E23" s="97">
        <v>2478.04</v>
      </c>
      <c r="F23" s="97">
        <v>2572.75</v>
      </c>
      <c r="G23" s="97">
        <v>2627.2</v>
      </c>
      <c r="H23" s="97">
        <v>2711.23</v>
      </c>
      <c r="I23" s="97">
        <v>2779.79</v>
      </c>
      <c r="J23" s="97">
        <v>3102.2</v>
      </c>
      <c r="K23" s="97">
        <v>3365.16</v>
      </c>
      <c r="L23" s="97">
        <v>3467.15</v>
      </c>
      <c r="M23" s="97">
        <v>3853.23</v>
      </c>
      <c r="N23" s="97">
        <v>4127.28</v>
      </c>
      <c r="O23" s="97">
        <v>4555.45</v>
      </c>
      <c r="P23" s="97">
        <v>4778.75</v>
      </c>
      <c r="Q23" s="97">
        <v>5251.73</v>
      </c>
      <c r="R23" s="97">
        <v>5724.71</v>
      </c>
      <c r="S23" s="97">
        <v>6197.7</v>
      </c>
    </row>
    <row r="24" spans="1:19" x14ac:dyDescent="0.25">
      <c r="A24" s="99">
        <v>22</v>
      </c>
      <c r="B24" s="97">
        <v>2302.73</v>
      </c>
      <c r="C24" s="97">
        <v>2349.4</v>
      </c>
      <c r="D24" s="97">
        <v>2410.6799999999998</v>
      </c>
      <c r="E24" s="97">
        <v>2485.17</v>
      </c>
      <c r="F24" s="97">
        <v>2583.11</v>
      </c>
      <c r="G24" s="97">
        <v>2635.77</v>
      </c>
      <c r="H24" s="97">
        <v>2720.07</v>
      </c>
      <c r="I24" s="97">
        <v>2788.99</v>
      </c>
      <c r="J24" s="97">
        <v>3123.93</v>
      </c>
      <c r="K24" s="97">
        <v>3390.04</v>
      </c>
      <c r="L24" s="97">
        <v>3490.09</v>
      </c>
      <c r="M24" s="97">
        <v>3883.22</v>
      </c>
      <c r="N24" s="97">
        <v>4159.3900000000003</v>
      </c>
      <c r="O24" s="97">
        <v>4592.67</v>
      </c>
      <c r="P24" s="97">
        <v>4810.3599999999997</v>
      </c>
      <c r="Q24" s="97">
        <v>5286.47</v>
      </c>
      <c r="R24" s="97">
        <v>5762.58</v>
      </c>
      <c r="S24" s="97">
        <v>6238.69</v>
      </c>
    </row>
    <row r="25" spans="1:19" x14ac:dyDescent="0.25">
      <c r="A25" s="99">
        <v>23</v>
      </c>
      <c r="B25" s="97">
        <v>2308.13</v>
      </c>
      <c r="C25" s="97">
        <v>2354.8000000000002</v>
      </c>
      <c r="D25" s="97">
        <v>2416.66</v>
      </c>
      <c r="E25" s="97">
        <v>2491.7800000000002</v>
      </c>
      <c r="F25" s="97">
        <v>2592.7399999999998</v>
      </c>
      <c r="G25" s="97">
        <v>2643.72</v>
      </c>
      <c r="H25" s="97">
        <v>2728.28</v>
      </c>
      <c r="I25" s="97">
        <v>2797.52</v>
      </c>
      <c r="J25" s="97">
        <v>3144.16</v>
      </c>
      <c r="K25" s="97">
        <v>3413.21</v>
      </c>
      <c r="L25" s="97">
        <v>3511.44</v>
      </c>
      <c r="M25" s="97">
        <v>3911.16</v>
      </c>
      <c r="N25" s="97">
        <v>4189.33</v>
      </c>
      <c r="O25" s="97">
        <v>4627.38</v>
      </c>
      <c r="P25" s="97">
        <v>4839.79</v>
      </c>
      <c r="Q25" s="97">
        <v>5318.81</v>
      </c>
      <c r="R25" s="97">
        <v>5797.83</v>
      </c>
      <c r="S25" s="97">
        <v>6276.85</v>
      </c>
    </row>
    <row r="26" spans="1:19" x14ac:dyDescent="0.25">
      <c r="A26" s="99">
        <v>24</v>
      </c>
      <c r="B26" s="97">
        <v>2313.14</v>
      </c>
      <c r="C26" s="97">
        <v>2359.8000000000002</v>
      </c>
      <c r="D26" s="97">
        <v>2422.1999999999998</v>
      </c>
      <c r="E26" s="97">
        <v>2497.91</v>
      </c>
      <c r="F26" s="97">
        <v>2601.67</v>
      </c>
      <c r="G26" s="97">
        <v>2651.1</v>
      </c>
      <c r="H26" s="97">
        <v>2735.9</v>
      </c>
      <c r="I26" s="97">
        <v>2805.43</v>
      </c>
      <c r="J26" s="97">
        <v>3163</v>
      </c>
      <c r="K26" s="97">
        <v>3434.8</v>
      </c>
      <c r="L26" s="97">
        <v>3531.31</v>
      </c>
      <c r="M26" s="97">
        <v>3937.2</v>
      </c>
      <c r="N26" s="97">
        <v>4217.22</v>
      </c>
      <c r="O26" s="97">
        <v>4659.7299999999996</v>
      </c>
      <c r="P26" s="97">
        <v>4867.17</v>
      </c>
      <c r="Q26" s="97">
        <v>5348.91</v>
      </c>
      <c r="R26" s="97">
        <v>5830.64</v>
      </c>
      <c r="S26" s="97">
        <v>6312.38</v>
      </c>
    </row>
    <row r="27" spans="1:19" x14ac:dyDescent="0.25">
      <c r="A27" s="99">
        <v>25</v>
      </c>
      <c r="B27" s="97">
        <v>2317.7800000000002</v>
      </c>
      <c r="C27" s="97">
        <v>2364.44</v>
      </c>
      <c r="D27" s="97">
        <v>2427.35</v>
      </c>
      <c r="E27" s="97">
        <v>2503.59</v>
      </c>
      <c r="F27" s="97">
        <v>2609.96</v>
      </c>
      <c r="G27" s="97">
        <v>2657.94</v>
      </c>
      <c r="H27" s="97">
        <v>2742.96</v>
      </c>
      <c r="I27" s="97">
        <v>2812.78</v>
      </c>
      <c r="J27" s="97">
        <v>3180.53</v>
      </c>
      <c r="K27" s="97">
        <v>3454.9</v>
      </c>
      <c r="L27" s="97">
        <v>3549.79</v>
      </c>
      <c r="M27" s="97">
        <v>3961.45</v>
      </c>
      <c r="N27" s="97">
        <v>4243.1899999999996</v>
      </c>
      <c r="O27" s="97">
        <v>4689.8599999999997</v>
      </c>
      <c r="P27" s="97">
        <v>4892.6499999999996</v>
      </c>
      <c r="Q27" s="97">
        <v>5376.91</v>
      </c>
      <c r="R27" s="97">
        <v>5861.16</v>
      </c>
      <c r="S27" s="97">
        <v>6345.42</v>
      </c>
    </row>
    <row r="28" spans="1:19" x14ac:dyDescent="0.25">
      <c r="A28" s="99">
        <v>26</v>
      </c>
      <c r="B28" s="97">
        <v>2322.08</v>
      </c>
      <c r="C28" s="97">
        <v>2376.04</v>
      </c>
      <c r="D28" s="97">
        <v>2439.41</v>
      </c>
      <c r="E28" s="97">
        <v>2516.15</v>
      </c>
      <c r="F28" s="97">
        <v>2624.95</v>
      </c>
      <c r="G28" s="97">
        <v>2671.58</v>
      </c>
      <c r="H28" s="97">
        <v>2756.81</v>
      </c>
      <c r="I28" s="97">
        <v>2819.59</v>
      </c>
      <c r="J28" s="97">
        <v>3196.84</v>
      </c>
      <c r="K28" s="97">
        <v>3473.59</v>
      </c>
      <c r="L28" s="97">
        <v>3566.98</v>
      </c>
      <c r="M28" s="97">
        <v>3984.02</v>
      </c>
      <c r="N28" s="97">
        <v>4267.3599999999997</v>
      </c>
      <c r="O28" s="97">
        <v>4717.91</v>
      </c>
      <c r="P28" s="97">
        <v>4916.34</v>
      </c>
      <c r="Q28" s="97">
        <v>5402.94</v>
      </c>
      <c r="R28" s="97">
        <v>5889.54</v>
      </c>
      <c r="S28" s="97">
        <v>6376.14</v>
      </c>
    </row>
    <row r="29" spans="1:19" x14ac:dyDescent="0.25">
      <c r="A29" s="99">
        <v>27</v>
      </c>
      <c r="B29" s="97">
        <v>2326.06</v>
      </c>
      <c r="C29" s="97">
        <v>2380.02</v>
      </c>
      <c r="D29" s="97">
        <v>2443.8200000000002</v>
      </c>
      <c r="E29" s="97">
        <v>2521.04</v>
      </c>
      <c r="F29" s="97">
        <v>2632.09</v>
      </c>
      <c r="G29" s="97">
        <v>2677.47</v>
      </c>
      <c r="H29" s="97">
        <v>2762.88</v>
      </c>
      <c r="I29" s="97">
        <v>2825.9</v>
      </c>
      <c r="J29" s="97">
        <v>3212</v>
      </c>
      <c r="K29" s="97">
        <v>3490.98</v>
      </c>
      <c r="L29" s="97">
        <v>3582.96</v>
      </c>
      <c r="M29" s="97">
        <v>4005.01</v>
      </c>
      <c r="N29" s="97">
        <v>4289.8500000000004</v>
      </c>
      <c r="O29" s="97">
        <v>4744.01</v>
      </c>
      <c r="P29" s="97">
        <v>4938.3599999999997</v>
      </c>
      <c r="Q29" s="97">
        <v>5427.14</v>
      </c>
      <c r="R29" s="97">
        <v>5915.92</v>
      </c>
      <c r="S29" s="97">
        <v>6404.7</v>
      </c>
    </row>
    <row r="30" spans="1:19" x14ac:dyDescent="0.25">
      <c r="A30" s="99">
        <v>28</v>
      </c>
      <c r="B30" s="97">
        <v>2329.7600000000002</v>
      </c>
      <c r="C30" s="97">
        <v>2383.71</v>
      </c>
      <c r="D30" s="97">
        <v>2447.92</v>
      </c>
      <c r="E30" s="97">
        <v>2525.5700000000002</v>
      </c>
      <c r="F30" s="97">
        <v>2638.72</v>
      </c>
      <c r="G30" s="97">
        <v>2682.92</v>
      </c>
      <c r="H30" s="97">
        <v>2768.52</v>
      </c>
      <c r="I30" s="97">
        <v>2831.75</v>
      </c>
      <c r="J30" s="97">
        <v>3226.09</v>
      </c>
      <c r="K30" s="97">
        <v>3507.15</v>
      </c>
      <c r="L30" s="97">
        <v>3597.8</v>
      </c>
      <c r="M30" s="97">
        <v>4024.53</v>
      </c>
      <c r="N30" s="97">
        <v>4310.76</v>
      </c>
      <c r="O30" s="97">
        <v>4768.29</v>
      </c>
      <c r="P30" s="97">
        <v>4958.82</v>
      </c>
      <c r="Q30" s="97">
        <v>5449.62</v>
      </c>
      <c r="R30" s="97">
        <v>5940.43</v>
      </c>
      <c r="S30" s="97">
        <v>6431.23</v>
      </c>
    </row>
    <row r="31" spans="1:19" x14ac:dyDescent="0.25">
      <c r="A31" s="99">
        <v>29</v>
      </c>
      <c r="B31" s="97">
        <v>2333.1799999999998</v>
      </c>
      <c r="C31" s="97">
        <v>2387.13</v>
      </c>
      <c r="D31" s="97">
        <v>2451.71</v>
      </c>
      <c r="E31" s="97">
        <v>2529.7600000000002</v>
      </c>
      <c r="F31" s="97">
        <v>2644.86</v>
      </c>
      <c r="G31" s="97">
        <v>2687.98</v>
      </c>
      <c r="H31" s="97">
        <v>2773.74</v>
      </c>
      <c r="I31" s="97">
        <v>2837.18</v>
      </c>
      <c r="J31" s="97">
        <v>3239.18</v>
      </c>
      <c r="K31" s="97">
        <v>3522.17</v>
      </c>
      <c r="L31" s="97">
        <v>3611.59</v>
      </c>
      <c r="M31" s="97">
        <v>4042.67</v>
      </c>
      <c r="N31" s="97">
        <v>4330.1899999999996</v>
      </c>
      <c r="O31" s="97">
        <v>4790.8599999999997</v>
      </c>
      <c r="P31" s="97">
        <v>4977.82</v>
      </c>
      <c r="Q31" s="97">
        <v>5470.51</v>
      </c>
      <c r="R31" s="97">
        <v>5963.19</v>
      </c>
      <c r="S31" s="97">
        <v>6455.88</v>
      </c>
    </row>
    <row r="32" spans="1:19" x14ac:dyDescent="0.25">
      <c r="A32" s="99">
        <v>30</v>
      </c>
      <c r="B32" s="97">
        <v>2336.35</v>
      </c>
      <c r="C32" s="97">
        <v>2390.3000000000002</v>
      </c>
      <c r="D32" s="97">
        <v>2455.23</v>
      </c>
      <c r="E32" s="97">
        <v>2533.65</v>
      </c>
      <c r="F32" s="97">
        <v>2650.55</v>
      </c>
      <c r="G32" s="97">
        <v>2692.67</v>
      </c>
      <c r="H32" s="97">
        <v>2778.58</v>
      </c>
      <c r="I32" s="97">
        <v>2842.21</v>
      </c>
      <c r="J32" s="97">
        <v>3251.34</v>
      </c>
      <c r="K32" s="97">
        <v>3536.12</v>
      </c>
      <c r="L32" s="97">
        <v>3624.39</v>
      </c>
      <c r="M32" s="97">
        <v>4059.53</v>
      </c>
      <c r="N32" s="97">
        <v>4348.25</v>
      </c>
      <c r="O32" s="97">
        <v>4811.84</v>
      </c>
      <c r="P32" s="97">
        <v>4995.47</v>
      </c>
      <c r="Q32" s="97">
        <v>5489.9</v>
      </c>
      <c r="R32" s="97">
        <v>5984.33</v>
      </c>
      <c r="S32" s="97">
        <v>6478.76</v>
      </c>
    </row>
    <row r="33" spans="1:19" x14ac:dyDescent="0.25">
      <c r="A33" s="99">
        <v>31</v>
      </c>
      <c r="B33" s="97">
        <v>2339.2800000000002</v>
      </c>
      <c r="C33" s="97">
        <v>2400.48</v>
      </c>
      <c r="D33" s="97">
        <v>2465.73</v>
      </c>
      <c r="E33" s="97">
        <v>2544.4899999999998</v>
      </c>
      <c r="F33" s="97">
        <v>2663.08</v>
      </c>
      <c r="G33" s="97">
        <v>2704.25</v>
      </c>
      <c r="H33" s="97">
        <v>2790.3</v>
      </c>
      <c r="I33" s="97">
        <v>2846.87</v>
      </c>
      <c r="J33" s="97">
        <v>3262.63</v>
      </c>
      <c r="K33" s="97">
        <v>3549.08</v>
      </c>
      <c r="L33" s="97">
        <v>3636.27</v>
      </c>
      <c r="M33" s="97">
        <v>4075.19</v>
      </c>
      <c r="N33" s="97">
        <v>4365.0200000000004</v>
      </c>
      <c r="O33" s="97">
        <v>4831.33</v>
      </c>
      <c r="P33" s="97">
        <v>5011.8500000000004</v>
      </c>
      <c r="Q33" s="97">
        <v>5507.9</v>
      </c>
      <c r="R33" s="97">
        <v>6003.95</v>
      </c>
      <c r="S33" s="97">
        <v>6500.01</v>
      </c>
    </row>
    <row r="34" spans="1:19" x14ac:dyDescent="0.25">
      <c r="A34" s="99">
        <v>32</v>
      </c>
      <c r="B34" s="97">
        <v>2342</v>
      </c>
      <c r="C34" s="97">
        <v>2403.1999999999998</v>
      </c>
      <c r="D34" s="97">
        <v>2468.7399999999998</v>
      </c>
      <c r="E34" s="97">
        <v>2547.83</v>
      </c>
      <c r="F34" s="97">
        <v>2667.97</v>
      </c>
      <c r="G34" s="97">
        <v>2708.27</v>
      </c>
      <c r="H34" s="97">
        <v>2794.46</v>
      </c>
      <c r="I34" s="97">
        <v>2851.18</v>
      </c>
      <c r="J34" s="97">
        <v>3273.1</v>
      </c>
      <c r="K34" s="97">
        <v>3561.11</v>
      </c>
      <c r="L34" s="97">
        <v>3647.3</v>
      </c>
      <c r="M34" s="97">
        <v>4089.73</v>
      </c>
      <c r="N34" s="97">
        <v>4380.6000000000004</v>
      </c>
      <c r="O34" s="97">
        <v>4849.43</v>
      </c>
      <c r="P34" s="97">
        <v>5027.05</v>
      </c>
      <c r="Q34" s="97">
        <v>5524.61</v>
      </c>
      <c r="R34" s="97">
        <v>6022.16</v>
      </c>
      <c r="S34" s="97">
        <v>6519.72</v>
      </c>
    </row>
    <row r="35" spans="1:19" x14ac:dyDescent="0.25">
      <c r="A35" s="99">
        <v>33</v>
      </c>
      <c r="B35" s="97">
        <v>2344.52</v>
      </c>
      <c r="C35" s="97">
        <v>2405.7199999999998</v>
      </c>
      <c r="D35" s="97">
        <v>2471.5300000000002</v>
      </c>
      <c r="E35" s="97">
        <v>2550.92</v>
      </c>
      <c r="F35" s="97">
        <v>2672.5</v>
      </c>
      <c r="G35" s="97">
        <v>2712</v>
      </c>
      <c r="H35" s="97">
        <v>2798.31</v>
      </c>
      <c r="I35" s="97">
        <v>2855.18</v>
      </c>
      <c r="J35" s="97">
        <v>3282.83</v>
      </c>
      <c r="K35" s="97">
        <v>3572.28</v>
      </c>
      <c r="L35" s="97">
        <v>3657.54</v>
      </c>
      <c r="M35" s="97">
        <v>4103.2299999999996</v>
      </c>
      <c r="N35" s="97">
        <v>4395.0600000000004</v>
      </c>
      <c r="O35" s="97">
        <v>4866.24</v>
      </c>
      <c r="P35" s="97">
        <v>5041.1499999999996</v>
      </c>
      <c r="Q35" s="97">
        <v>5540.11</v>
      </c>
      <c r="R35" s="97">
        <v>6039.06</v>
      </c>
      <c r="S35" s="97">
        <v>6538.01</v>
      </c>
    </row>
    <row r="36" spans="1:19" x14ac:dyDescent="0.25">
      <c r="A36" s="99">
        <v>34</v>
      </c>
      <c r="B36" s="97">
        <v>2346.85</v>
      </c>
      <c r="C36" s="97">
        <v>2408.0500000000002</v>
      </c>
      <c r="D36" s="97">
        <v>2474.12</v>
      </c>
      <c r="E36" s="97">
        <v>2553.7800000000002</v>
      </c>
      <c r="F36" s="97">
        <v>2676.71</v>
      </c>
      <c r="G36" s="97">
        <v>2715.46</v>
      </c>
      <c r="H36" s="97">
        <v>2801.87</v>
      </c>
      <c r="I36" s="97">
        <v>2858.89</v>
      </c>
      <c r="J36" s="97">
        <v>3291.85</v>
      </c>
      <c r="K36" s="97">
        <v>3582.64</v>
      </c>
      <c r="L36" s="97">
        <v>3667.03</v>
      </c>
      <c r="M36" s="97">
        <v>4115.76</v>
      </c>
      <c r="N36" s="97">
        <v>4408.4799999999996</v>
      </c>
      <c r="O36" s="97">
        <v>4881.84</v>
      </c>
      <c r="P36" s="97">
        <v>5054.2299999999996</v>
      </c>
      <c r="Q36" s="97">
        <v>5554.48</v>
      </c>
      <c r="R36" s="97">
        <v>6054.73</v>
      </c>
      <c r="S36" s="97">
        <v>6554.98</v>
      </c>
    </row>
    <row r="37" spans="1:19" x14ac:dyDescent="0.25">
      <c r="A37" s="99">
        <v>35</v>
      </c>
      <c r="B37" s="97">
        <v>2349.0100000000002</v>
      </c>
      <c r="C37" s="97">
        <v>2410.21</v>
      </c>
      <c r="D37" s="97">
        <v>2476.52</v>
      </c>
      <c r="E37" s="97">
        <v>2556.4299999999998</v>
      </c>
      <c r="F37" s="97">
        <v>2680.6</v>
      </c>
      <c r="G37" s="97">
        <v>2718.65</v>
      </c>
      <c r="H37" s="97">
        <v>2805.17</v>
      </c>
      <c r="I37" s="97">
        <v>2862.32</v>
      </c>
      <c r="J37" s="97">
        <v>3300.21</v>
      </c>
      <c r="K37" s="97">
        <v>3592.25</v>
      </c>
      <c r="L37" s="97">
        <v>3675.83</v>
      </c>
      <c r="M37" s="97">
        <v>4127.38</v>
      </c>
      <c r="N37" s="97">
        <v>4420.93</v>
      </c>
      <c r="O37" s="97">
        <v>4896.32</v>
      </c>
      <c r="P37" s="97">
        <v>5066.37</v>
      </c>
      <c r="Q37" s="97">
        <v>5567.82</v>
      </c>
      <c r="R37" s="97">
        <v>6069.27</v>
      </c>
      <c r="S37" s="97">
        <v>6570.72</v>
      </c>
    </row>
    <row r="38" spans="1:19" x14ac:dyDescent="0.25">
      <c r="A38" s="99">
        <v>36</v>
      </c>
      <c r="B38" s="97">
        <v>2349.0100000000002</v>
      </c>
      <c r="C38" s="97">
        <v>2410.21</v>
      </c>
      <c r="D38" s="97">
        <v>2476.52</v>
      </c>
      <c r="E38" s="97">
        <v>2556.4299999999998</v>
      </c>
      <c r="F38" s="97">
        <v>2680.6</v>
      </c>
      <c r="G38" s="97">
        <v>2718.65</v>
      </c>
      <c r="H38" s="97">
        <v>2805.17</v>
      </c>
      <c r="I38" s="97">
        <v>2862.32</v>
      </c>
      <c r="J38" s="97">
        <v>3300.21</v>
      </c>
      <c r="K38" s="97">
        <v>3592.25</v>
      </c>
      <c r="L38" s="97">
        <v>3675.83</v>
      </c>
      <c r="M38" s="97">
        <v>4127.38</v>
      </c>
      <c r="N38" s="97">
        <v>4420.93</v>
      </c>
      <c r="O38" s="97">
        <v>4896.32</v>
      </c>
      <c r="P38" s="97">
        <v>5066.37</v>
      </c>
      <c r="Q38" s="97">
        <v>5567.82</v>
      </c>
      <c r="R38" s="97">
        <v>6069.27</v>
      </c>
      <c r="S38" s="97">
        <v>6570.72</v>
      </c>
    </row>
    <row r="39" spans="1:19" x14ac:dyDescent="0.25">
      <c r="A39" s="99">
        <v>37</v>
      </c>
      <c r="B39" s="97">
        <v>2349.0100000000002</v>
      </c>
      <c r="C39" s="97">
        <v>2410.21</v>
      </c>
      <c r="D39" s="97">
        <v>2476.52</v>
      </c>
      <c r="E39" s="97">
        <v>2556.4299999999998</v>
      </c>
      <c r="F39" s="97">
        <v>2680.6</v>
      </c>
      <c r="G39" s="97">
        <v>2718.65</v>
      </c>
      <c r="H39" s="97">
        <v>2805.17</v>
      </c>
      <c r="I39" s="97">
        <v>2862.32</v>
      </c>
      <c r="J39" s="97">
        <v>3300.21</v>
      </c>
      <c r="K39" s="97">
        <v>3592.25</v>
      </c>
      <c r="L39" s="97">
        <v>3675.83</v>
      </c>
      <c r="M39" s="97">
        <v>4127.38</v>
      </c>
      <c r="N39" s="97">
        <v>4420.93</v>
      </c>
      <c r="O39" s="97">
        <v>4896.32</v>
      </c>
      <c r="P39" s="97">
        <v>5066.37</v>
      </c>
      <c r="Q39" s="97">
        <v>5567.82</v>
      </c>
      <c r="R39" s="97">
        <v>6069.27</v>
      </c>
      <c r="S39" s="97">
        <v>6570.72</v>
      </c>
    </row>
    <row r="40" spans="1:19" x14ac:dyDescent="0.25">
      <c r="A40" s="99">
        <v>38</v>
      </c>
      <c r="B40" s="97">
        <v>2349.0100000000002</v>
      </c>
      <c r="C40" s="97">
        <v>2410.21</v>
      </c>
      <c r="D40" s="97">
        <v>2476.52</v>
      </c>
      <c r="E40" s="97">
        <v>2556.4299999999998</v>
      </c>
      <c r="F40" s="97">
        <v>2680.6</v>
      </c>
      <c r="G40" s="97">
        <v>2718.65</v>
      </c>
      <c r="H40" s="97">
        <v>2805.17</v>
      </c>
      <c r="I40" s="97">
        <v>2862.32</v>
      </c>
      <c r="J40" s="97">
        <v>3300.21</v>
      </c>
      <c r="K40" s="97">
        <v>3592.25</v>
      </c>
      <c r="L40" s="97">
        <v>3675.83</v>
      </c>
      <c r="M40" s="97">
        <v>4127.38</v>
      </c>
      <c r="N40" s="97">
        <v>4420.93</v>
      </c>
      <c r="O40" s="97">
        <v>4896.32</v>
      </c>
      <c r="P40" s="97">
        <v>5066.37</v>
      </c>
      <c r="Q40" s="97">
        <v>5567.82</v>
      </c>
      <c r="R40" s="97">
        <v>6069.27</v>
      </c>
      <c r="S40" s="97">
        <v>6570.72</v>
      </c>
    </row>
    <row r="41" spans="1:19" x14ac:dyDescent="0.25">
      <c r="A41" s="99">
        <v>39</v>
      </c>
      <c r="B41" s="97">
        <v>2349.0100000000002</v>
      </c>
      <c r="C41" s="97">
        <v>2410.21</v>
      </c>
      <c r="D41" s="97">
        <v>2476.52</v>
      </c>
      <c r="E41" s="97">
        <v>2556.4299999999998</v>
      </c>
      <c r="F41" s="97">
        <v>2680.6</v>
      </c>
      <c r="G41" s="97">
        <v>2718.65</v>
      </c>
      <c r="H41" s="97">
        <v>2805.17</v>
      </c>
      <c r="I41" s="97">
        <v>2862.32</v>
      </c>
      <c r="J41" s="97">
        <v>3300.21</v>
      </c>
      <c r="K41" s="97">
        <v>3592.25</v>
      </c>
      <c r="L41" s="97">
        <v>3675.83</v>
      </c>
      <c r="M41" s="97">
        <v>4127.38</v>
      </c>
      <c r="N41" s="97">
        <v>4420.93</v>
      </c>
      <c r="O41" s="97">
        <v>4896.32</v>
      </c>
      <c r="P41" s="97">
        <v>5066.37</v>
      </c>
      <c r="Q41" s="97">
        <v>5567.82</v>
      </c>
      <c r="R41" s="97">
        <v>6069.27</v>
      </c>
      <c r="S41" s="97">
        <v>6570.72</v>
      </c>
    </row>
    <row r="42" spans="1:19" x14ac:dyDescent="0.25">
      <c r="A42" s="99">
        <v>40</v>
      </c>
      <c r="B42" s="97">
        <v>2349.0100000000002</v>
      </c>
      <c r="C42" s="97">
        <v>2410.21</v>
      </c>
      <c r="D42" s="97">
        <v>2476.52</v>
      </c>
      <c r="E42" s="97">
        <v>2556.4299999999998</v>
      </c>
      <c r="F42" s="97">
        <v>2680.6</v>
      </c>
      <c r="G42" s="97">
        <v>2718.65</v>
      </c>
      <c r="H42" s="97">
        <v>2805.17</v>
      </c>
      <c r="I42" s="97">
        <v>2862.32</v>
      </c>
      <c r="J42" s="97">
        <v>3300.21</v>
      </c>
      <c r="K42" s="97">
        <v>3592.25</v>
      </c>
      <c r="L42" s="97">
        <v>3675.83</v>
      </c>
      <c r="M42" s="97">
        <v>4127.38</v>
      </c>
      <c r="N42" s="97">
        <v>4420.93</v>
      </c>
      <c r="O42" s="97">
        <v>4896.32</v>
      </c>
      <c r="P42" s="97">
        <v>5066.37</v>
      </c>
      <c r="Q42" s="97">
        <v>5567.82</v>
      </c>
      <c r="R42" s="97">
        <v>6069.27</v>
      </c>
      <c r="S42" s="97">
        <v>6570.72</v>
      </c>
    </row>
    <row r="43" spans="1:19" x14ac:dyDescent="0.25">
      <c r="A43" s="99">
        <v>41</v>
      </c>
      <c r="B43" s="97">
        <v>2349.0100000000002</v>
      </c>
      <c r="C43" s="97">
        <v>2410.21</v>
      </c>
      <c r="D43" s="97">
        <v>2476.52</v>
      </c>
      <c r="E43" s="97">
        <v>2556.4299999999998</v>
      </c>
      <c r="F43" s="97">
        <v>2680.6</v>
      </c>
      <c r="G43" s="97">
        <v>2718.65</v>
      </c>
      <c r="H43" s="97">
        <v>2805.17</v>
      </c>
      <c r="I43" s="97">
        <v>2862.32</v>
      </c>
      <c r="J43" s="97">
        <v>3300.21</v>
      </c>
      <c r="K43" s="97">
        <v>3592.25</v>
      </c>
      <c r="L43" s="97">
        <v>3675.83</v>
      </c>
      <c r="M43" s="97">
        <v>4127.38</v>
      </c>
      <c r="N43" s="97">
        <v>4420.93</v>
      </c>
      <c r="O43" s="97">
        <v>4896.32</v>
      </c>
      <c r="P43" s="97">
        <v>5066.37</v>
      </c>
      <c r="Q43" s="97">
        <v>5567.82</v>
      </c>
      <c r="R43" s="97">
        <v>6069.27</v>
      </c>
      <c r="S43" s="97">
        <v>6570.72</v>
      </c>
    </row>
    <row r="44" spans="1:19" x14ac:dyDescent="0.25">
      <c r="A44" s="99">
        <v>42</v>
      </c>
      <c r="B44" s="97">
        <v>2349.0100000000002</v>
      </c>
      <c r="C44" s="97">
        <v>2410.21</v>
      </c>
      <c r="D44" s="97">
        <v>2476.52</v>
      </c>
      <c r="E44" s="97">
        <v>2556.4299999999998</v>
      </c>
      <c r="F44" s="97">
        <v>2680.6</v>
      </c>
      <c r="G44" s="97">
        <v>2718.65</v>
      </c>
      <c r="H44" s="97">
        <v>2805.17</v>
      </c>
      <c r="I44" s="97">
        <v>2862.32</v>
      </c>
      <c r="J44" s="97">
        <v>3300.21</v>
      </c>
      <c r="K44" s="97">
        <v>3592.25</v>
      </c>
      <c r="L44" s="97">
        <v>3675.83</v>
      </c>
      <c r="M44" s="97">
        <v>4127.38</v>
      </c>
      <c r="N44" s="97">
        <v>4420.93</v>
      </c>
      <c r="O44" s="97">
        <v>4896.32</v>
      </c>
      <c r="P44" s="97">
        <v>5066.37</v>
      </c>
      <c r="Q44" s="97">
        <v>5567.82</v>
      </c>
      <c r="R44" s="97">
        <v>6069.27</v>
      </c>
      <c r="S44" s="97">
        <v>6570.72</v>
      </c>
    </row>
    <row r="45" spans="1:19" x14ac:dyDescent="0.25">
      <c r="A45" s="99">
        <v>43</v>
      </c>
      <c r="B45" s="97">
        <v>2349.0100000000002</v>
      </c>
      <c r="C45" s="97">
        <v>2410.21</v>
      </c>
      <c r="D45" s="97">
        <v>2476.52</v>
      </c>
      <c r="E45" s="97">
        <v>2556.4299999999998</v>
      </c>
      <c r="F45" s="97">
        <v>2680.6</v>
      </c>
      <c r="G45" s="97">
        <v>2718.65</v>
      </c>
      <c r="H45" s="97">
        <v>2805.17</v>
      </c>
      <c r="I45" s="97">
        <v>2862.32</v>
      </c>
      <c r="J45" s="97">
        <v>3300.21</v>
      </c>
      <c r="K45" s="97">
        <v>3592.25</v>
      </c>
      <c r="L45" s="97">
        <v>3675.83</v>
      </c>
      <c r="M45" s="97">
        <v>4127.38</v>
      </c>
      <c r="N45" s="97">
        <v>4420.93</v>
      </c>
      <c r="O45" s="97">
        <v>4896.32</v>
      </c>
      <c r="P45" s="97">
        <v>5066.37</v>
      </c>
      <c r="Q45" s="97">
        <v>5567.82</v>
      </c>
      <c r="R45" s="97">
        <v>6069.27</v>
      </c>
      <c r="S45" s="97">
        <v>6570.72</v>
      </c>
    </row>
    <row r="46" spans="1:19" x14ac:dyDescent="0.25">
      <c r="A46" s="99">
        <v>44</v>
      </c>
      <c r="B46" s="97">
        <v>2349.0100000000002</v>
      </c>
      <c r="C46" s="97">
        <v>2410.21</v>
      </c>
      <c r="D46" s="97">
        <v>2476.52</v>
      </c>
      <c r="E46" s="97">
        <v>2556.4299999999998</v>
      </c>
      <c r="F46" s="97">
        <v>2680.6</v>
      </c>
      <c r="G46" s="97">
        <v>2718.65</v>
      </c>
      <c r="H46" s="97">
        <v>2805.17</v>
      </c>
      <c r="I46" s="97">
        <v>2862.32</v>
      </c>
      <c r="J46" s="97">
        <v>3300.21</v>
      </c>
      <c r="K46" s="97">
        <v>3592.25</v>
      </c>
      <c r="L46" s="97">
        <v>3675.83</v>
      </c>
      <c r="M46" s="97">
        <v>4127.38</v>
      </c>
      <c r="N46" s="97">
        <v>4420.93</v>
      </c>
      <c r="O46" s="97">
        <v>4896.32</v>
      </c>
      <c r="P46" s="97">
        <v>5066.37</v>
      </c>
      <c r="Q46" s="97">
        <v>5567.82</v>
      </c>
      <c r="R46" s="97">
        <v>6069.27</v>
      </c>
      <c r="S46" s="97">
        <v>6570.72</v>
      </c>
    </row>
    <row r="47" spans="1:19" x14ac:dyDescent="0.25">
      <c r="A47" s="99">
        <v>45</v>
      </c>
      <c r="B47" s="97">
        <v>2349.0100000000002</v>
      </c>
      <c r="C47" s="97">
        <v>2410.21</v>
      </c>
      <c r="D47" s="97">
        <v>2476.52</v>
      </c>
      <c r="E47" s="97">
        <v>2556.4299999999998</v>
      </c>
      <c r="F47" s="97">
        <v>2680.6</v>
      </c>
      <c r="G47" s="97">
        <v>2718.65</v>
      </c>
      <c r="H47" s="97">
        <v>2805.17</v>
      </c>
      <c r="I47" s="97">
        <v>2862.32</v>
      </c>
      <c r="J47" s="97">
        <v>3300.21</v>
      </c>
      <c r="K47" s="97">
        <v>3592.25</v>
      </c>
      <c r="L47" s="97">
        <v>3675.83</v>
      </c>
      <c r="M47" s="97">
        <v>4127.38</v>
      </c>
      <c r="N47" s="97">
        <v>4420.93</v>
      </c>
      <c r="O47" s="97">
        <v>4896.32</v>
      </c>
      <c r="P47" s="97">
        <v>5066.37</v>
      </c>
      <c r="Q47" s="97">
        <v>5567.82</v>
      </c>
      <c r="R47" s="97">
        <v>6069.27</v>
      </c>
      <c r="S47" s="97">
        <v>6570.72</v>
      </c>
    </row>
    <row r="48" spans="1:19" x14ac:dyDescent="0.25">
      <c r="A48" s="99">
        <v>46</v>
      </c>
      <c r="B48" s="97">
        <v>2349.0100000000002</v>
      </c>
      <c r="C48" s="97">
        <v>2410.21</v>
      </c>
      <c r="D48" s="97">
        <v>2476.52</v>
      </c>
      <c r="E48" s="97">
        <v>2556.4299999999998</v>
      </c>
      <c r="F48" s="97">
        <v>2680.6</v>
      </c>
      <c r="G48" s="97">
        <v>2718.65</v>
      </c>
      <c r="H48" s="97">
        <v>2805.17</v>
      </c>
      <c r="I48" s="97">
        <v>2862.32</v>
      </c>
      <c r="J48" s="97">
        <v>3300.21</v>
      </c>
      <c r="K48" s="97">
        <v>3592.25</v>
      </c>
      <c r="L48" s="97">
        <v>3675.83</v>
      </c>
      <c r="M48" s="97">
        <v>4127.38</v>
      </c>
      <c r="N48" s="97">
        <v>4420.93</v>
      </c>
      <c r="O48" s="97">
        <v>4896.32</v>
      </c>
      <c r="P48" s="97">
        <v>5066.37</v>
      </c>
      <c r="Q48" s="97">
        <v>5567.82</v>
      </c>
      <c r="R48" s="97">
        <v>6069.27</v>
      </c>
      <c r="S48" s="97">
        <v>6570.72</v>
      </c>
    </row>
    <row r="49" spans="1:49" x14ac:dyDescent="0.25">
      <c r="A49" s="99">
        <v>47</v>
      </c>
      <c r="B49" s="97">
        <v>2349.0100000000002</v>
      </c>
      <c r="C49" s="97">
        <v>2410.21</v>
      </c>
      <c r="D49" s="97">
        <v>2476.52</v>
      </c>
      <c r="E49" s="97">
        <v>2556.4299999999998</v>
      </c>
      <c r="F49" s="97">
        <v>2680.6</v>
      </c>
      <c r="G49" s="97">
        <v>2718.65</v>
      </c>
      <c r="H49" s="97">
        <v>2805.17</v>
      </c>
      <c r="I49" s="97">
        <v>2862.32</v>
      </c>
      <c r="J49" s="97">
        <v>3300.21</v>
      </c>
      <c r="K49" s="97">
        <v>3592.25</v>
      </c>
      <c r="L49" s="97">
        <v>3675.83</v>
      </c>
      <c r="M49" s="97">
        <v>4127.38</v>
      </c>
      <c r="N49" s="97">
        <v>4420.93</v>
      </c>
      <c r="O49" s="97">
        <v>4896.32</v>
      </c>
      <c r="P49" s="97">
        <v>5066.37</v>
      </c>
      <c r="Q49" s="97">
        <v>5567.82</v>
      </c>
      <c r="R49" s="97">
        <v>6069.27</v>
      </c>
      <c r="S49" s="97">
        <v>6570.72</v>
      </c>
    </row>
    <row r="54" spans="1:49" ht="13.8" thickBot="1" x14ac:dyDescent="0.3"/>
    <row r="55" spans="1:49" ht="13.8" thickBot="1" x14ac:dyDescent="0.3">
      <c r="A55" s="5" t="s">
        <v>132</v>
      </c>
      <c r="B55" s="99">
        <v>0</v>
      </c>
      <c r="C55" s="99">
        <v>1</v>
      </c>
      <c r="D55" s="99">
        <v>2</v>
      </c>
      <c r="E55" s="99">
        <v>3</v>
      </c>
      <c r="F55" s="99">
        <v>4</v>
      </c>
      <c r="G55" s="99">
        <v>5</v>
      </c>
      <c r="H55" s="99">
        <v>6</v>
      </c>
      <c r="I55" s="99">
        <v>7</v>
      </c>
      <c r="J55" s="99">
        <v>8</v>
      </c>
      <c r="K55" s="99">
        <v>9</v>
      </c>
      <c r="L55" s="99">
        <v>10</v>
      </c>
      <c r="M55" s="99">
        <v>11</v>
      </c>
      <c r="N55" s="99">
        <v>12</v>
      </c>
      <c r="O55" s="99">
        <v>13</v>
      </c>
      <c r="P55" s="99">
        <v>14</v>
      </c>
      <c r="Q55" s="99">
        <v>15</v>
      </c>
      <c r="R55" s="99">
        <v>16</v>
      </c>
      <c r="S55" s="99">
        <v>17</v>
      </c>
      <c r="T55" s="99">
        <v>18</v>
      </c>
      <c r="U55" s="99">
        <v>19</v>
      </c>
      <c r="V55" s="99">
        <v>20</v>
      </c>
      <c r="W55" s="99">
        <v>21</v>
      </c>
      <c r="X55" s="99">
        <v>22</v>
      </c>
      <c r="Y55" s="99">
        <v>23</v>
      </c>
      <c r="Z55" s="99">
        <v>24</v>
      </c>
      <c r="AA55" s="99">
        <v>25</v>
      </c>
      <c r="AB55" s="99">
        <v>26</v>
      </c>
      <c r="AC55" s="99">
        <v>27</v>
      </c>
      <c r="AD55" s="99">
        <v>28</v>
      </c>
      <c r="AE55" s="99">
        <v>29</v>
      </c>
      <c r="AF55" s="99">
        <v>30</v>
      </c>
      <c r="AG55" s="99">
        <v>31</v>
      </c>
      <c r="AH55" s="99">
        <v>32</v>
      </c>
      <c r="AI55" s="99">
        <v>33</v>
      </c>
      <c r="AJ55" s="99">
        <v>34</v>
      </c>
      <c r="AK55" s="99">
        <v>35</v>
      </c>
      <c r="AL55" s="99">
        <v>36</v>
      </c>
      <c r="AM55" s="99">
        <v>37</v>
      </c>
      <c r="AN55" s="99">
        <v>38</v>
      </c>
      <c r="AO55" s="99">
        <v>39</v>
      </c>
      <c r="AP55" s="99">
        <v>40</v>
      </c>
      <c r="AQ55" s="99">
        <v>41</v>
      </c>
      <c r="AR55" s="99">
        <v>42</v>
      </c>
      <c r="AS55" s="99">
        <v>43</v>
      </c>
      <c r="AT55" s="99">
        <v>44</v>
      </c>
      <c r="AU55" s="99">
        <v>45</v>
      </c>
      <c r="AV55" s="99">
        <v>46</v>
      </c>
      <c r="AW55" s="99">
        <v>47</v>
      </c>
    </row>
    <row r="56" spans="1:49" ht="13.8" thickBot="1" x14ac:dyDescent="0.3">
      <c r="A56" s="5" t="s">
        <v>156</v>
      </c>
      <c r="B56" s="97">
        <v>1903.79</v>
      </c>
      <c r="C56" s="97">
        <v>1938.72</v>
      </c>
      <c r="D56" s="97">
        <v>1971.62</v>
      </c>
      <c r="E56" s="97">
        <v>2002.57</v>
      </c>
      <c r="F56" s="97">
        <v>2031.65</v>
      </c>
      <c r="G56" s="97">
        <v>2058.94</v>
      </c>
      <c r="H56" s="97">
        <v>2084.52</v>
      </c>
      <c r="I56" s="97">
        <v>2108.4699999999998</v>
      </c>
      <c r="J56" s="97">
        <v>2130.88</v>
      </c>
      <c r="K56" s="97">
        <v>2151.83</v>
      </c>
      <c r="L56" s="97">
        <v>2171.4</v>
      </c>
      <c r="M56" s="97">
        <v>2189.67</v>
      </c>
      <c r="N56" s="97">
        <v>2206.6999999999998</v>
      </c>
      <c r="O56" s="97">
        <v>2222.58</v>
      </c>
      <c r="P56" s="97">
        <v>2237.38</v>
      </c>
      <c r="Q56" s="97">
        <v>2251.16</v>
      </c>
      <c r="R56" s="97">
        <v>2260.27</v>
      </c>
      <c r="S56" s="97">
        <v>2268.73</v>
      </c>
      <c r="T56" s="97">
        <v>2276.58</v>
      </c>
      <c r="U56" s="97">
        <v>2283.87</v>
      </c>
      <c r="V56" s="97">
        <v>2290.64</v>
      </c>
      <c r="W56" s="97">
        <v>2296.91</v>
      </c>
      <c r="X56" s="97">
        <v>2302.73</v>
      </c>
      <c r="Y56" s="97">
        <v>2308.13</v>
      </c>
      <c r="Z56" s="97">
        <v>2313.14</v>
      </c>
      <c r="AA56" s="97">
        <v>2317.7800000000002</v>
      </c>
      <c r="AB56" s="97">
        <v>2322.08</v>
      </c>
      <c r="AC56" s="97">
        <v>2326.06</v>
      </c>
      <c r="AD56" s="97">
        <v>2329.7600000000002</v>
      </c>
      <c r="AE56" s="97">
        <v>2333.1799999999998</v>
      </c>
      <c r="AF56" s="97">
        <v>2336.35</v>
      </c>
      <c r="AG56" s="97">
        <v>2339.2800000000002</v>
      </c>
      <c r="AH56" s="97">
        <v>2342</v>
      </c>
      <c r="AI56" s="97">
        <v>2344.52</v>
      </c>
      <c r="AJ56" s="97">
        <v>2346.85</v>
      </c>
      <c r="AK56" s="97">
        <v>2349.0100000000002</v>
      </c>
      <c r="AL56" s="97">
        <v>2349.0100000000002</v>
      </c>
      <c r="AM56" s="97">
        <v>2349.0100000000002</v>
      </c>
      <c r="AN56" s="97">
        <v>2349.0100000000002</v>
      </c>
      <c r="AO56" s="97">
        <v>2349.0100000000002</v>
      </c>
      <c r="AP56" s="97">
        <v>2349.0100000000002</v>
      </c>
      <c r="AQ56" s="97">
        <v>2349.0100000000002</v>
      </c>
      <c r="AR56" s="97">
        <v>2349.0100000000002</v>
      </c>
      <c r="AS56" s="97">
        <v>2349.0100000000002</v>
      </c>
      <c r="AT56" s="97">
        <v>2349.0100000000002</v>
      </c>
      <c r="AU56" s="97">
        <v>2349.0100000000002</v>
      </c>
      <c r="AV56" s="97">
        <v>2349.0100000000002</v>
      </c>
      <c r="AW56" s="97">
        <v>2349.0100000000002</v>
      </c>
    </row>
    <row r="57" spans="1:49" ht="13.8" thickBot="1" x14ac:dyDescent="0.3">
      <c r="A57" s="5" t="s">
        <v>157</v>
      </c>
      <c r="B57" s="97">
        <v>1913.99</v>
      </c>
      <c r="C57" s="97">
        <v>1956.21</v>
      </c>
      <c r="D57" s="97">
        <v>1989.12</v>
      </c>
      <c r="E57" s="97">
        <v>2020.07</v>
      </c>
      <c r="F57" s="97">
        <v>2049.14</v>
      </c>
      <c r="G57" s="97">
        <v>2076.4299999999998</v>
      </c>
      <c r="H57" s="97">
        <v>2109.3000000000002</v>
      </c>
      <c r="I57" s="97">
        <v>2133.2600000000002</v>
      </c>
      <c r="J57" s="97">
        <v>2155.67</v>
      </c>
      <c r="K57" s="97">
        <v>2176.62</v>
      </c>
      <c r="L57" s="97">
        <v>2196.19</v>
      </c>
      <c r="M57" s="97">
        <v>2221.7399999999998</v>
      </c>
      <c r="N57" s="97">
        <v>2238.7800000000002</v>
      </c>
      <c r="O57" s="97">
        <v>2254.66</v>
      </c>
      <c r="P57" s="97">
        <v>2269.46</v>
      </c>
      <c r="Q57" s="97">
        <v>2283.2399999999998</v>
      </c>
      <c r="R57" s="97">
        <v>2299.64</v>
      </c>
      <c r="S57" s="97">
        <v>2308.1</v>
      </c>
      <c r="T57" s="97">
        <v>2315.9499999999998</v>
      </c>
      <c r="U57" s="97">
        <v>2323.2399999999998</v>
      </c>
      <c r="V57" s="97">
        <v>2330.0100000000002</v>
      </c>
      <c r="W57" s="97">
        <v>2343.58</v>
      </c>
      <c r="X57" s="97">
        <v>2349.4</v>
      </c>
      <c r="Y57" s="97">
        <v>2354.8000000000002</v>
      </c>
      <c r="Z57" s="97">
        <v>2359.8000000000002</v>
      </c>
      <c r="AA57" s="97">
        <v>2364.44</v>
      </c>
      <c r="AB57" s="97">
        <v>2376.04</v>
      </c>
      <c r="AC57" s="97">
        <v>2380.02</v>
      </c>
      <c r="AD57" s="97">
        <v>2383.71</v>
      </c>
      <c r="AE57" s="97">
        <v>2387.13</v>
      </c>
      <c r="AF57" s="97">
        <v>2390.3000000000002</v>
      </c>
      <c r="AG57" s="97">
        <v>2400.48</v>
      </c>
      <c r="AH57" s="97">
        <v>2403.1999999999998</v>
      </c>
      <c r="AI57" s="97">
        <v>2405.7199999999998</v>
      </c>
      <c r="AJ57" s="97">
        <v>2408.0500000000002</v>
      </c>
      <c r="AK57" s="97">
        <v>2410.21</v>
      </c>
      <c r="AL57" s="97">
        <v>2410.21</v>
      </c>
      <c r="AM57" s="97">
        <v>2410.21</v>
      </c>
      <c r="AN57" s="97">
        <v>2410.21</v>
      </c>
      <c r="AO57" s="97">
        <v>2410.21</v>
      </c>
      <c r="AP57" s="97">
        <v>2410.21</v>
      </c>
      <c r="AQ57" s="97">
        <v>2410.21</v>
      </c>
      <c r="AR57" s="97">
        <v>2410.21</v>
      </c>
      <c r="AS57" s="97">
        <v>2410.21</v>
      </c>
      <c r="AT57" s="97">
        <v>2410.21</v>
      </c>
      <c r="AU57" s="97">
        <v>2410.21</v>
      </c>
      <c r="AV57" s="97">
        <v>2410.21</v>
      </c>
      <c r="AW57" s="97">
        <v>2410.21</v>
      </c>
    </row>
    <row r="58" spans="1:49" ht="13.8" thickBot="1" x14ac:dyDescent="0.3">
      <c r="A58" s="5" t="s">
        <v>158</v>
      </c>
      <c r="B58" s="97">
        <v>1942.67</v>
      </c>
      <c r="C58" s="97">
        <v>1987.46</v>
      </c>
      <c r="D58" s="97">
        <v>2022.81</v>
      </c>
      <c r="E58" s="97">
        <v>2056.09</v>
      </c>
      <c r="F58" s="97">
        <v>2087.39</v>
      </c>
      <c r="G58" s="97">
        <v>2116.7800000000002</v>
      </c>
      <c r="H58" s="97">
        <v>2151.64</v>
      </c>
      <c r="I58" s="97">
        <v>2177.48</v>
      </c>
      <c r="J58" s="97">
        <v>2201.66</v>
      </c>
      <c r="K58" s="97">
        <v>2224.29</v>
      </c>
      <c r="L58" s="97">
        <v>2245.4299999999998</v>
      </c>
      <c r="M58" s="97">
        <v>2272.4699999999998</v>
      </c>
      <c r="N58" s="97">
        <v>2290.89</v>
      </c>
      <c r="O58" s="97">
        <v>2308.08</v>
      </c>
      <c r="P58" s="97">
        <v>2324.09</v>
      </c>
      <c r="Q58" s="97">
        <v>2339.0100000000002</v>
      </c>
      <c r="R58" s="97">
        <v>2356.37</v>
      </c>
      <c r="S58" s="97">
        <v>2365.73</v>
      </c>
      <c r="T58" s="97">
        <v>2374.4299999999998</v>
      </c>
      <c r="U58" s="97">
        <v>2382.5</v>
      </c>
      <c r="V58" s="97">
        <v>2389.9899999999998</v>
      </c>
      <c r="W58" s="97">
        <v>2404.23</v>
      </c>
      <c r="X58" s="97">
        <v>2410.6799999999998</v>
      </c>
      <c r="Y58" s="97">
        <v>2416.66</v>
      </c>
      <c r="Z58" s="97">
        <v>2422.1999999999998</v>
      </c>
      <c r="AA58" s="97">
        <v>2427.35</v>
      </c>
      <c r="AB58" s="97">
        <v>2439.41</v>
      </c>
      <c r="AC58" s="97">
        <v>2443.8200000000002</v>
      </c>
      <c r="AD58" s="97">
        <v>2447.92</v>
      </c>
      <c r="AE58" s="97">
        <v>2451.71</v>
      </c>
      <c r="AF58" s="97">
        <v>2455.23</v>
      </c>
      <c r="AG58" s="97">
        <v>2465.73</v>
      </c>
      <c r="AH58" s="97">
        <v>2468.7399999999998</v>
      </c>
      <c r="AI58" s="97">
        <v>2471.5300000000002</v>
      </c>
      <c r="AJ58" s="97">
        <v>2474.12</v>
      </c>
      <c r="AK58" s="97">
        <v>2476.52</v>
      </c>
      <c r="AL58" s="97">
        <v>2476.52</v>
      </c>
      <c r="AM58" s="97">
        <v>2476.52</v>
      </c>
      <c r="AN58" s="97">
        <v>2476.52</v>
      </c>
      <c r="AO58" s="97">
        <v>2476.52</v>
      </c>
      <c r="AP58" s="97">
        <v>2476.52</v>
      </c>
      <c r="AQ58" s="97">
        <v>2476.52</v>
      </c>
      <c r="AR58" s="97">
        <v>2476.52</v>
      </c>
      <c r="AS58" s="97">
        <v>2476.52</v>
      </c>
      <c r="AT58" s="97">
        <v>2476.52</v>
      </c>
      <c r="AU58" s="97">
        <v>2476.52</v>
      </c>
      <c r="AV58" s="97">
        <v>2476.52</v>
      </c>
      <c r="AW58" s="97">
        <v>2476.52</v>
      </c>
    </row>
    <row r="59" spans="1:49" ht="13.8" thickBot="1" x14ac:dyDescent="0.3">
      <c r="A59" s="5" t="s">
        <v>159</v>
      </c>
      <c r="B59" s="97">
        <v>1982.09</v>
      </c>
      <c r="C59" s="97">
        <v>2029.62</v>
      </c>
      <c r="D59" s="97">
        <v>2067.59</v>
      </c>
      <c r="E59" s="97">
        <v>2103.38</v>
      </c>
      <c r="F59" s="97">
        <v>2137.0500000000002</v>
      </c>
      <c r="G59" s="97">
        <v>2168.71</v>
      </c>
      <c r="H59" s="97">
        <v>2205.71</v>
      </c>
      <c r="I59" s="97">
        <v>2233.5700000000002</v>
      </c>
      <c r="J59" s="97">
        <v>2259.67</v>
      </c>
      <c r="K59" s="97">
        <v>2284.1</v>
      </c>
      <c r="L59" s="97">
        <v>2306.94</v>
      </c>
      <c r="M59" s="97">
        <v>2335.5700000000002</v>
      </c>
      <c r="N59" s="97">
        <v>2355.5</v>
      </c>
      <c r="O59" s="97">
        <v>2374.08</v>
      </c>
      <c r="P59" s="97">
        <v>2391.41</v>
      </c>
      <c r="Q59" s="97">
        <v>2407.56</v>
      </c>
      <c r="R59" s="97">
        <v>2425.9699999999998</v>
      </c>
      <c r="S59" s="97">
        <v>2436.3000000000002</v>
      </c>
      <c r="T59" s="97">
        <v>2445.89</v>
      </c>
      <c r="U59" s="97">
        <v>2454.8000000000002</v>
      </c>
      <c r="V59" s="97">
        <v>2463.0700000000002</v>
      </c>
      <c r="W59" s="97">
        <v>2478.04</v>
      </c>
      <c r="X59" s="97">
        <v>2485.17</v>
      </c>
      <c r="Y59" s="97">
        <v>2491.7800000000002</v>
      </c>
      <c r="Z59" s="97">
        <v>2497.91</v>
      </c>
      <c r="AA59" s="97">
        <v>2503.59</v>
      </c>
      <c r="AB59" s="97">
        <v>2516.15</v>
      </c>
      <c r="AC59" s="97">
        <v>2521.04</v>
      </c>
      <c r="AD59" s="97">
        <v>2525.5700000000002</v>
      </c>
      <c r="AE59" s="97">
        <v>2529.7600000000002</v>
      </c>
      <c r="AF59" s="97">
        <v>2533.65</v>
      </c>
      <c r="AG59" s="97">
        <v>2544.4899999999998</v>
      </c>
      <c r="AH59" s="97">
        <v>2547.83</v>
      </c>
      <c r="AI59" s="97">
        <v>2550.92</v>
      </c>
      <c r="AJ59" s="97">
        <v>2553.7800000000002</v>
      </c>
      <c r="AK59" s="97">
        <v>2556.4299999999998</v>
      </c>
      <c r="AL59" s="97">
        <v>2556.4299999999998</v>
      </c>
      <c r="AM59" s="97">
        <v>2556.4299999999998</v>
      </c>
      <c r="AN59" s="97">
        <v>2556.4299999999998</v>
      </c>
      <c r="AO59" s="97">
        <v>2556.4299999999998</v>
      </c>
      <c r="AP59" s="97">
        <v>2556.4299999999998</v>
      </c>
      <c r="AQ59" s="97">
        <v>2556.4299999999998</v>
      </c>
      <c r="AR59" s="97">
        <v>2556.4299999999998</v>
      </c>
      <c r="AS59" s="97">
        <v>2556.4299999999998</v>
      </c>
      <c r="AT59" s="97">
        <v>2556.4299999999998</v>
      </c>
      <c r="AU59" s="97">
        <v>2556.4299999999998</v>
      </c>
      <c r="AV59" s="97">
        <v>2556.4299999999998</v>
      </c>
      <c r="AW59" s="97">
        <v>2556.4299999999998</v>
      </c>
    </row>
    <row r="60" spans="1:49" ht="13.8" thickBot="1" x14ac:dyDescent="0.3">
      <c r="A60" s="5" t="s">
        <v>160</v>
      </c>
      <c r="B60" s="97">
        <v>2027.14</v>
      </c>
      <c r="C60" s="97">
        <v>2077</v>
      </c>
      <c r="D60" s="97">
        <v>2117.1999999999998</v>
      </c>
      <c r="E60" s="97">
        <v>2155.11</v>
      </c>
      <c r="F60" s="97">
        <v>2190.81</v>
      </c>
      <c r="G60" s="97">
        <v>2224.38</v>
      </c>
      <c r="H60" s="97">
        <v>2263.1999999999998</v>
      </c>
      <c r="I60" s="97">
        <v>2292.7800000000002</v>
      </c>
      <c r="J60" s="97">
        <v>2320.5</v>
      </c>
      <c r="K60" s="97">
        <v>2346.46</v>
      </c>
      <c r="L60" s="97">
        <v>2370.73</v>
      </c>
      <c r="M60" s="97">
        <v>2400.7199999999998</v>
      </c>
      <c r="N60" s="97">
        <v>2421.91</v>
      </c>
      <c r="O60" s="97">
        <v>2441.6799999999998</v>
      </c>
      <c r="P60" s="97">
        <v>2460.13</v>
      </c>
      <c r="Q60" s="97">
        <v>2477.3200000000002</v>
      </c>
      <c r="R60" s="97">
        <v>2500.62</v>
      </c>
      <c r="S60" s="97">
        <v>2515.5300000000002</v>
      </c>
      <c r="T60" s="97">
        <v>2529.4</v>
      </c>
      <c r="U60" s="97">
        <v>2542.31</v>
      </c>
      <c r="V60" s="97">
        <v>2554.31</v>
      </c>
      <c r="W60" s="97">
        <v>2572.75</v>
      </c>
      <c r="X60" s="97">
        <v>2583.11</v>
      </c>
      <c r="Y60" s="97">
        <v>2592.7399999999998</v>
      </c>
      <c r="Z60" s="97">
        <v>2601.67</v>
      </c>
      <c r="AA60" s="97">
        <v>2609.96</v>
      </c>
      <c r="AB60" s="97">
        <v>2624.95</v>
      </c>
      <c r="AC60" s="97">
        <v>2632.09</v>
      </c>
      <c r="AD60" s="97">
        <v>2638.72</v>
      </c>
      <c r="AE60" s="97">
        <v>2644.86</v>
      </c>
      <c r="AF60" s="97">
        <v>2650.55</v>
      </c>
      <c r="AG60" s="97">
        <v>2663.08</v>
      </c>
      <c r="AH60" s="97">
        <v>2667.97</v>
      </c>
      <c r="AI60" s="97">
        <v>2672.5</v>
      </c>
      <c r="AJ60" s="97">
        <v>2676.71</v>
      </c>
      <c r="AK60" s="97">
        <v>2680.6</v>
      </c>
      <c r="AL60" s="97">
        <v>2680.6</v>
      </c>
      <c r="AM60" s="97">
        <v>2680.6</v>
      </c>
      <c r="AN60" s="97">
        <v>2680.6</v>
      </c>
      <c r="AO60" s="97">
        <v>2680.6</v>
      </c>
      <c r="AP60" s="97">
        <v>2680.6</v>
      </c>
      <c r="AQ60" s="97">
        <v>2680.6</v>
      </c>
      <c r="AR60" s="97">
        <v>2680.6</v>
      </c>
      <c r="AS60" s="97">
        <v>2680.6</v>
      </c>
      <c r="AT60" s="97">
        <v>2680.6</v>
      </c>
      <c r="AU60" s="97">
        <v>2680.6</v>
      </c>
      <c r="AV60" s="97">
        <v>2680.6</v>
      </c>
      <c r="AW60" s="97">
        <v>2680.6</v>
      </c>
    </row>
    <row r="61" spans="1:49" ht="13.8" thickBot="1" x14ac:dyDescent="0.3">
      <c r="A61" s="5" t="s">
        <v>161</v>
      </c>
      <c r="B61" s="97">
        <v>2083.44</v>
      </c>
      <c r="C61" s="97">
        <v>2134.4899999999998</v>
      </c>
      <c r="D61" s="97">
        <v>2175.81</v>
      </c>
      <c r="E61" s="97">
        <v>2214.77</v>
      </c>
      <c r="F61" s="97">
        <v>2251.46</v>
      </c>
      <c r="G61" s="97">
        <v>2285.9699999999998</v>
      </c>
      <c r="H61" s="97">
        <v>2325.66</v>
      </c>
      <c r="I61" s="97">
        <v>2356.06</v>
      </c>
      <c r="J61" s="97">
        <v>2384.56</v>
      </c>
      <c r="K61" s="97">
        <v>2411.23</v>
      </c>
      <c r="L61" s="97">
        <v>2436.1799999999998</v>
      </c>
      <c r="M61" s="97">
        <v>2466.79</v>
      </c>
      <c r="N61" s="97">
        <v>2488.5700000000002</v>
      </c>
      <c r="O61" s="97">
        <v>2508.9</v>
      </c>
      <c r="P61" s="97">
        <v>2527.85</v>
      </c>
      <c r="Q61" s="97">
        <v>2545.52</v>
      </c>
      <c r="R61" s="97">
        <v>2566.14</v>
      </c>
      <c r="S61" s="97">
        <v>2578.5300000000002</v>
      </c>
      <c r="T61" s="97">
        <v>2590.04</v>
      </c>
      <c r="U61" s="97">
        <v>2600.7399999999998</v>
      </c>
      <c r="V61" s="97">
        <v>2610.6799999999998</v>
      </c>
      <c r="W61" s="97">
        <v>2627.2</v>
      </c>
      <c r="X61" s="97">
        <v>2635.77</v>
      </c>
      <c r="Y61" s="97">
        <v>2643.72</v>
      </c>
      <c r="Z61" s="97">
        <v>2651.1</v>
      </c>
      <c r="AA61" s="97">
        <v>2657.94</v>
      </c>
      <c r="AB61" s="97">
        <v>2671.58</v>
      </c>
      <c r="AC61" s="97">
        <v>2677.47</v>
      </c>
      <c r="AD61" s="97">
        <v>2682.92</v>
      </c>
      <c r="AE61" s="97">
        <v>2687.98</v>
      </c>
      <c r="AF61" s="97">
        <v>2692.67</v>
      </c>
      <c r="AG61" s="97">
        <v>2704.25</v>
      </c>
      <c r="AH61" s="97">
        <v>2708.27</v>
      </c>
      <c r="AI61" s="97">
        <v>2712</v>
      </c>
      <c r="AJ61" s="97">
        <v>2715.46</v>
      </c>
      <c r="AK61" s="97">
        <v>2718.65</v>
      </c>
      <c r="AL61" s="97">
        <v>2718.65</v>
      </c>
      <c r="AM61" s="97">
        <v>2718.65</v>
      </c>
      <c r="AN61" s="97">
        <v>2718.65</v>
      </c>
      <c r="AO61" s="97">
        <v>2718.65</v>
      </c>
      <c r="AP61" s="97">
        <v>2718.65</v>
      </c>
      <c r="AQ61" s="97">
        <v>2718.65</v>
      </c>
      <c r="AR61" s="97">
        <v>2718.65</v>
      </c>
      <c r="AS61" s="97">
        <v>2718.65</v>
      </c>
      <c r="AT61" s="97">
        <v>2718.65</v>
      </c>
      <c r="AU61" s="97">
        <v>2718.65</v>
      </c>
      <c r="AV61" s="97">
        <v>2718.65</v>
      </c>
      <c r="AW61" s="97">
        <v>2718.65</v>
      </c>
    </row>
    <row r="62" spans="1:49" ht="13.8" thickBot="1" x14ac:dyDescent="0.3">
      <c r="A62" s="5" t="s">
        <v>162</v>
      </c>
      <c r="B62" s="97">
        <v>2151.02</v>
      </c>
      <c r="C62" s="97">
        <v>2203.48</v>
      </c>
      <c r="D62" s="97">
        <v>2246.14</v>
      </c>
      <c r="E62" s="97">
        <v>2286.37</v>
      </c>
      <c r="F62" s="97">
        <v>2324.25</v>
      </c>
      <c r="G62" s="97">
        <v>2359.87</v>
      </c>
      <c r="H62" s="97">
        <v>2400.62</v>
      </c>
      <c r="I62" s="97">
        <v>2432</v>
      </c>
      <c r="J62" s="97">
        <v>2461.42</v>
      </c>
      <c r="K62" s="97">
        <v>2488.96</v>
      </c>
      <c r="L62" s="97">
        <v>2514.7199999999998</v>
      </c>
      <c r="M62" s="97">
        <v>2546.09</v>
      </c>
      <c r="N62" s="97">
        <v>2568.5700000000002</v>
      </c>
      <c r="O62" s="97">
        <v>2589.56</v>
      </c>
      <c r="P62" s="97">
        <v>2609.13</v>
      </c>
      <c r="Q62" s="97">
        <v>2627.37</v>
      </c>
      <c r="R62" s="97">
        <v>2648.42</v>
      </c>
      <c r="S62" s="97">
        <v>2661.21</v>
      </c>
      <c r="T62" s="97">
        <v>2673.1</v>
      </c>
      <c r="U62" s="97">
        <v>2684.15</v>
      </c>
      <c r="V62" s="97">
        <v>2694.41</v>
      </c>
      <c r="W62" s="97">
        <v>2711.23</v>
      </c>
      <c r="X62" s="97">
        <v>2720.07</v>
      </c>
      <c r="Y62" s="97">
        <v>2728.28</v>
      </c>
      <c r="Z62" s="97">
        <v>2735.9</v>
      </c>
      <c r="AA62" s="97">
        <v>2742.96</v>
      </c>
      <c r="AB62" s="97">
        <v>2756.81</v>
      </c>
      <c r="AC62" s="97">
        <v>2762.88</v>
      </c>
      <c r="AD62" s="97">
        <v>2768.52</v>
      </c>
      <c r="AE62" s="97">
        <v>2773.74</v>
      </c>
      <c r="AF62" s="97">
        <v>2778.58</v>
      </c>
      <c r="AG62" s="97">
        <v>2790.3</v>
      </c>
      <c r="AH62" s="97">
        <v>2794.46</v>
      </c>
      <c r="AI62" s="97">
        <v>2798.31</v>
      </c>
      <c r="AJ62" s="97">
        <v>2801.87</v>
      </c>
      <c r="AK62" s="97">
        <v>2805.17</v>
      </c>
      <c r="AL62" s="97">
        <v>2805.17</v>
      </c>
      <c r="AM62" s="97">
        <v>2805.17</v>
      </c>
      <c r="AN62" s="97">
        <v>2805.17</v>
      </c>
      <c r="AO62" s="97">
        <v>2805.17</v>
      </c>
      <c r="AP62" s="97">
        <v>2805.17</v>
      </c>
      <c r="AQ62" s="97">
        <v>2805.17</v>
      </c>
      <c r="AR62" s="97">
        <v>2805.17</v>
      </c>
      <c r="AS62" s="97">
        <v>2805.17</v>
      </c>
      <c r="AT62" s="97">
        <v>2805.17</v>
      </c>
      <c r="AU62" s="97">
        <v>2805.17</v>
      </c>
      <c r="AV62" s="97">
        <v>2805.17</v>
      </c>
      <c r="AW62" s="97">
        <v>2805.17</v>
      </c>
    </row>
    <row r="63" spans="1:49" ht="13.8" thickBot="1" x14ac:dyDescent="0.3">
      <c r="A63" s="5" t="s">
        <v>163</v>
      </c>
      <c r="B63" s="97">
        <v>2235.48</v>
      </c>
      <c r="C63" s="97">
        <v>2282.42</v>
      </c>
      <c r="D63" s="97">
        <v>2326.7600000000002</v>
      </c>
      <c r="E63" s="97">
        <v>2368.5700000000002</v>
      </c>
      <c r="F63" s="97">
        <v>2407.94</v>
      </c>
      <c r="G63" s="97">
        <v>2444.9499999999998</v>
      </c>
      <c r="H63" s="97">
        <v>2479.7199999999998</v>
      </c>
      <c r="I63" s="97">
        <v>2512.34</v>
      </c>
      <c r="J63" s="97">
        <v>2542.91</v>
      </c>
      <c r="K63" s="97">
        <v>2571.5300000000002</v>
      </c>
      <c r="L63" s="97">
        <v>2598.31</v>
      </c>
      <c r="M63" s="97">
        <v>2623.33</v>
      </c>
      <c r="N63" s="97">
        <v>2646.7</v>
      </c>
      <c r="O63" s="97">
        <v>2668.51</v>
      </c>
      <c r="P63" s="97">
        <v>2688.84</v>
      </c>
      <c r="Q63" s="97">
        <v>2707.8</v>
      </c>
      <c r="R63" s="97">
        <v>2722.1</v>
      </c>
      <c r="S63" s="97">
        <v>2735.39</v>
      </c>
      <c r="T63" s="97">
        <v>2747.75</v>
      </c>
      <c r="U63" s="97">
        <v>2759.23</v>
      </c>
      <c r="V63" s="97">
        <v>2769.89</v>
      </c>
      <c r="W63" s="97">
        <v>2779.79</v>
      </c>
      <c r="X63" s="97">
        <v>2788.99</v>
      </c>
      <c r="Y63" s="97">
        <v>2797.52</v>
      </c>
      <c r="Z63" s="97">
        <v>2805.43</v>
      </c>
      <c r="AA63" s="97">
        <v>2812.78</v>
      </c>
      <c r="AB63" s="97">
        <v>2819.59</v>
      </c>
      <c r="AC63" s="97">
        <v>2825.9</v>
      </c>
      <c r="AD63" s="97">
        <v>2831.75</v>
      </c>
      <c r="AE63" s="97">
        <v>2837.18</v>
      </c>
      <c r="AF63" s="97">
        <v>2842.21</v>
      </c>
      <c r="AG63" s="97">
        <v>2846.87</v>
      </c>
      <c r="AH63" s="97">
        <v>2851.18</v>
      </c>
      <c r="AI63" s="97">
        <v>2855.18</v>
      </c>
      <c r="AJ63" s="97">
        <v>2858.89</v>
      </c>
      <c r="AK63" s="97">
        <v>2862.32</v>
      </c>
      <c r="AL63" s="97">
        <v>2862.32</v>
      </c>
      <c r="AM63" s="97">
        <v>2862.32</v>
      </c>
      <c r="AN63" s="97">
        <v>2862.32</v>
      </c>
      <c r="AO63" s="97">
        <v>2862.32</v>
      </c>
      <c r="AP63" s="97">
        <v>2862.32</v>
      </c>
      <c r="AQ63" s="97">
        <v>2862.32</v>
      </c>
      <c r="AR63" s="97">
        <v>2862.32</v>
      </c>
      <c r="AS63" s="97">
        <v>2862.32</v>
      </c>
      <c r="AT63" s="97">
        <v>2862.32</v>
      </c>
      <c r="AU63" s="97">
        <v>2862.32</v>
      </c>
      <c r="AV63" s="97">
        <v>2862.32</v>
      </c>
      <c r="AW63" s="97">
        <v>2862.32</v>
      </c>
    </row>
    <row r="64" spans="1:49" ht="13.8" thickBot="1" x14ac:dyDescent="0.3">
      <c r="A64" s="5" t="s">
        <v>164</v>
      </c>
      <c r="B64" s="97">
        <v>2336.84</v>
      </c>
      <c r="C64" s="97">
        <v>2395.2600000000002</v>
      </c>
      <c r="D64" s="97">
        <v>2450.65</v>
      </c>
      <c r="E64" s="97">
        <v>2503.0700000000002</v>
      </c>
      <c r="F64" s="97">
        <v>2552.59</v>
      </c>
      <c r="G64" s="97">
        <v>2599.31</v>
      </c>
      <c r="H64" s="97">
        <v>2643.32</v>
      </c>
      <c r="I64" s="97">
        <v>2684.71</v>
      </c>
      <c r="J64" s="97">
        <v>2723.6</v>
      </c>
      <c r="K64" s="97">
        <v>2760.1</v>
      </c>
      <c r="L64" s="97">
        <v>2794.31</v>
      </c>
      <c r="M64" s="97">
        <v>2826.34</v>
      </c>
      <c r="N64" s="97">
        <v>2856.31</v>
      </c>
      <c r="O64" s="97">
        <v>2884.33</v>
      </c>
      <c r="P64" s="97">
        <v>2910.5</v>
      </c>
      <c r="Q64" s="97">
        <v>2934.93</v>
      </c>
      <c r="R64" s="97">
        <v>2967.74</v>
      </c>
      <c r="S64" s="97">
        <v>2998.43</v>
      </c>
      <c r="T64" s="97">
        <v>3027.11</v>
      </c>
      <c r="U64" s="97">
        <v>3053.9</v>
      </c>
      <c r="V64" s="97">
        <v>3078.89</v>
      </c>
      <c r="W64" s="97">
        <v>3102.2</v>
      </c>
      <c r="X64" s="97">
        <v>3123.93</v>
      </c>
      <c r="Y64" s="97">
        <v>3144.16</v>
      </c>
      <c r="Z64" s="97">
        <v>3163</v>
      </c>
      <c r="AA64" s="97">
        <v>3180.53</v>
      </c>
      <c r="AB64" s="97">
        <v>3196.84</v>
      </c>
      <c r="AC64" s="97">
        <v>3212</v>
      </c>
      <c r="AD64" s="97">
        <v>3226.09</v>
      </c>
      <c r="AE64" s="97">
        <v>3239.18</v>
      </c>
      <c r="AF64" s="97">
        <v>3251.34</v>
      </c>
      <c r="AG64" s="97">
        <v>3262.63</v>
      </c>
      <c r="AH64" s="97">
        <v>3273.1</v>
      </c>
      <c r="AI64" s="97">
        <v>3282.83</v>
      </c>
      <c r="AJ64" s="97">
        <v>3291.85</v>
      </c>
      <c r="AK64" s="97">
        <v>3300.21</v>
      </c>
      <c r="AL64" s="97">
        <v>3300.21</v>
      </c>
      <c r="AM64" s="97">
        <v>3300.21</v>
      </c>
      <c r="AN64" s="97">
        <v>3300.21</v>
      </c>
      <c r="AO64" s="97">
        <v>3300.21</v>
      </c>
      <c r="AP64" s="97">
        <v>3300.21</v>
      </c>
      <c r="AQ64" s="97">
        <v>3300.21</v>
      </c>
      <c r="AR64" s="97">
        <v>3300.21</v>
      </c>
      <c r="AS64" s="97">
        <v>3300.21</v>
      </c>
      <c r="AT64" s="97">
        <v>3300.21</v>
      </c>
      <c r="AU64" s="97">
        <v>3300.21</v>
      </c>
      <c r="AV64" s="97">
        <v>3300.21</v>
      </c>
      <c r="AW64" s="97">
        <v>3300.21</v>
      </c>
    </row>
    <row r="65" spans="1:49" ht="13.8" thickBot="1" x14ac:dyDescent="0.3">
      <c r="A65" s="5" t="s">
        <v>165</v>
      </c>
      <c r="B65" s="97">
        <v>2415.67</v>
      </c>
      <c r="C65" s="97">
        <v>2488.14</v>
      </c>
      <c r="D65" s="97">
        <v>2557.19</v>
      </c>
      <c r="E65" s="97">
        <v>2622.82</v>
      </c>
      <c r="F65" s="97">
        <v>2685.1</v>
      </c>
      <c r="G65" s="97">
        <v>2744.07</v>
      </c>
      <c r="H65" s="97">
        <v>2799.82</v>
      </c>
      <c r="I65" s="97">
        <v>2852.43</v>
      </c>
      <c r="J65" s="97">
        <v>2902.02</v>
      </c>
      <c r="K65" s="97">
        <v>2948.68</v>
      </c>
      <c r="L65" s="97">
        <v>2992.53</v>
      </c>
      <c r="M65" s="97">
        <v>3033.7</v>
      </c>
      <c r="N65" s="97">
        <v>3072.31</v>
      </c>
      <c r="O65" s="97">
        <v>3108.47</v>
      </c>
      <c r="P65" s="97">
        <v>3142.32</v>
      </c>
      <c r="Q65" s="97">
        <v>3173.97</v>
      </c>
      <c r="R65" s="97">
        <v>3211.42</v>
      </c>
      <c r="S65" s="97">
        <v>3246.48</v>
      </c>
      <c r="T65" s="97">
        <v>3279.26</v>
      </c>
      <c r="U65" s="97">
        <v>3309.89</v>
      </c>
      <c r="V65" s="97">
        <v>3338.48</v>
      </c>
      <c r="W65" s="97">
        <v>3365.16</v>
      </c>
      <c r="X65" s="97">
        <v>3390.04</v>
      </c>
      <c r="Y65" s="97">
        <v>3413.21</v>
      </c>
      <c r="Z65" s="97">
        <v>3434.8</v>
      </c>
      <c r="AA65" s="97">
        <v>3454.9</v>
      </c>
      <c r="AB65" s="97">
        <v>3473.59</v>
      </c>
      <c r="AC65" s="97">
        <v>3490.98</v>
      </c>
      <c r="AD65" s="97">
        <v>3507.15</v>
      </c>
      <c r="AE65" s="97">
        <v>3522.17</v>
      </c>
      <c r="AF65" s="97">
        <v>3536.12</v>
      </c>
      <c r="AG65" s="97">
        <v>3549.08</v>
      </c>
      <c r="AH65" s="97">
        <v>3561.11</v>
      </c>
      <c r="AI65" s="97">
        <v>3572.28</v>
      </c>
      <c r="AJ65" s="97">
        <v>3582.64</v>
      </c>
      <c r="AK65" s="97">
        <v>3592.25</v>
      </c>
      <c r="AL65" s="97">
        <v>3592.25</v>
      </c>
      <c r="AM65" s="97">
        <v>3592.25</v>
      </c>
      <c r="AN65" s="97">
        <v>3592.25</v>
      </c>
      <c r="AO65" s="97">
        <v>3592.25</v>
      </c>
      <c r="AP65" s="97">
        <v>3592.25</v>
      </c>
      <c r="AQ65" s="97">
        <v>3592.25</v>
      </c>
      <c r="AR65" s="97">
        <v>3592.25</v>
      </c>
      <c r="AS65" s="97">
        <v>3592.25</v>
      </c>
      <c r="AT65" s="97">
        <v>3592.25</v>
      </c>
      <c r="AU65" s="97">
        <v>3592.25</v>
      </c>
      <c r="AV65" s="97">
        <v>3592.25</v>
      </c>
      <c r="AW65" s="97">
        <v>3592.25</v>
      </c>
    </row>
    <row r="66" spans="1:49" ht="13.8" thickBot="1" x14ac:dyDescent="0.3">
      <c r="A66" s="5" t="s">
        <v>166</v>
      </c>
      <c r="B66" s="97">
        <v>2415.67</v>
      </c>
      <c r="C66" s="97">
        <v>2497.8000000000002</v>
      </c>
      <c r="D66" s="97">
        <v>2576.36</v>
      </c>
      <c r="E66" s="97">
        <v>2651.31</v>
      </c>
      <c r="F66" s="97">
        <v>2722.65</v>
      </c>
      <c r="G66" s="97">
        <v>2790.42</v>
      </c>
      <c r="H66" s="97">
        <v>2854.67</v>
      </c>
      <c r="I66" s="97">
        <v>2915.47</v>
      </c>
      <c r="J66" s="97">
        <v>2972.9</v>
      </c>
      <c r="K66" s="97">
        <v>3027.08</v>
      </c>
      <c r="L66" s="97">
        <v>3078.1</v>
      </c>
      <c r="M66" s="97">
        <v>3126.09</v>
      </c>
      <c r="N66" s="97">
        <v>3171.18</v>
      </c>
      <c r="O66" s="97">
        <v>3213.49</v>
      </c>
      <c r="P66" s="97">
        <v>3253.14</v>
      </c>
      <c r="Q66" s="97">
        <v>3290.28</v>
      </c>
      <c r="R66" s="97">
        <v>3325.02</v>
      </c>
      <c r="S66" s="97">
        <v>3357.49</v>
      </c>
      <c r="T66" s="97">
        <v>3387.82</v>
      </c>
      <c r="U66" s="97">
        <v>3416.13</v>
      </c>
      <c r="V66" s="97">
        <v>3442.54</v>
      </c>
      <c r="W66" s="97">
        <v>3467.15</v>
      </c>
      <c r="X66" s="97">
        <v>3490.09</v>
      </c>
      <c r="Y66" s="97">
        <v>3511.44</v>
      </c>
      <c r="Z66" s="97">
        <v>3531.31</v>
      </c>
      <c r="AA66" s="97">
        <v>3549.79</v>
      </c>
      <c r="AB66" s="97">
        <v>3566.98</v>
      </c>
      <c r="AC66" s="97">
        <v>3582.96</v>
      </c>
      <c r="AD66" s="97">
        <v>3597.8</v>
      </c>
      <c r="AE66" s="97">
        <v>3611.59</v>
      </c>
      <c r="AF66" s="97">
        <v>3624.39</v>
      </c>
      <c r="AG66" s="97">
        <v>3636.27</v>
      </c>
      <c r="AH66" s="97">
        <v>3647.3</v>
      </c>
      <c r="AI66" s="97">
        <v>3657.54</v>
      </c>
      <c r="AJ66" s="97">
        <v>3667.03</v>
      </c>
      <c r="AK66" s="97">
        <v>3675.83</v>
      </c>
      <c r="AL66" s="97">
        <v>3675.83</v>
      </c>
      <c r="AM66" s="97">
        <v>3675.83</v>
      </c>
      <c r="AN66" s="97">
        <v>3675.83</v>
      </c>
      <c r="AO66" s="97">
        <v>3675.83</v>
      </c>
      <c r="AP66" s="97">
        <v>3675.83</v>
      </c>
      <c r="AQ66" s="97">
        <v>3675.83</v>
      </c>
      <c r="AR66" s="97">
        <v>3675.83</v>
      </c>
      <c r="AS66" s="97">
        <v>3675.83</v>
      </c>
      <c r="AT66" s="97">
        <v>3675.83</v>
      </c>
      <c r="AU66" s="97">
        <v>3675.83</v>
      </c>
      <c r="AV66" s="97">
        <v>3675.83</v>
      </c>
      <c r="AW66" s="97">
        <v>3675.83</v>
      </c>
    </row>
    <row r="67" spans="1:49" ht="13.8" thickBot="1" x14ac:dyDescent="0.3">
      <c r="A67" s="5" t="s">
        <v>167</v>
      </c>
      <c r="B67" s="97">
        <v>2612.75</v>
      </c>
      <c r="C67" s="97">
        <v>2706.81</v>
      </c>
      <c r="D67" s="97">
        <v>2796.95</v>
      </c>
      <c r="E67" s="97">
        <v>2883.1</v>
      </c>
      <c r="F67" s="97">
        <v>2965.25</v>
      </c>
      <c r="G67" s="97">
        <v>3043.4</v>
      </c>
      <c r="H67" s="97">
        <v>3117.59</v>
      </c>
      <c r="I67" s="97">
        <v>3187.89</v>
      </c>
      <c r="J67" s="97">
        <v>3254.39</v>
      </c>
      <c r="K67" s="97">
        <v>3317.18</v>
      </c>
      <c r="L67" s="97">
        <v>3376.39</v>
      </c>
      <c r="M67" s="97">
        <v>3432.13</v>
      </c>
      <c r="N67" s="97">
        <v>3484.54</v>
      </c>
      <c r="O67" s="97">
        <v>3533.76</v>
      </c>
      <c r="P67" s="97">
        <v>3579.93</v>
      </c>
      <c r="Q67" s="97">
        <v>3623.2</v>
      </c>
      <c r="R67" s="97">
        <v>3668.21</v>
      </c>
      <c r="S67" s="97">
        <v>3710.35</v>
      </c>
      <c r="T67" s="97">
        <v>3749.79</v>
      </c>
      <c r="U67" s="97">
        <v>3786.65</v>
      </c>
      <c r="V67" s="97">
        <v>3821.09</v>
      </c>
      <c r="W67" s="97">
        <v>3853.23</v>
      </c>
      <c r="X67" s="97">
        <v>3883.22</v>
      </c>
      <c r="Y67" s="97">
        <v>3911.16</v>
      </c>
      <c r="Z67" s="97">
        <v>3937.2</v>
      </c>
      <c r="AA67" s="97">
        <v>3961.45</v>
      </c>
      <c r="AB67" s="97">
        <v>3984.02</v>
      </c>
      <c r="AC67" s="97">
        <v>4005.01</v>
      </c>
      <c r="AD67" s="97">
        <v>4024.53</v>
      </c>
      <c r="AE67" s="97">
        <v>4042.67</v>
      </c>
      <c r="AF67" s="97">
        <v>4059.53</v>
      </c>
      <c r="AG67" s="97">
        <v>4075.19</v>
      </c>
      <c r="AH67" s="97">
        <v>4089.73</v>
      </c>
      <c r="AI67" s="97">
        <v>4103.2299999999996</v>
      </c>
      <c r="AJ67" s="97">
        <v>4115.76</v>
      </c>
      <c r="AK67" s="97">
        <v>4127.38</v>
      </c>
      <c r="AL67" s="97">
        <v>4127.38</v>
      </c>
      <c r="AM67" s="97">
        <v>4127.38</v>
      </c>
      <c r="AN67" s="97">
        <v>4127.38</v>
      </c>
      <c r="AO67" s="97">
        <v>4127.38</v>
      </c>
      <c r="AP67" s="97">
        <v>4127.38</v>
      </c>
      <c r="AQ67" s="97">
        <v>4127.38</v>
      </c>
      <c r="AR67" s="97">
        <v>4127.38</v>
      </c>
      <c r="AS67" s="97">
        <v>4127.38</v>
      </c>
      <c r="AT67" s="97">
        <v>4127.38</v>
      </c>
      <c r="AU67" s="97">
        <v>4127.38</v>
      </c>
      <c r="AV67" s="97">
        <v>4127.38</v>
      </c>
      <c r="AW67" s="97">
        <v>4127.38</v>
      </c>
    </row>
    <row r="68" spans="1:49" ht="13.8" thickBot="1" x14ac:dyDescent="0.3">
      <c r="A68" s="5" t="s">
        <v>168</v>
      </c>
      <c r="B68" s="97">
        <v>2798.57</v>
      </c>
      <c r="C68" s="97">
        <v>2899.32</v>
      </c>
      <c r="D68" s="97">
        <v>2995.87</v>
      </c>
      <c r="E68" s="97">
        <v>3088.15</v>
      </c>
      <c r="F68" s="97">
        <v>3176.14</v>
      </c>
      <c r="G68" s="97">
        <v>3259.85</v>
      </c>
      <c r="H68" s="97">
        <v>3339.32</v>
      </c>
      <c r="I68" s="97">
        <v>3414.62</v>
      </c>
      <c r="J68" s="97">
        <v>3485.85</v>
      </c>
      <c r="K68" s="97">
        <v>3553.1</v>
      </c>
      <c r="L68" s="97">
        <v>3616.52</v>
      </c>
      <c r="M68" s="97">
        <v>3676.22</v>
      </c>
      <c r="N68" s="97">
        <v>3732.36</v>
      </c>
      <c r="O68" s="97">
        <v>3785.08</v>
      </c>
      <c r="P68" s="97">
        <v>3834.54</v>
      </c>
      <c r="Q68" s="97">
        <v>3880.88</v>
      </c>
      <c r="R68" s="97">
        <v>3929.09</v>
      </c>
      <c r="S68" s="97">
        <v>3974.24</v>
      </c>
      <c r="T68" s="97">
        <v>4016.48</v>
      </c>
      <c r="U68" s="97">
        <v>4055.96</v>
      </c>
      <c r="V68" s="97">
        <v>4092.85</v>
      </c>
      <c r="W68" s="97">
        <v>4127.28</v>
      </c>
      <c r="X68" s="97">
        <v>4159.3900000000003</v>
      </c>
      <c r="Y68" s="97">
        <v>4189.33</v>
      </c>
      <c r="Z68" s="97">
        <v>4217.22</v>
      </c>
      <c r="AA68" s="97">
        <v>4243.1899999999996</v>
      </c>
      <c r="AB68" s="97">
        <v>4267.3599999999997</v>
      </c>
      <c r="AC68" s="97">
        <v>4289.8500000000004</v>
      </c>
      <c r="AD68" s="97">
        <v>4310.76</v>
      </c>
      <c r="AE68" s="97">
        <v>4330.1899999999996</v>
      </c>
      <c r="AF68" s="97">
        <v>4348.25</v>
      </c>
      <c r="AG68" s="97">
        <v>4365.0200000000004</v>
      </c>
      <c r="AH68" s="97">
        <v>4380.6000000000004</v>
      </c>
      <c r="AI68" s="97">
        <v>4395.0600000000004</v>
      </c>
      <c r="AJ68" s="97">
        <v>4408.4799999999996</v>
      </c>
      <c r="AK68" s="97">
        <v>4420.93</v>
      </c>
      <c r="AL68" s="97">
        <v>4420.93</v>
      </c>
      <c r="AM68" s="97">
        <v>4420.93</v>
      </c>
      <c r="AN68" s="97">
        <v>4420.93</v>
      </c>
      <c r="AO68" s="97">
        <v>4420.93</v>
      </c>
      <c r="AP68" s="97">
        <v>4420.93</v>
      </c>
      <c r="AQ68" s="97">
        <v>4420.93</v>
      </c>
      <c r="AR68" s="97">
        <v>4420.93</v>
      </c>
      <c r="AS68" s="97">
        <v>4420.93</v>
      </c>
      <c r="AT68" s="97">
        <v>4420.93</v>
      </c>
      <c r="AU68" s="97">
        <v>4420.93</v>
      </c>
      <c r="AV68" s="97">
        <v>4420.93</v>
      </c>
      <c r="AW68" s="97">
        <v>4420.93</v>
      </c>
    </row>
    <row r="69" spans="1:49" ht="13.8" thickBot="1" x14ac:dyDescent="0.3">
      <c r="A69" s="5" t="s">
        <v>169</v>
      </c>
      <c r="B69" s="97">
        <v>3051.96</v>
      </c>
      <c r="C69" s="97">
        <v>3164.89</v>
      </c>
      <c r="D69" s="97">
        <v>3273.21</v>
      </c>
      <c r="E69" s="97">
        <v>3376.83</v>
      </c>
      <c r="F69" s="97">
        <v>3475.72</v>
      </c>
      <c r="G69" s="97">
        <v>3569.86</v>
      </c>
      <c r="H69" s="97">
        <v>3659.31</v>
      </c>
      <c r="I69" s="97">
        <v>3744.12</v>
      </c>
      <c r="J69" s="97">
        <v>3824.39</v>
      </c>
      <c r="K69" s="97">
        <v>3900.23</v>
      </c>
      <c r="L69" s="97">
        <v>3971.77</v>
      </c>
      <c r="M69" s="97">
        <v>4039.16</v>
      </c>
      <c r="N69" s="97">
        <v>4102.5600000000004</v>
      </c>
      <c r="O69" s="97">
        <v>4162.12</v>
      </c>
      <c r="P69" s="97">
        <v>4218.01</v>
      </c>
      <c r="Q69" s="97">
        <v>4270.41</v>
      </c>
      <c r="R69" s="97">
        <v>4326.1099999999997</v>
      </c>
      <c r="S69" s="97">
        <v>4378.3</v>
      </c>
      <c r="T69" s="97">
        <v>4427.16</v>
      </c>
      <c r="U69" s="97">
        <v>4472.8599999999997</v>
      </c>
      <c r="V69" s="97">
        <v>4515.57</v>
      </c>
      <c r="W69" s="97">
        <v>4555.45</v>
      </c>
      <c r="X69" s="97">
        <v>4592.67</v>
      </c>
      <c r="Y69" s="97">
        <v>4627.38</v>
      </c>
      <c r="Z69" s="97">
        <v>4659.7299999999996</v>
      </c>
      <c r="AA69" s="97">
        <v>4689.8599999999997</v>
      </c>
      <c r="AB69" s="97">
        <v>4717.91</v>
      </c>
      <c r="AC69" s="97">
        <v>4744.01</v>
      </c>
      <c r="AD69" s="97">
        <v>4768.29</v>
      </c>
      <c r="AE69" s="97">
        <v>4790.8599999999997</v>
      </c>
      <c r="AF69" s="97">
        <v>4811.84</v>
      </c>
      <c r="AG69" s="97">
        <v>4831.33</v>
      </c>
      <c r="AH69" s="97">
        <v>4849.43</v>
      </c>
      <c r="AI69" s="97">
        <v>4866.24</v>
      </c>
      <c r="AJ69" s="97">
        <v>4881.84</v>
      </c>
      <c r="AK69" s="97">
        <v>4896.32</v>
      </c>
      <c r="AL69" s="97">
        <v>4896.32</v>
      </c>
      <c r="AM69" s="97">
        <v>4896.32</v>
      </c>
      <c r="AN69" s="97">
        <v>4896.32</v>
      </c>
      <c r="AO69" s="97">
        <v>4896.32</v>
      </c>
      <c r="AP69" s="97">
        <v>4896.32</v>
      </c>
      <c r="AQ69" s="97">
        <v>4896.32</v>
      </c>
      <c r="AR69" s="97">
        <v>4896.32</v>
      </c>
      <c r="AS69" s="97">
        <v>4896.32</v>
      </c>
      <c r="AT69" s="97">
        <v>4896.32</v>
      </c>
      <c r="AU69" s="97">
        <v>4896.32</v>
      </c>
      <c r="AV69" s="97">
        <v>4896.32</v>
      </c>
      <c r="AW69" s="97">
        <v>4896.32</v>
      </c>
    </row>
    <row r="70" spans="1:49" ht="13.8" thickBot="1" x14ac:dyDescent="0.3">
      <c r="A70" s="5" t="s">
        <v>170</v>
      </c>
      <c r="B70" s="97">
        <v>3299.73</v>
      </c>
      <c r="C70" s="97">
        <v>3415.22</v>
      </c>
      <c r="D70" s="97">
        <v>3525.78</v>
      </c>
      <c r="E70" s="97">
        <v>3631.37</v>
      </c>
      <c r="F70" s="97">
        <v>3731.96</v>
      </c>
      <c r="G70" s="97">
        <v>3827.59</v>
      </c>
      <c r="H70" s="97">
        <v>3918.31</v>
      </c>
      <c r="I70" s="97">
        <v>4004.21</v>
      </c>
      <c r="J70" s="97">
        <v>4085.42</v>
      </c>
      <c r="K70" s="97">
        <v>4162.05</v>
      </c>
      <c r="L70" s="97">
        <v>4234.2700000000004</v>
      </c>
      <c r="M70" s="97">
        <v>4302.2299999999996</v>
      </c>
      <c r="N70" s="97">
        <v>4366.1099999999997</v>
      </c>
      <c r="O70" s="97">
        <v>4426.07</v>
      </c>
      <c r="P70" s="97">
        <v>4482.29</v>
      </c>
      <c r="Q70" s="97">
        <v>4534.96</v>
      </c>
      <c r="R70" s="97">
        <v>4582.84</v>
      </c>
      <c r="S70" s="97">
        <v>4627.6000000000004</v>
      </c>
      <c r="T70" s="97">
        <v>4669.41</v>
      </c>
      <c r="U70" s="97">
        <v>4708.43</v>
      </c>
      <c r="V70" s="97">
        <v>4744.82</v>
      </c>
      <c r="W70" s="97">
        <v>4778.75</v>
      </c>
      <c r="X70" s="97">
        <v>4810.3599999999997</v>
      </c>
      <c r="Y70" s="97">
        <v>4839.79</v>
      </c>
      <c r="Z70" s="97">
        <v>4867.17</v>
      </c>
      <c r="AA70" s="97">
        <v>4892.6499999999996</v>
      </c>
      <c r="AB70" s="97">
        <v>4916.34</v>
      </c>
      <c r="AC70" s="97">
        <v>4938.3599999999997</v>
      </c>
      <c r="AD70" s="97">
        <v>4958.82</v>
      </c>
      <c r="AE70" s="97">
        <v>4977.82</v>
      </c>
      <c r="AF70" s="97">
        <v>4995.47</v>
      </c>
      <c r="AG70" s="97">
        <v>5011.8500000000004</v>
      </c>
      <c r="AH70" s="97">
        <v>5027.05</v>
      </c>
      <c r="AI70" s="97">
        <v>5041.1499999999996</v>
      </c>
      <c r="AJ70" s="97">
        <v>5054.2299999999996</v>
      </c>
      <c r="AK70" s="97">
        <v>5066.37</v>
      </c>
      <c r="AL70" s="97">
        <v>5066.37</v>
      </c>
      <c r="AM70" s="97">
        <v>5066.37</v>
      </c>
      <c r="AN70" s="97">
        <v>5066.37</v>
      </c>
      <c r="AO70" s="97">
        <v>5066.37</v>
      </c>
      <c r="AP70" s="97">
        <v>5066.37</v>
      </c>
      <c r="AQ70" s="97">
        <v>5066.37</v>
      </c>
      <c r="AR70" s="97">
        <v>5066.37</v>
      </c>
      <c r="AS70" s="97">
        <v>5066.37</v>
      </c>
      <c r="AT70" s="97">
        <v>5066.37</v>
      </c>
      <c r="AU70" s="97">
        <v>5066.37</v>
      </c>
      <c r="AV70" s="97">
        <v>5066.37</v>
      </c>
      <c r="AW70" s="97">
        <v>5066.37</v>
      </c>
    </row>
    <row r="71" spans="1:49" ht="13.8" thickBot="1" x14ac:dyDescent="0.3">
      <c r="A71" s="5" t="s">
        <v>171</v>
      </c>
      <c r="B71" s="97">
        <v>3626.32</v>
      </c>
      <c r="C71" s="97">
        <v>3753.24</v>
      </c>
      <c r="D71" s="97">
        <v>3874.75</v>
      </c>
      <c r="E71" s="97">
        <v>3990.79</v>
      </c>
      <c r="F71" s="97">
        <v>4101.34</v>
      </c>
      <c r="G71" s="97">
        <v>4206.43</v>
      </c>
      <c r="H71" s="97">
        <v>4306.13</v>
      </c>
      <c r="I71" s="97">
        <v>4400.53</v>
      </c>
      <c r="J71" s="97">
        <v>4489.7700000000004</v>
      </c>
      <c r="K71" s="97">
        <v>4574</v>
      </c>
      <c r="L71" s="97">
        <v>4653.3599999999997</v>
      </c>
      <c r="M71" s="97">
        <v>4728.05</v>
      </c>
      <c r="N71" s="97">
        <v>4798.25</v>
      </c>
      <c r="O71" s="97">
        <v>4864.1400000000003</v>
      </c>
      <c r="P71" s="97">
        <v>4925.93</v>
      </c>
      <c r="Q71" s="97">
        <v>4983.8100000000004</v>
      </c>
      <c r="R71" s="97">
        <v>5036.43</v>
      </c>
      <c r="S71" s="97">
        <v>5085.62</v>
      </c>
      <c r="T71" s="97">
        <v>5131.57</v>
      </c>
      <c r="U71" s="97">
        <v>5174.45</v>
      </c>
      <c r="V71" s="97">
        <v>5214.45</v>
      </c>
      <c r="W71" s="97">
        <v>5251.73</v>
      </c>
      <c r="X71" s="97">
        <v>5286.47</v>
      </c>
      <c r="Y71" s="97">
        <v>5318.81</v>
      </c>
      <c r="Z71" s="97">
        <v>5348.91</v>
      </c>
      <c r="AA71" s="97">
        <v>5376.91</v>
      </c>
      <c r="AB71" s="97">
        <v>5402.94</v>
      </c>
      <c r="AC71" s="97">
        <v>5427.14</v>
      </c>
      <c r="AD71" s="97">
        <v>5449.62</v>
      </c>
      <c r="AE71" s="97">
        <v>5470.51</v>
      </c>
      <c r="AF71" s="97">
        <v>5489.9</v>
      </c>
      <c r="AG71" s="97">
        <v>5507.9</v>
      </c>
      <c r="AH71" s="97">
        <v>5524.61</v>
      </c>
      <c r="AI71" s="97">
        <v>5540.11</v>
      </c>
      <c r="AJ71" s="97">
        <v>5554.48</v>
      </c>
      <c r="AK71" s="97">
        <v>5567.82</v>
      </c>
      <c r="AL71" s="97">
        <v>5567.82</v>
      </c>
      <c r="AM71" s="97">
        <v>5567.82</v>
      </c>
      <c r="AN71" s="97">
        <v>5567.82</v>
      </c>
      <c r="AO71" s="97">
        <v>5567.82</v>
      </c>
      <c r="AP71" s="97">
        <v>5567.82</v>
      </c>
      <c r="AQ71" s="97">
        <v>5567.82</v>
      </c>
      <c r="AR71" s="97">
        <v>5567.82</v>
      </c>
      <c r="AS71" s="97">
        <v>5567.82</v>
      </c>
      <c r="AT71" s="97">
        <v>5567.82</v>
      </c>
      <c r="AU71" s="97">
        <v>5567.82</v>
      </c>
      <c r="AV71" s="97">
        <v>5567.82</v>
      </c>
      <c r="AW71" s="97">
        <v>5567.82</v>
      </c>
    </row>
    <row r="72" spans="1:49" ht="13.8" thickBot="1" x14ac:dyDescent="0.3">
      <c r="A72" s="5" t="s">
        <v>172</v>
      </c>
      <c r="B72" s="97">
        <v>3952.91</v>
      </c>
      <c r="C72" s="97">
        <v>4091.27</v>
      </c>
      <c r="D72" s="97">
        <v>4223.72</v>
      </c>
      <c r="E72" s="97">
        <v>4350.21</v>
      </c>
      <c r="F72" s="97">
        <v>4470.71</v>
      </c>
      <c r="G72" s="97">
        <v>4585.2700000000004</v>
      </c>
      <c r="H72" s="97">
        <v>4693.9399999999996</v>
      </c>
      <c r="I72" s="97">
        <v>4796.8500000000004</v>
      </c>
      <c r="J72" s="97">
        <v>4894.13</v>
      </c>
      <c r="K72" s="97">
        <v>4985.9399999999996</v>
      </c>
      <c r="L72" s="97">
        <v>5072.45</v>
      </c>
      <c r="M72" s="97">
        <v>5153.87</v>
      </c>
      <c r="N72" s="97">
        <v>5230.3900000000003</v>
      </c>
      <c r="O72" s="97">
        <v>5302.22</v>
      </c>
      <c r="P72" s="97">
        <v>5369.57</v>
      </c>
      <c r="Q72" s="97">
        <v>5432.67</v>
      </c>
      <c r="R72" s="97">
        <v>5490.03</v>
      </c>
      <c r="S72" s="97">
        <v>5543.65</v>
      </c>
      <c r="T72" s="97">
        <v>5593.73</v>
      </c>
      <c r="U72" s="97">
        <v>5640.47</v>
      </c>
      <c r="V72" s="97">
        <v>5684.07</v>
      </c>
      <c r="W72" s="97">
        <v>5724.71</v>
      </c>
      <c r="X72" s="97">
        <v>5762.58</v>
      </c>
      <c r="Y72" s="97">
        <v>5797.83</v>
      </c>
      <c r="Z72" s="97">
        <v>5830.64</v>
      </c>
      <c r="AA72" s="97">
        <v>5861.16</v>
      </c>
      <c r="AB72" s="97">
        <v>5889.54</v>
      </c>
      <c r="AC72" s="97">
        <v>5915.92</v>
      </c>
      <c r="AD72" s="97">
        <v>5940.43</v>
      </c>
      <c r="AE72" s="97">
        <v>5963.19</v>
      </c>
      <c r="AF72" s="97">
        <v>5984.33</v>
      </c>
      <c r="AG72" s="97">
        <v>6003.95</v>
      </c>
      <c r="AH72" s="97">
        <v>6022.16</v>
      </c>
      <c r="AI72" s="97">
        <v>6039.06</v>
      </c>
      <c r="AJ72" s="97">
        <v>6054.73</v>
      </c>
      <c r="AK72" s="97">
        <v>6069.27</v>
      </c>
      <c r="AL72" s="97">
        <v>6069.27</v>
      </c>
      <c r="AM72" s="97">
        <v>6069.27</v>
      </c>
      <c r="AN72" s="97">
        <v>6069.27</v>
      </c>
      <c r="AO72" s="97">
        <v>6069.27</v>
      </c>
      <c r="AP72" s="97">
        <v>6069.27</v>
      </c>
      <c r="AQ72" s="97">
        <v>6069.27</v>
      </c>
      <c r="AR72" s="97">
        <v>6069.27</v>
      </c>
      <c r="AS72" s="97">
        <v>6069.27</v>
      </c>
      <c r="AT72" s="97">
        <v>6069.27</v>
      </c>
      <c r="AU72" s="97">
        <v>6069.27</v>
      </c>
      <c r="AV72" s="97">
        <v>6069.27</v>
      </c>
      <c r="AW72" s="97">
        <v>6069.27</v>
      </c>
    </row>
    <row r="73" spans="1:49" ht="13.8" thickBot="1" x14ac:dyDescent="0.3">
      <c r="A73" s="5" t="s">
        <v>173</v>
      </c>
      <c r="B73" s="97">
        <v>4279.51</v>
      </c>
      <c r="C73" s="97">
        <v>4429.29</v>
      </c>
      <c r="D73" s="97">
        <v>4572.6899999999996</v>
      </c>
      <c r="E73" s="97">
        <v>4709.63</v>
      </c>
      <c r="F73" s="97">
        <v>4840.09</v>
      </c>
      <c r="G73" s="97">
        <v>4964.1099999999997</v>
      </c>
      <c r="H73" s="97">
        <v>5081.76</v>
      </c>
      <c r="I73" s="97">
        <v>5193.17</v>
      </c>
      <c r="J73" s="97">
        <v>5298.49</v>
      </c>
      <c r="K73" s="97">
        <v>5397.88</v>
      </c>
      <c r="L73" s="97">
        <v>5491.55</v>
      </c>
      <c r="M73" s="97">
        <v>5579.69</v>
      </c>
      <c r="N73" s="97">
        <v>5662.53</v>
      </c>
      <c r="O73" s="97">
        <v>5740.29</v>
      </c>
      <c r="P73" s="97">
        <v>5813.21</v>
      </c>
      <c r="Q73" s="97">
        <v>5881.52</v>
      </c>
      <c r="R73" s="97">
        <v>5943.62</v>
      </c>
      <c r="S73" s="97">
        <v>6001.67</v>
      </c>
      <c r="T73" s="97">
        <v>6055.89</v>
      </c>
      <c r="U73" s="97">
        <v>6106.49</v>
      </c>
      <c r="V73" s="97">
        <v>6153.7</v>
      </c>
      <c r="W73" s="97">
        <v>6197.7</v>
      </c>
      <c r="X73" s="97">
        <v>6238.69</v>
      </c>
      <c r="Y73" s="97">
        <v>6276.85</v>
      </c>
      <c r="Z73" s="97">
        <v>6312.38</v>
      </c>
      <c r="AA73" s="97">
        <v>6345.42</v>
      </c>
      <c r="AB73" s="97">
        <v>6376.14</v>
      </c>
      <c r="AC73" s="97">
        <v>6404.7</v>
      </c>
      <c r="AD73" s="97">
        <v>6431.23</v>
      </c>
      <c r="AE73" s="97">
        <v>6455.88</v>
      </c>
      <c r="AF73" s="97">
        <v>6478.76</v>
      </c>
      <c r="AG73" s="97">
        <v>6500.01</v>
      </c>
      <c r="AH73" s="97">
        <v>6519.72</v>
      </c>
      <c r="AI73" s="97">
        <v>6538.01</v>
      </c>
      <c r="AJ73" s="97">
        <v>6554.98</v>
      </c>
      <c r="AK73" s="97">
        <v>6570.72</v>
      </c>
      <c r="AL73" s="97">
        <v>6570.72</v>
      </c>
      <c r="AM73" s="97">
        <v>6570.72</v>
      </c>
      <c r="AN73" s="97">
        <v>6570.72</v>
      </c>
      <c r="AO73" s="97">
        <v>6570.72</v>
      </c>
      <c r="AP73" s="97">
        <v>6570.72</v>
      </c>
      <c r="AQ73" s="97">
        <v>6570.72</v>
      </c>
      <c r="AR73" s="97">
        <v>6570.72</v>
      </c>
      <c r="AS73" s="97">
        <v>6570.72</v>
      </c>
      <c r="AT73" s="97">
        <v>6570.72</v>
      </c>
      <c r="AU73" s="97">
        <v>6570.72</v>
      </c>
      <c r="AV73" s="97">
        <v>6570.72</v>
      </c>
      <c r="AW73" s="97">
        <v>6570.72</v>
      </c>
    </row>
  </sheetData>
  <sheetProtection algorithmName="SHA-512" hashValue="xjX/V2dizYs7IBFTy1PrYTM7xlCnTXsCr576j1l6Yea0LsHWKpmSUHcVJ4aeaOrBXs1rrGmSm/7umsorrQy0Ew==" saltValue="SJ1QSe6cAZFdFNueRU91p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7222-96B0-431E-9BD4-B04BFC066616}">
  <sheetPr>
    <pageSetUpPr fitToPage="1"/>
  </sheetPr>
  <dimension ref="A1:X908"/>
  <sheetViews>
    <sheetView zoomScaleNormal="100" workbookViewId="0">
      <selection activeCell="D11" sqref="D11"/>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0" width="2.6640625" style="1" customWidth="1"/>
    <col min="21" max="21" width="4.33203125" style="1" customWidth="1"/>
    <col min="22" max="22" width="20" style="1" customWidth="1"/>
    <col min="23" max="23" width="2.6640625" style="1" customWidth="1"/>
    <col min="24" max="16384" width="9.109375" style="1"/>
  </cols>
  <sheetData>
    <row r="1" spans="1:24" x14ac:dyDescent="0.25">
      <c r="C1" s="329"/>
      <c r="D1" s="170"/>
    </row>
    <row r="2" spans="1:24" ht="16.2" thickBot="1" x14ac:dyDescent="0.35">
      <c r="B2" s="346"/>
      <c r="C2" s="170"/>
      <c r="D2" s="170"/>
    </row>
    <row r="3" spans="1:24" s="32" customFormat="1" ht="16.2" thickBot="1" x14ac:dyDescent="0.35">
      <c r="B3" s="351" t="s">
        <v>186</v>
      </c>
      <c r="C3" s="347" t="s">
        <v>156</v>
      </c>
      <c r="D3" s="350"/>
      <c r="F3" s="352" t="s">
        <v>197</v>
      </c>
      <c r="G3" s="353"/>
      <c r="H3" s="353"/>
      <c r="I3" s="353"/>
      <c r="J3" s="353"/>
      <c r="K3" s="354"/>
      <c r="M3" s="352" t="s">
        <v>203</v>
      </c>
      <c r="N3" s="353"/>
      <c r="O3" s="354"/>
      <c r="R3" s="355" t="s">
        <v>451</v>
      </c>
      <c r="S3" s="356" t="s">
        <v>451</v>
      </c>
      <c r="V3" s="357" t="s">
        <v>452</v>
      </c>
    </row>
    <row r="4" spans="1:24" x14ac:dyDescent="0.25">
      <c r="M4" s="24" t="s">
        <v>198</v>
      </c>
      <c r="N4" s="25" t="s">
        <v>199</v>
      </c>
      <c r="O4" s="26" t="s">
        <v>200</v>
      </c>
      <c r="R4" s="176"/>
      <c r="S4" s="176"/>
      <c r="V4" s="176"/>
    </row>
    <row r="5" spans="1:24" ht="16.2" thickBot="1" x14ac:dyDescent="0.35">
      <c r="B5" s="121" t="s">
        <v>179</v>
      </c>
      <c r="C5" s="121" t="s">
        <v>179</v>
      </c>
      <c r="D5" s="121" t="s">
        <v>179</v>
      </c>
      <c r="M5" s="27">
        <v>5.2600000000000001E-2</v>
      </c>
      <c r="N5" s="28">
        <v>0.1052</v>
      </c>
      <c r="O5" s="29">
        <v>0.1578</v>
      </c>
      <c r="R5" s="348"/>
      <c r="S5" s="348"/>
      <c r="V5" s="348"/>
    </row>
    <row r="6" spans="1:24" ht="15" customHeight="1" x14ac:dyDescent="0.25">
      <c r="A6" s="6"/>
      <c r="B6" s="1" t="s">
        <v>98</v>
      </c>
      <c r="C6" s="1" t="s">
        <v>469</v>
      </c>
      <c r="D6" s="1" t="s">
        <v>469</v>
      </c>
      <c r="E6" s="6"/>
      <c r="K6" s="176"/>
      <c r="L6" s="6"/>
      <c r="M6" s="176"/>
      <c r="N6" s="176"/>
      <c r="O6" s="176"/>
      <c r="P6" s="6"/>
      <c r="Q6" s="6"/>
      <c r="R6" s="349" t="s">
        <v>211</v>
      </c>
      <c r="S6" s="349" t="s">
        <v>210</v>
      </c>
      <c r="T6" s="6"/>
      <c r="U6" s="6"/>
      <c r="V6" s="349" t="s">
        <v>471</v>
      </c>
      <c r="W6" s="6"/>
    </row>
    <row r="7" spans="1:24" ht="13.8" thickBot="1" x14ac:dyDescent="0.3">
      <c r="A7" s="13"/>
      <c r="B7" s="1" t="s">
        <v>34</v>
      </c>
      <c r="C7" s="1" t="s">
        <v>34</v>
      </c>
      <c r="D7" s="35" t="s">
        <v>470</v>
      </c>
      <c r="E7" s="13"/>
      <c r="F7" s="13" t="s">
        <v>201</v>
      </c>
      <c r="G7" s="13" t="s">
        <v>201</v>
      </c>
      <c r="H7" s="13" t="s">
        <v>201</v>
      </c>
      <c r="I7" s="13" t="s">
        <v>201</v>
      </c>
      <c r="J7" s="13" t="s">
        <v>201</v>
      </c>
      <c r="K7" s="13" t="s">
        <v>201</v>
      </c>
      <c r="L7" s="13"/>
      <c r="M7" s="13" t="s">
        <v>155</v>
      </c>
      <c r="N7" s="13" t="s">
        <v>155</v>
      </c>
      <c r="O7" s="13" t="s">
        <v>155</v>
      </c>
      <c r="P7" s="13"/>
      <c r="Q7" s="13"/>
      <c r="R7" s="160" t="s">
        <v>212</v>
      </c>
      <c r="S7" s="160" t="s">
        <v>212</v>
      </c>
      <c r="T7" s="13"/>
      <c r="U7" s="13"/>
      <c r="V7" s="160" t="s">
        <v>212</v>
      </c>
      <c r="W7" s="13"/>
    </row>
    <row r="8" spans="1:24" s="120" customFormat="1" ht="13.8" thickBot="1" x14ac:dyDescent="0.3">
      <c r="A8" s="34" t="s">
        <v>27</v>
      </c>
      <c r="B8" s="330" t="str">
        <f>$C$3</f>
        <v>cat 4</v>
      </c>
      <c r="C8" s="34" t="str">
        <f>$C$3</f>
        <v>cat 4</v>
      </c>
      <c r="D8" s="34" t="str">
        <f>$C$3</f>
        <v>cat 4</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4</v>
      </c>
      <c r="S8" s="34" t="str">
        <f>$C$3</f>
        <v>cat 4</v>
      </c>
      <c r="T8" s="115"/>
      <c r="U8" s="114" t="s">
        <v>27</v>
      </c>
      <c r="V8" s="34" t="str">
        <f>$C$3</f>
        <v>cat 4</v>
      </c>
      <c r="W8" s="115"/>
    </row>
    <row r="9" spans="1:24" s="19" customFormat="1" ht="12" x14ac:dyDescent="0.25">
      <c r="A9" s="331">
        <v>0</v>
      </c>
      <c r="B9" s="164">
        <f t="shared" ref="B9:B44" si="0">VLOOKUP(C$3,ificbasisdoel,$A9+2,FALSE)</f>
        <v>1903.79</v>
      </c>
      <c r="C9" s="343">
        <f>ROUND(B9*index!$O$8,2)</f>
        <v>1980.7</v>
      </c>
      <c r="D9" s="215">
        <f>ROUND(C9*12/1976,4)</f>
        <v>12.028499999999999</v>
      </c>
      <c r="E9" s="31"/>
      <c r="F9" s="332">
        <f t="shared" ref="F9:F44" si="1">ROUND(D9*$F$8,4)</f>
        <v>3.1274000000000002</v>
      </c>
      <c r="G9" s="333">
        <f t="shared" ref="G9:G44" si="2">ROUND(D9*$G$8,4)</f>
        <v>6.7359999999999998</v>
      </c>
      <c r="H9" s="333">
        <f t="shared" ref="H9:H44" si="3">ROUND(D9*$H$8,4)</f>
        <v>4.21</v>
      </c>
      <c r="I9" s="333">
        <f t="shared" ref="I9:I44" si="4">ROUND(D9*$I$8,4)</f>
        <v>6.0143000000000004</v>
      </c>
      <c r="J9" s="333">
        <f t="shared" ref="J9:J44" si="5">ROUND(D9*$J$8,4)</f>
        <v>3.6086</v>
      </c>
      <c r="K9" s="334">
        <f t="shared" ref="K9:K44" si="6">ROUND(D9*$K$8,4)</f>
        <v>2.4056999999999999</v>
      </c>
      <c r="L9" s="31"/>
      <c r="M9" s="338">
        <f>ROUND(C9*$M$8,2)</f>
        <v>104.18</v>
      </c>
      <c r="N9" s="339">
        <f>ROUND(C9*$N$8,2)</f>
        <v>208.37</v>
      </c>
      <c r="O9" s="340">
        <f>ROUND(C9*$O$8,2)</f>
        <v>312.55</v>
      </c>
      <c r="P9" s="105"/>
      <c r="Q9" s="341">
        <v>0</v>
      </c>
      <c r="R9" s="338">
        <f>ROUND(index!$O$33+(C9*12)*index!$O$34,2)</f>
        <v>951.69</v>
      </c>
      <c r="S9" s="340">
        <f>ROUND(index!$O$37+(C9*12)*index!$O$38,2)</f>
        <v>800.46</v>
      </c>
      <c r="T9" s="31"/>
      <c r="U9" s="341">
        <v>0</v>
      </c>
      <c r="V9" s="342">
        <f>ROUND(index!$O$41+(C9*12)*index!$O$42,2)</f>
        <v>1752.15</v>
      </c>
      <c r="W9" s="105"/>
    </row>
    <row r="10" spans="1:24" s="19" customFormat="1" ht="12" x14ac:dyDescent="0.25">
      <c r="A10" s="108">
        <v>1</v>
      </c>
      <c r="B10" s="101">
        <f t="shared" si="0"/>
        <v>1938.72</v>
      </c>
      <c r="C10" s="344">
        <f>ROUND(B10*index!$O$8,2)</f>
        <v>2017.04</v>
      </c>
      <c r="D10" s="216">
        <f t="shared" ref="D10:D44" si="7">ROUND(C10*12/1976,4)</f>
        <v>12.2492</v>
      </c>
      <c r="E10" s="31"/>
      <c r="F10" s="37">
        <f t="shared" si="1"/>
        <v>3.1848000000000001</v>
      </c>
      <c r="G10" s="22">
        <f t="shared" si="2"/>
        <v>6.8596000000000004</v>
      </c>
      <c r="H10" s="22">
        <f t="shared" si="3"/>
        <v>4.2872000000000003</v>
      </c>
      <c r="I10" s="22">
        <f t="shared" si="4"/>
        <v>6.1246</v>
      </c>
      <c r="J10" s="22">
        <f t="shared" si="5"/>
        <v>3.6747999999999998</v>
      </c>
      <c r="K10" s="38">
        <f t="shared" si="6"/>
        <v>2.4498000000000002</v>
      </c>
      <c r="L10" s="31"/>
      <c r="M10" s="44">
        <f t="shared" ref="M10:M44" si="8">ROUND(C10*$M$8,2)</f>
        <v>106.1</v>
      </c>
      <c r="N10" s="20">
        <f t="shared" ref="N10:N44" si="9">ROUND(C10*$N$8,2)</f>
        <v>212.19</v>
      </c>
      <c r="O10" s="45">
        <f t="shared" ref="O10:O44" si="10">ROUND(C10*$O$8,2)</f>
        <v>318.29000000000002</v>
      </c>
      <c r="P10" s="105"/>
      <c r="Q10" s="145">
        <v>1</v>
      </c>
      <c r="R10" s="44">
        <f>ROUND(index!$O$33+(C10*12)*index!$O$34,2)</f>
        <v>962.59</v>
      </c>
      <c r="S10" s="45">
        <f>ROUND(index!$O$37+(C10*12)*index!$O$38,2)</f>
        <v>802.77</v>
      </c>
      <c r="T10" s="31"/>
      <c r="U10" s="145">
        <v>1</v>
      </c>
      <c r="V10" s="259">
        <f>ROUND(index!$O$41+(C10*12)*index!$O$42,2)</f>
        <v>1765.37</v>
      </c>
      <c r="W10" s="105"/>
    </row>
    <row r="11" spans="1:24" s="19" customFormat="1" ht="12" x14ac:dyDescent="0.25">
      <c r="A11" s="108">
        <v>2</v>
      </c>
      <c r="B11" s="101">
        <f t="shared" si="0"/>
        <v>1971.62</v>
      </c>
      <c r="C11" s="344">
        <f>ROUND(B11*index!$O$8,2)</f>
        <v>2051.27</v>
      </c>
      <c r="D11" s="216">
        <f t="shared" si="7"/>
        <v>12.457100000000001</v>
      </c>
      <c r="E11" s="31"/>
      <c r="F11" s="37">
        <f t="shared" si="1"/>
        <v>3.2387999999999999</v>
      </c>
      <c r="G11" s="22">
        <f t="shared" si="2"/>
        <v>6.976</v>
      </c>
      <c r="H11" s="22">
        <f t="shared" si="3"/>
        <v>4.3600000000000003</v>
      </c>
      <c r="I11" s="22">
        <f t="shared" si="4"/>
        <v>6.2286000000000001</v>
      </c>
      <c r="J11" s="22">
        <f t="shared" si="5"/>
        <v>3.7370999999999999</v>
      </c>
      <c r="K11" s="38">
        <f t="shared" si="6"/>
        <v>2.4914000000000001</v>
      </c>
      <c r="L11" s="31"/>
      <c r="M11" s="44">
        <f t="shared" si="8"/>
        <v>107.9</v>
      </c>
      <c r="N11" s="20">
        <f t="shared" si="9"/>
        <v>215.79</v>
      </c>
      <c r="O11" s="45">
        <f t="shared" si="10"/>
        <v>323.69</v>
      </c>
      <c r="P11" s="105"/>
      <c r="Q11" s="145">
        <v>2</v>
      </c>
      <c r="R11" s="44">
        <f>ROUND(index!$O$33+(C11*12)*index!$O$34,2)</f>
        <v>972.86</v>
      </c>
      <c r="S11" s="45">
        <f>ROUND(index!$O$37+(C11*12)*index!$O$38,2)</f>
        <v>804.95</v>
      </c>
      <c r="T11" s="31"/>
      <c r="U11" s="145">
        <v>2</v>
      </c>
      <c r="V11" s="259">
        <f>ROUND(index!$O$41+(C11*12)*index!$O$42,2)</f>
        <v>1777.81</v>
      </c>
      <c r="W11" s="105"/>
    </row>
    <row r="12" spans="1:24" s="19" customFormat="1" ht="12" x14ac:dyDescent="0.25">
      <c r="A12" s="108">
        <v>3</v>
      </c>
      <c r="B12" s="101">
        <f t="shared" si="0"/>
        <v>2002.57</v>
      </c>
      <c r="C12" s="344">
        <f>ROUND(B12*index!$O$8,2)</f>
        <v>2083.4699999999998</v>
      </c>
      <c r="D12" s="216">
        <f t="shared" si="7"/>
        <v>12.652699999999999</v>
      </c>
      <c r="E12" s="31"/>
      <c r="F12" s="37">
        <f t="shared" si="1"/>
        <v>3.2896999999999998</v>
      </c>
      <c r="G12" s="22">
        <f t="shared" si="2"/>
        <v>7.0854999999999997</v>
      </c>
      <c r="H12" s="22">
        <f t="shared" si="3"/>
        <v>4.4283999999999999</v>
      </c>
      <c r="I12" s="22">
        <f t="shared" si="4"/>
        <v>6.3263999999999996</v>
      </c>
      <c r="J12" s="22">
        <f t="shared" si="5"/>
        <v>3.7957999999999998</v>
      </c>
      <c r="K12" s="38">
        <f t="shared" si="6"/>
        <v>2.5305</v>
      </c>
      <c r="L12" s="31"/>
      <c r="M12" s="44">
        <f t="shared" si="8"/>
        <v>109.59</v>
      </c>
      <c r="N12" s="20">
        <f t="shared" si="9"/>
        <v>219.18</v>
      </c>
      <c r="O12" s="45">
        <f t="shared" si="10"/>
        <v>328.77</v>
      </c>
      <c r="P12" s="105"/>
      <c r="Q12" s="145">
        <v>3</v>
      </c>
      <c r="R12" s="44">
        <f>ROUND(index!$O$33+(C12*12)*index!$O$34,2)</f>
        <v>982.52</v>
      </c>
      <c r="S12" s="45">
        <f>ROUND(index!$O$37+(C12*12)*index!$O$38,2)</f>
        <v>807</v>
      </c>
      <c r="T12" s="31"/>
      <c r="U12" s="145">
        <v>3</v>
      </c>
      <c r="V12" s="259">
        <f>ROUND(index!$O$41+(C12*12)*index!$O$42,2)</f>
        <v>1789.52</v>
      </c>
      <c r="W12" s="105"/>
      <c r="X12" s="258"/>
    </row>
    <row r="13" spans="1:24" s="19" customFormat="1" ht="12" x14ac:dyDescent="0.25">
      <c r="A13" s="108">
        <v>4</v>
      </c>
      <c r="B13" s="101">
        <f t="shared" si="0"/>
        <v>2031.65</v>
      </c>
      <c r="C13" s="344">
        <f>ROUND(B13*index!$O$8,2)</f>
        <v>2113.73</v>
      </c>
      <c r="D13" s="216">
        <f t="shared" si="7"/>
        <v>12.836399999999999</v>
      </c>
      <c r="E13" s="31"/>
      <c r="F13" s="37">
        <f t="shared" si="1"/>
        <v>3.3374999999999999</v>
      </c>
      <c r="G13" s="22">
        <f t="shared" si="2"/>
        <v>7.1883999999999997</v>
      </c>
      <c r="H13" s="22">
        <f t="shared" si="3"/>
        <v>4.4927000000000001</v>
      </c>
      <c r="I13" s="22">
        <f t="shared" si="4"/>
        <v>6.4181999999999997</v>
      </c>
      <c r="J13" s="22">
        <f t="shared" si="5"/>
        <v>3.8509000000000002</v>
      </c>
      <c r="K13" s="38">
        <f t="shared" si="6"/>
        <v>2.5672999999999999</v>
      </c>
      <c r="L13" s="31"/>
      <c r="M13" s="44">
        <f t="shared" si="8"/>
        <v>111.18</v>
      </c>
      <c r="N13" s="20">
        <f t="shared" si="9"/>
        <v>222.36</v>
      </c>
      <c r="O13" s="45">
        <f t="shared" si="10"/>
        <v>333.55</v>
      </c>
      <c r="P13" s="105"/>
      <c r="Q13" s="145">
        <v>4</v>
      </c>
      <c r="R13" s="44">
        <f>ROUND(index!$O$33+(C13*12)*index!$O$34,2)</f>
        <v>991.6</v>
      </c>
      <c r="S13" s="45">
        <f>ROUND(index!$O$37+(C13*12)*index!$O$38,2)</f>
        <v>808.92</v>
      </c>
      <c r="T13" s="31"/>
      <c r="U13" s="145">
        <v>4</v>
      </c>
      <c r="V13" s="259">
        <f>ROUND(index!$O$41+(C13*12)*index!$O$42,2)</f>
        <v>1800.52</v>
      </c>
      <c r="W13" s="105"/>
      <c r="X13" s="258"/>
    </row>
    <row r="14" spans="1:24" s="19" customFormat="1" ht="12" x14ac:dyDescent="0.25">
      <c r="A14" s="108">
        <v>5</v>
      </c>
      <c r="B14" s="101">
        <f t="shared" si="0"/>
        <v>2058.94</v>
      </c>
      <c r="C14" s="344">
        <f>ROUND(B14*index!$O$8,2)</f>
        <v>2142.12</v>
      </c>
      <c r="D14" s="216">
        <f t="shared" si="7"/>
        <v>13.008800000000001</v>
      </c>
      <c r="E14" s="31"/>
      <c r="F14" s="37">
        <f t="shared" si="1"/>
        <v>3.3822999999999999</v>
      </c>
      <c r="G14" s="22">
        <f t="shared" si="2"/>
        <v>7.2849000000000004</v>
      </c>
      <c r="H14" s="22">
        <f t="shared" si="3"/>
        <v>4.5530999999999997</v>
      </c>
      <c r="I14" s="22">
        <f t="shared" si="4"/>
        <v>6.5044000000000004</v>
      </c>
      <c r="J14" s="22">
        <f t="shared" si="5"/>
        <v>3.9026000000000001</v>
      </c>
      <c r="K14" s="38">
        <f t="shared" si="6"/>
        <v>2.6017999999999999</v>
      </c>
      <c r="L14" s="31"/>
      <c r="M14" s="44">
        <f t="shared" si="8"/>
        <v>112.68</v>
      </c>
      <c r="N14" s="20">
        <f t="shared" si="9"/>
        <v>225.35</v>
      </c>
      <c r="O14" s="45">
        <f t="shared" si="10"/>
        <v>338.03</v>
      </c>
      <c r="P14" s="105"/>
      <c r="Q14" s="145">
        <v>5</v>
      </c>
      <c r="R14" s="44">
        <f>ROUND(index!$O$33+(C14*12)*index!$O$34,2)</f>
        <v>1000.12</v>
      </c>
      <c r="S14" s="45">
        <f>ROUND(index!$O$37+(C14*12)*index!$O$38,2)</f>
        <v>810.73</v>
      </c>
      <c r="T14" s="31"/>
      <c r="U14" s="145">
        <v>5</v>
      </c>
      <c r="V14" s="259">
        <f>ROUND(index!$O$41+(C14*12)*index!$O$42,2)</f>
        <v>1810.84</v>
      </c>
      <c r="W14" s="105"/>
      <c r="X14" s="258"/>
    </row>
    <row r="15" spans="1:24" s="19" customFormat="1" ht="12" x14ac:dyDescent="0.25">
      <c r="A15" s="108">
        <v>6</v>
      </c>
      <c r="B15" s="101">
        <f t="shared" si="0"/>
        <v>2084.52</v>
      </c>
      <c r="C15" s="344">
        <f>ROUND(B15*index!$O$8,2)</f>
        <v>2168.73</v>
      </c>
      <c r="D15" s="216">
        <f t="shared" si="7"/>
        <v>13.170400000000001</v>
      </c>
      <c r="E15" s="31"/>
      <c r="F15" s="37">
        <f t="shared" si="1"/>
        <v>3.4243000000000001</v>
      </c>
      <c r="G15" s="22">
        <f t="shared" si="2"/>
        <v>7.3754</v>
      </c>
      <c r="H15" s="22">
        <f t="shared" si="3"/>
        <v>4.6096000000000004</v>
      </c>
      <c r="I15" s="22">
        <f t="shared" si="4"/>
        <v>6.5852000000000004</v>
      </c>
      <c r="J15" s="22">
        <f t="shared" si="5"/>
        <v>3.9510999999999998</v>
      </c>
      <c r="K15" s="38">
        <f t="shared" si="6"/>
        <v>2.6341000000000001</v>
      </c>
      <c r="L15" s="31"/>
      <c r="M15" s="44">
        <f t="shared" si="8"/>
        <v>114.08</v>
      </c>
      <c r="N15" s="20">
        <f t="shared" si="9"/>
        <v>228.15</v>
      </c>
      <c r="O15" s="45">
        <f t="shared" si="10"/>
        <v>342.23</v>
      </c>
      <c r="P15" s="105"/>
      <c r="Q15" s="145">
        <v>6</v>
      </c>
      <c r="R15" s="44">
        <f>ROUND(index!$O$33+(C15*12)*index!$O$34,2)</f>
        <v>1008.1</v>
      </c>
      <c r="S15" s="45">
        <f>ROUND(index!$O$37+(C15*12)*index!$O$38,2)</f>
        <v>812.42</v>
      </c>
      <c r="T15" s="31"/>
      <c r="U15" s="145">
        <v>6</v>
      </c>
      <c r="V15" s="259">
        <f>ROUND(index!$O$41+(C15*12)*index!$O$42,2)</f>
        <v>1820.52</v>
      </c>
      <c r="W15" s="105"/>
      <c r="X15" s="258"/>
    </row>
    <row r="16" spans="1:24" s="19" customFormat="1" ht="12" x14ac:dyDescent="0.25">
      <c r="A16" s="108">
        <v>7</v>
      </c>
      <c r="B16" s="101">
        <f t="shared" si="0"/>
        <v>2108.4699999999998</v>
      </c>
      <c r="C16" s="344">
        <f>ROUND(B16*index!$O$8,2)</f>
        <v>2193.65</v>
      </c>
      <c r="D16" s="216">
        <f t="shared" si="7"/>
        <v>13.3218</v>
      </c>
      <c r="E16" s="31"/>
      <c r="F16" s="37">
        <f t="shared" si="1"/>
        <v>3.4636999999999998</v>
      </c>
      <c r="G16" s="22">
        <f t="shared" si="2"/>
        <v>7.4602000000000004</v>
      </c>
      <c r="H16" s="22">
        <f t="shared" si="3"/>
        <v>4.6626000000000003</v>
      </c>
      <c r="I16" s="22">
        <f t="shared" si="4"/>
        <v>6.6608999999999998</v>
      </c>
      <c r="J16" s="22">
        <f t="shared" si="5"/>
        <v>3.9965000000000002</v>
      </c>
      <c r="K16" s="38">
        <f t="shared" si="6"/>
        <v>2.6644000000000001</v>
      </c>
      <c r="L16" s="31"/>
      <c r="M16" s="44">
        <f t="shared" si="8"/>
        <v>115.39</v>
      </c>
      <c r="N16" s="20">
        <f t="shared" si="9"/>
        <v>230.77</v>
      </c>
      <c r="O16" s="45">
        <f t="shared" si="10"/>
        <v>346.16</v>
      </c>
      <c r="P16" s="105"/>
      <c r="Q16" s="145">
        <v>7</v>
      </c>
      <c r="R16" s="44">
        <f>ROUND(index!$O$33+(C16*12)*index!$O$34,2)</f>
        <v>1015.58</v>
      </c>
      <c r="S16" s="45">
        <f>ROUND(index!$O$37+(C16*12)*index!$O$38,2)</f>
        <v>814.01</v>
      </c>
      <c r="T16" s="31"/>
      <c r="U16" s="145">
        <v>7</v>
      </c>
      <c r="V16" s="259">
        <f>ROUND(index!$O$41+(C16*12)*index!$O$42,2)</f>
        <v>1829.58</v>
      </c>
      <c r="W16" s="105"/>
      <c r="X16" s="258"/>
    </row>
    <row r="17" spans="1:24" s="19" customFormat="1" ht="12" x14ac:dyDescent="0.25">
      <c r="A17" s="108">
        <v>8</v>
      </c>
      <c r="B17" s="101">
        <f t="shared" si="0"/>
        <v>2130.88</v>
      </c>
      <c r="C17" s="344">
        <f>ROUND(B17*index!$O$8,2)</f>
        <v>2216.9699999999998</v>
      </c>
      <c r="D17" s="216">
        <f t="shared" si="7"/>
        <v>13.4634</v>
      </c>
      <c r="E17" s="31"/>
      <c r="F17" s="37">
        <f t="shared" si="1"/>
        <v>3.5005000000000002</v>
      </c>
      <c r="G17" s="22">
        <f t="shared" si="2"/>
        <v>7.5395000000000003</v>
      </c>
      <c r="H17" s="22">
        <f t="shared" si="3"/>
        <v>4.7122000000000002</v>
      </c>
      <c r="I17" s="22">
        <f t="shared" si="4"/>
        <v>6.7317</v>
      </c>
      <c r="J17" s="22">
        <f t="shared" si="5"/>
        <v>4.0389999999999997</v>
      </c>
      <c r="K17" s="38">
        <f t="shared" si="6"/>
        <v>2.6926999999999999</v>
      </c>
      <c r="L17" s="31"/>
      <c r="M17" s="44">
        <f t="shared" si="8"/>
        <v>116.61</v>
      </c>
      <c r="N17" s="20">
        <f t="shared" si="9"/>
        <v>233.23</v>
      </c>
      <c r="O17" s="45">
        <f t="shared" si="10"/>
        <v>349.84</v>
      </c>
      <c r="P17" s="105"/>
      <c r="Q17" s="145">
        <v>8</v>
      </c>
      <c r="R17" s="44">
        <f>ROUND(index!$O$33+(C17*12)*index!$O$34,2)</f>
        <v>1022.57</v>
      </c>
      <c r="S17" s="45">
        <f>ROUND(index!$O$37+(C17*12)*index!$O$38,2)</f>
        <v>815.49</v>
      </c>
      <c r="T17" s="31"/>
      <c r="U17" s="145">
        <v>8</v>
      </c>
      <c r="V17" s="259">
        <f>ROUND(index!$O$41+(C17*12)*index!$O$42,2)</f>
        <v>1838.06</v>
      </c>
      <c r="W17" s="105"/>
      <c r="X17" s="258"/>
    </row>
    <row r="18" spans="1:24" s="19" customFormat="1" ht="12" x14ac:dyDescent="0.25">
      <c r="A18" s="108">
        <v>9</v>
      </c>
      <c r="B18" s="101">
        <f t="shared" si="0"/>
        <v>2151.83</v>
      </c>
      <c r="C18" s="344">
        <f>ROUND(B18*index!$O$8,2)</f>
        <v>2238.7600000000002</v>
      </c>
      <c r="D18" s="216">
        <f t="shared" si="7"/>
        <v>13.595700000000001</v>
      </c>
      <c r="E18" s="31"/>
      <c r="F18" s="37">
        <f t="shared" si="1"/>
        <v>3.5348999999999999</v>
      </c>
      <c r="G18" s="22">
        <f t="shared" si="2"/>
        <v>7.6135999999999999</v>
      </c>
      <c r="H18" s="22">
        <f t="shared" si="3"/>
        <v>4.7584999999999997</v>
      </c>
      <c r="I18" s="22">
        <f t="shared" si="4"/>
        <v>6.7979000000000003</v>
      </c>
      <c r="J18" s="22">
        <f t="shared" si="5"/>
        <v>4.0787000000000004</v>
      </c>
      <c r="K18" s="38">
        <f t="shared" si="6"/>
        <v>2.7191000000000001</v>
      </c>
      <c r="L18" s="31"/>
      <c r="M18" s="44">
        <f t="shared" si="8"/>
        <v>117.76</v>
      </c>
      <c r="N18" s="20">
        <f t="shared" si="9"/>
        <v>235.52</v>
      </c>
      <c r="O18" s="45">
        <f t="shared" si="10"/>
        <v>353.28</v>
      </c>
      <c r="P18" s="105"/>
      <c r="Q18" s="145">
        <v>9</v>
      </c>
      <c r="R18" s="44">
        <f>ROUND(index!$O$33+(C18*12)*index!$O$34,2)</f>
        <v>1029.1099999999999</v>
      </c>
      <c r="S18" s="45">
        <f>ROUND(index!$O$37+(C18*12)*index!$O$38,2)</f>
        <v>816.88</v>
      </c>
      <c r="T18" s="31"/>
      <c r="U18" s="145">
        <v>9</v>
      </c>
      <c r="V18" s="259">
        <f>ROUND(index!$O$41+(C18*12)*index!$O$42,2)</f>
        <v>1845.98</v>
      </c>
      <c r="W18" s="105"/>
      <c r="X18" s="258"/>
    </row>
    <row r="19" spans="1:24" s="19" customFormat="1" ht="12" x14ac:dyDescent="0.25">
      <c r="A19" s="108">
        <v>10</v>
      </c>
      <c r="B19" s="101">
        <f t="shared" si="0"/>
        <v>2171.4</v>
      </c>
      <c r="C19" s="344">
        <f>ROUND(B19*index!$O$8,2)</f>
        <v>2259.12</v>
      </c>
      <c r="D19" s="216">
        <f t="shared" si="7"/>
        <v>13.7194</v>
      </c>
      <c r="E19" s="31"/>
      <c r="F19" s="37">
        <f t="shared" si="1"/>
        <v>3.5670000000000002</v>
      </c>
      <c r="G19" s="22">
        <f t="shared" si="2"/>
        <v>7.6829000000000001</v>
      </c>
      <c r="H19" s="22">
        <f t="shared" si="3"/>
        <v>4.8018000000000001</v>
      </c>
      <c r="I19" s="22">
        <f t="shared" si="4"/>
        <v>6.8597000000000001</v>
      </c>
      <c r="J19" s="22">
        <f t="shared" si="5"/>
        <v>4.1158000000000001</v>
      </c>
      <c r="K19" s="38">
        <f t="shared" si="6"/>
        <v>2.7439</v>
      </c>
      <c r="L19" s="31"/>
      <c r="M19" s="44">
        <f t="shared" si="8"/>
        <v>118.83</v>
      </c>
      <c r="N19" s="20">
        <f t="shared" si="9"/>
        <v>237.66</v>
      </c>
      <c r="O19" s="45">
        <f t="shared" si="10"/>
        <v>356.49</v>
      </c>
      <c r="P19" s="105"/>
      <c r="Q19" s="145">
        <v>10</v>
      </c>
      <c r="R19" s="44">
        <f>ROUND(index!$O$33+(C19*12)*index!$O$34,2)</f>
        <v>1035.22</v>
      </c>
      <c r="S19" s="45">
        <f>ROUND(index!$O$37+(C19*12)*index!$O$38,2)</f>
        <v>818.17</v>
      </c>
      <c r="T19" s="31"/>
      <c r="U19" s="145">
        <v>10</v>
      </c>
      <c r="V19" s="259">
        <f>ROUND(index!$O$41+(C19*12)*index!$O$42,2)</f>
        <v>1853.39</v>
      </c>
      <c r="W19" s="105"/>
      <c r="X19" s="258"/>
    </row>
    <row r="20" spans="1:24" s="19" customFormat="1" ht="12" x14ac:dyDescent="0.25">
      <c r="A20" s="108">
        <v>11</v>
      </c>
      <c r="B20" s="101">
        <f t="shared" si="0"/>
        <v>2189.67</v>
      </c>
      <c r="C20" s="344">
        <f>ROUND(B20*index!$O$8,2)</f>
        <v>2278.13</v>
      </c>
      <c r="D20" s="216">
        <f t="shared" si="7"/>
        <v>13.8348</v>
      </c>
      <c r="E20" s="31"/>
      <c r="F20" s="37">
        <f t="shared" si="1"/>
        <v>3.597</v>
      </c>
      <c r="G20" s="22">
        <f t="shared" si="2"/>
        <v>7.7474999999999996</v>
      </c>
      <c r="H20" s="22">
        <f t="shared" si="3"/>
        <v>4.8422000000000001</v>
      </c>
      <c r="I20" s="22">
        <f t="shared" si="4"/>
        <v>6.9173999999999998</v>
      </c>
      <c r="J20" s="22">
        <f t="shared" si="5"/>
        <v>4.1504000000000003</v>
      </c>
      <c r="K20" s="38">
        <f t="shared" si="6"/>
        <v>2.7669999999999999</v>
      </c>
      <c r="L20" s="31"/>
      <c r="M20" s="44">
        <f t="shared" si="8"/>
        <v>119.83</v>
      </c>
      <c r="N20" s="20">
        <f t="shared" si="9"/>
        <v>239.66</v>
      </c>
      <c r="O20" s="45">
        <f t="shared" si="10"/>
        <v>359.49</v>
      </c>
      <c r="P20" s="105"/>
      <c r="Q20" s="145">
        <v>11</v>
      </c>
      <c r="R20" s="44">
        <f>ROUND(index!$O$33+(C20*12)*index!$O$34,2)</f>
        <v>1040.92</v>
      </c>
      <c r="S20" s="45">
        <f>ROUND(index!$O$37+(C20*12)*index!$O$38,2)</f>
        <v>819.38</v>
      </c>
      <c r="T20" s="31"/>
      <c r="U20" s="145">
        <v>11</v>
      </c>
      <c r="V20" s="259">
        <f>ROUND(index!$O$41+(C20*12)*index!$O$42,2)</f>
        <v>1860.3</v>
      </c>
      <c r="W20" s="105"/>
      <c r="X20" s="258"/>
    </row>
    <row r="21" spans="1:24" s="19" customFormat="1" ht="12" x14ac:dyDescent="0.25">
      <c r="A21" s="108">
        <v>12</v>
      </c>
      <c r="B21" s="101">
        <f t="shared" si="0"/>
        <v>2206.6999999999998</v>
      </c>
      <c r="C21" s="344">
        <f>ROUND(B21*index!$O$8,2)</f>
        <v>2295.85</v>
      </c>
      <c r="D21" s="216">
        <f t="shared" si="7"/>
        <v>13.942399999999999</v>
      </c>
      <c r="E21" s="31"/>
      <c r="F21" s="37">
        <f t="shared" si="1"/>
        <v>3.625</v>
      </c>
      <c r="G21" s="22">
        <f t="shared" si="2"/>
        <v>7.8076999999999996</v>
      </c>
      <c r="H21" s="22">
        <f t="shared" si="3"/>
        <v>4.8798000000000004</v>
      </c>
      <c r="I21" s="22">
        <f t="shared" si="4"/>
        <v>6.9711999999999996</v>
      </c>
      <c r="J21" s="22">
        <f t="shared" si="5"/>
        <v>4.1826999999999996</v>
      </c>
      <c r="K21" s="38">
        <f t="shared" si="6"/>
        <v>2.7885</v>
      </c>
      <c r="L21" s="31"/>
      <c r="M21" s="44">
        <f t="shared" si="8"/>
        <v>120.76</v>
      </c>
      <c r="N21" s="20">
        <f t="shared" si="9"/>
        <v>241.52</v>
      </c>
      <c r="O21" s="45">
        <f t="shared" si="10"/>
        <v>362.29</v>
      </c>
      <c r="P21" s="105"/>
      <c r="Q21" s="145">
        <v>12</v>
      </c>
      <c r="R21" s="44">
        <f>ROUND(index!$O$33+(C21*12)*index!$O$34,2)</f>
        <v>1046.24</v>
      </c>
      <c r="S21" s="45">
        <f>ROUND(index!$O$37+(C21*12)*index!$O$38,2)</f>
        <v>820.51</v>
      </c>
      <c r="T21" s="31"/>
      <c r="U21" s="145">
        <v>12</v>
      </c>
      <c r="V21" s="259">
        <f>ROUND(index!$O$41+(C21*12)*index!$O$42,2)</f>
        <v>1866.74</v>
      </c>
      <c r="W21" s="105"/>
      <c r="X21" s="258"/>
    </row>
    <row r="22" spans="1:24" s="19" customFormat="1" ht="12" x14ac:dyDescent="0.25">
      <c r="A22" s="108">
        <v>13</v>
      </c>
      <c r="B22" s="101">
        <f t="shared" si="0"/>
        <v>2222.58</v>
      </c>
      <c r="C22" s="344">
        <f>ROUND(B22*index!$O$8,2)</f>
        <v>2312.37</v>
      </c>
      <c r="D22" s="216">
        <f t="shared" si="7"/>
        <v>14.0427</v>
      </c>
      <c r="E22" s="31"/>
      <c r="F22" s="37">
        <f t="shared" si="1"/>
        <v>3.6511</v>
      </c>
      <c r="G22" s="22">
        <f t="shared" si="2"/>
        <v>7.8639000000000001</v>
      </c>
      <c r="H22" s="22">
        <f t="shared" si="3"/>
        <v>4.9149000000000003</v>
      </c>
      <c r="I22" s="22">
        <f t="shared" si="4"/>
        <v>7.0213999999999999</v>
      </c>
      <c r="J22" s="22">
        <f t="shared" si="5"/>
        <v>4.2127999999999997</v>
      </c>
      <c r="K22" s="38">
        <f t="shared" si="6"/>
        <v>2.8085</v>
      </c>
      <c r="L22" s="31"/>
      <c r="M22" s="44">
        <f t="shared" si="8"/>
        <v>121.63</v>
      </c>
      <c r="N22" s="20">
        <f t="shared" si="9"/>
        <v>243.26</v>
      </c>
      <c r="O22" s="45">
        <f t="shared" si="10"/>
        <v>364.89</v>
      </c>
      <c r="P22" s="105"/>
      <c r="Q22" s="145">
        <v>13</v>
      </c>
      <c r="R22" s="44">
        <f>ROUND(index!$O$33+(C22*12)*index!$O$34,2)</f>
        <v>1051.19</v>
      </c>
      <c r="S22" s="45">
        <f>ROUND(index!$O$37+(C22*12)*index!$O$38,2)</f>
        <v>821.56</v>
      </c>
      <c r="T22" s="31"/>
      <c r="U22" s="145">
        <v>13</v>
      </c>
      <c r="V22" s="259">
        <f>ROUND(index!$O$41+(C22*12)*index!$O$42,2)</f>
        <v>1872.75</v>
      </c>
      <c r="W22" s="105"/>
      <c r="X22" s="258"/>
    </row>
    <row r="23" spans="1:24" s="19" customFormat="1" ht="12" x14ac:dyDescent="0.25">
      <c r="A23" s="108">
        <v>14</v>
      </c>
      <c r="B23" s="101">
        <f t="shared" si="0"/>
        <v>2237.38</v>
      </c>
      <c r="C23" s="344">
        <f>ROUND(B23*index!$O$8,2)</f>
        <v>2327.77</v>
      </c>
      <c r="D23" s="216">
        <f t="shared" si="7"/>
        <v>14.1363</v>
      </c>
      <c r="E23" s="31"/>
      <c r="F23" s="37">
        <f t="shared" si="1"/>
        <v>3.6753999999999998</v>
      </c>
      <c r="G23" s="22">
        <f t="shared" si="2"/>
        <v>7.9162999999999997</v>
      </c>
      <c r="H23" s="22">
        <f t="shared" si="3"/>
        <v>4.9477000000000002</v>
      </c>
      <c r="I23" s="22">
        <f t="shared" si="4"/>
        <v>7.0682</v>
      </c>
      <c r="J23" s="22">
        <f t="shared" si="5"/>
        <v>4.2408999999999999</v>
      </c>
      <c r="K23" s="38">
        <f t="shared" si="6"/>
        <v>2.8273000000000001</v>
      </c>
      <c r="L23" s="31"/>
      <c r="M23" s="44">
        <f t="shared" si="8"/>
        <v>122.44</v>
      </c>
      <c r="N23" s="20">
        <f t="shared" si="9"/>
        <v>244.88</v>
      </c>
      <c r="O23" s="45">
        <f t="shared" si="10"/>
        <v>367.32</v>
      </c>
      <c r="P23" s="105"/>
      <c r="Q23" s="145">
        <v>14</v>
      </c>
      <c r="R23" s="44">
        <f>ROUND(index!$O$33+(C23*12)*index!$O$34,2)</f>
        <v>1055.81</v>
      </c>
      <c r="S23" s="45">
        <f>ROUND(index!$O$37+(C23*12)*index!$O$38,2)</f>
        <v>822.54</v>
      </c>
      <c r="T23" s="31"/>
      <c r="U23" s="145">
        <v>14</v>
      </c>
      <c r="V23" s="259">
        <f>ROUND(index!$O$41+(C23*12)*index!$O$42,2)</f>
        <v>1878.35</v>
      </c>
      <c r="W23" s="105"/>
      <c r="X23" s="258"/>
    </row>
    <row r="24" spans="1:24" s="19" customFormat="1" ht="12" x14ac:dyDescent="0.25">
      <c r="A24" s="108">
        <v>15</v>
      </c>
      <c r="B24" s="101">
        <f t="shared" si="0"/>
        <v>2251.16</v>
      </c>
      <c r="C24" s="344">
        <f>ROUND(B24*index!$O$8,2)</f>
        <v>2342.11</v>
      </c>
      <c r="D24" s="216">
        <f t="shared" si="7"/>
        <v>14.2233</v>
      </c>
      <c r="E24" s="31"/>
      <c r="F24" s="37">
        <f t="shared" si="1"/>
        <v>3.6981000000000002</v>
      </c>
      <c r="G24" s="22">
        <f t="shared" si="2"/>
        <v>7.9649999999999999</v>
      </c>
      <c r="H24" s="22">
        <f t="shared" si="3"/>
        <v>4.9782000000000002</v>
      </c>
      <c r="I24" s="22">
        <f t="shared" si="4"/>
        <v>7.1116999999999999</v>
      </c>
      <c r="J24" s="22">
        <f t="shared" si="5"/>
        <v>4.2670000000000003</v>
      </c>
      <c r="K24" s="38">
        <f t="shared" si="6"/>
        <v>2.8447</v>
      </c>
      <c r="L24" s="31"/>
      <c r="M24" s="44">
        <f t="shared" si="8"/>
        <v>123.19</v>
      </c>
      <c r="N24" s="20">
        <f t="shared" si="9"/>
        <v>246.39</v>
      </c>
      <c r="O24" s="45">
        <f t="shared" si="10"/>
        <v>369.58</v>
      </c>
      <c r="P24" s="105"/>
      <c r="Q24" s="145">
        <v>15</v>
      </c>
      <c r="R24" s="44">
        <f>ROUND(index!$O$33+(C24*12)*index!$O$34,2)</f>
        <v>1060.1099999999999</v>
      </c>
      <c r="S24" s="45">
        <f>ROUND(index!$O$37+(C24*12)*index!$O$38,2)</f>
        <v>823.45</v>
      </c>
      <c r="T24" s="31"/>
      <c r="U24" s="145">
        <v>15</v>
      </c>
      <c r="V24" s="259">
        <f>ROUND(index!$O$41+(C24*12)*index!$O$42,2)</f>
        <v>1883.56</v>
      </c>
      <c r="W24" s="105"/>
      <c r="X24" s="258"/>
    </row>
    <row r="25" spans="1:24" s="19" customFormat="1" ht="12" x14ac:dyDescent="0.25">
      <c r="A25" s="108">
        <v>16</v>
      </c>
      <c r="B25" s="101">
        <f t="shared" si="0"/>
        <v>2260.27</v>
      </c>
      <c r="C25" s="344">
        <f>ROUND(B25*index!$O$8,2)</f>
        <v>2351.58</v>
      </c>
      <c r="D25" s="216">
        <f t="shared" si="7"/>
        <v>14.280900000000001</v>
      </c>
      <c r="E25" s="31"/>
      <c r="F25" s="37">
        <f t="shared" si="1"/>
        <v>3.7130000000000001</v>
      </c>
      <c r="G25" s="22">
        <f t="shared" si="2"/>
        <v>7.9973000000000001</v>
      </c>
      <c r="H25" s="22">
        <f t="shared" si="3"/>
        <v>4.9983000000000004</v>
      </c>
      <c r="I25" s="22">
        <f t="shared" si="4"/>
        <v>7.1405000000000003</v>
      </c>
      <c r="J25" s="22">
        <f t="shared" si="5"/>
        <v>4.2843</v>
      </c>
      <c r="K25" s="38">
        <f t="shared" si="6"/>
        <v>2.8561999999999999</v>
      </c>
      <c r="L25" s="31"/>
      <c r="M25" s="44">
        <f t="shared" si="8"/>
        <v>123.69</v>
      </c>
      <c r="N25" s="20">
        <f t="shared" si="9"/>
        <v>247.39</v>
      </c>
      <c r="O25" s="45">
        <f t="shared" si="10"/>
        <v>371.08</v>
      </c>
      <c r="P25" s="105"/>
      <c r="Q25" s="145">
        <v>16</v>
      </c>
      <c r="R25" s="44">
        <f>ROUND(index!$O$33+(C25*12)*index!$O$34,2)</f>
        <v>1062.95</v>
      </c>
      <c r="S25" s="45">
        <f>ROUND(index!$O$37+(C25*12)*index!$O$38,2)</f>
        <v>824.05</v>
      </c>
      <c r="T25" s="31"/>
      <c r="U25" s="145">
        <v>16</v>
      </c>
      <c r="V25" s="259">
        <f>ROUND(index!$O$41+(C25*12)*index!$O$42,2)</f>
        <v>1887</v>
      </c>
      <c r="W25" s="105"/>
      <c r="X25" s="258"/>
    </row>
    <row r="26" spans="1:24" s="19" customFormat="1" ht="12" x14ac:dyDescent="0.25">
      <c r="A26" s="108">
        <v>17</v>
      </c>
      <c r="B26" s="101">
        <f t="shared" si="0"/>
        <v>2268.73</v>
      </c>
      <c r="C26" s="344">
        <f>ROUND(B26*index!$O$8,2)</f>
        <v>2360.39</v>
      </c>
      <c r="D26" s="216">
        <f t="shared" si="7"/>
        <v>14.3344</v>
      </c>
      <c r="E26" s="31"/>
      <c r="F26" s="37">
        <f t="shared" si="1"/>
        <v>3.7269000000000001</v>
      </c>
      <c r="G26" s="22">
        <f t="shared" si="2"/>
        <v>8.0273000000000003</v>
      </c>
      <c r="H26" s="22">
        <f t="shared" si="3"/>
        <v>5.0170000000000003</v>
      </c>
      <c r="I26" s="22">
        <f t="shared" si="4"/>
        <v>7.1672000000000002</v>
      </c>
      <c r="J26" s="22">
        <f t="shared" si="5"/>
        <v>4.3003</v>
      </c>
      <c r="K26" s="38">
        <f t="shared" si="6"/>
        <v>2.8668999999999998</v>
      </c>
      <c r="L26" s="31"/>
      <c r="M26" s="44">
        <f t="shared" si="8"/>
        <v>124.16</v>
      </c>
      <c r="N26" s="20">
        <f t="shared" si="9"/>
        <v>248.31</v>
      </c>
      <c r="O26" s="45">
        <f t="shared" si="10"/>
        <v>372.47</v>
      </c>
      <c r="P26" s="105"/>
      <c r="Q26" s="145">
        <v>17</v>
      </c>
      <c r="R26" s="44">
        <f>ROUND(index!$O$33+(C26*12)*index!$O$34,2)</f>
        <v>1065.5999999999999</v>
      </c>
      <c r="S26" s="45">
        <f>ROUND(index!$O$37+(C26*12)*index!$O$38,2)</f>
        <v>824.61</v>
      </c>
      <c r="T26" s="31"/>
      <c r="U26" s="145">
        <v>17</v>
      </c>
      <c r="V26" s="259">
        <f>ROUND(index!$O$41+(C26*12)*index!$O$42,2)</f>
        <v>1890.21</v>
      </c>
      <c r="W26" s="105"/>
      <c r="X26" s="258"/>
    </row>
    <row r="27" spans="1:24" s="19" customFormat="1" ht="12" x14ac:dyDescent="0.25">
      <c r="A27" s="108">
        <v>18</v>
      </c>
      <c r="B27" s="101">
        <f t="shared" si="0"/>
        <v>2276.58</v>
      </c>
      <c r="C27" s="344">
        <f>ROUND(B27*index!$O$8,2)</f>
        <v>2368.5500000000002</v>
      </c>
      <c r="D27" s="216">
        <f t="shared" si="7"/>
        <v>14.383900000000001</v>
      </c>
      <c r="E27" s="31"/>
      <c r="F27" s="37">
        <f t="shared" si="1"/>
        <v>3.7397999999999998</v>
      </c>
      <c r="G27" s="22">
        <f t="shared" si="2"/>
        <v>8.0549999999999997</v>
      </c>
      <c r="H27" s="22">
        <f t="shared" si="3"/>
        <v>5.0343999999999998</v>
      </c>
      <c r="I27" s="22">
        <f t="shared" si="4"/>
        <v>7.1920000000000002</v>
      </c>
      <c r="J27" s="22">
        <f t="shared" si="5"/>
        <v>4.3151999999999999</v>
      </c>
      <c r="K27" s="38">
        <f t="shared" si="6"/>
        <v>2.8767999999999998</v>
      </c>
      <c r="L27" s="31"/>
      <c r="M27" s="44">
        <f t="shared" si="8"/>
        <v>124.59</v>
      </c>
      <c r="N27" s="20">
        <f t="shared" si="9"/>
        <v>249.17</v>
      </c>
      <c r="O27" s="45">
        <f t="shared" si="10"/>
        <v>373.76</v>
      </c>
      <c r="P27" s="105"/>
      <c r="Q27" s="145">
        <v>18</v>
      </c>
      <c r="R27" s="44">
        <f>ROUND(index!$O$33+(C27*12)*index!$O$34,2)</f>
        <v>1068.05</v>
      </c>
      <c r="S27" s="45">
        <f>ROUND(index!$O$37+(C27*12)*index!$O$38,2)</f>
        <v>825.13</v>
      </c>
      <c r="T27" s="31"/>
      <c r="U27" s="145">
        <v>18</v>
      </c>
      <c r="V27" s="259">
        <f>ROUND(index!$O$41+(C27*12)*index!$O$42,2)</f>
        <v>1893.17</v>
      </c>
      <c r="W27" s="105"/>
      <c r="X27" s="258"/>
    </row>
    <row r="28" spans="1:24" s="19" customFormat="1" ht="12" x14ac:dyDescent="0.25">
      <c r="A28" s="108">
        <v>19</v>
      </c>
      <c r="B28" s="101">
        <f t="shared" si="0"/>
        <v>2283.87</v>
      </c>
      <c r="C28" s="344">
        <f>ROUND(B28*index!$O$8,2)</f>
        <v>2376.14</v>
      </c>
      <c r="D28" s="216">
        <f t="shared" si="7"/>
        <v>14.43</v>
      </c>
      <c r="E28" s="31"/>
      <c r="F28" s="37">
        <f t="shared" si="1"/>
        <v>3.7517999999999998</v>
      </c>
      <c r="G28" s="22">
        <f t="shared" si="2"/>
        <v>8.0808</v>
      </c>
      <c r="H28" s="22">
        <f t="shared" si="3"/>
        <v>5.0505000000000004</v>
      </c>
      <c r="I28" s="22">
        <f t="shared" si="4"/>
        <v>7.2149999999999999</v>
      </c>
      <c r="J28" s="22">
        <f t="shared" si="5"/>
        <v>4.3289999999999997</v>
      </c>
      <c r="K28" s="38">
        <f t="shared" si="6"/>
        <v>2.8860000000000001</v>
      </c>
      <c r="L28" s="31"/>
      <c r="M28" s="44">
        <f t="shared" si="8"/>
        <v>124.98</v>
      </c>
      <c r="N28" s="20">
        <f t="shared" si="9"/>
        <v>249.97</v>
      </c>
      <c r="O28" s="45">
        <f t="shared" si="10"/>
        <v>374.95</v>
      </c>
      <c r="P28" s="105"/>
      <c r="Q28" s="145">
        <v>19</v>
      </c>
      <c r="R28" s="44">
        <f>ROUND(index!$O$33+(C28*12)*index!$O$34,2)</f>
        <v>1070.32</v>
      </c>
      <c r="S28" s="45">
        <f>ROUND(index!$O$37+(C28*12)*index!$O$38,2)</f>
        <v>825.61</v>
      </c>
      <c r="T28" s="31"/>
      <c r="U28" s="145">
        <v>19</v>
      </c>
      <c r="V28" s="259">
        <f>ROUND(index!$O$41+(C28*12)*index!$O$42,2)</f>
        <v>1895.93</v>
      </c>
      <c r="W28" s="105"/>
      <c r="X28" s="258"/>
    </row>
    <row r="29" spans="1:24" s="19" customFormat="1" ht="12" x14ac:dyDescent="0.25">
      <c r="A29" s="108">
        <v>20</v>
      </c>
      <c r="B29" s="101">
        <f t="shared" si="0"/>
        <v>2290.64</v>
      </c>
      <c r="C29" s="344">
        <f>ROUND(B29*index!$O$8,2)</f>
        <v>2383.1799999999998</v>
      </c>
      <c r="D29" s="216">
        <f t="shared" si="7"/>
        <v>14.472799999999999</v>
      </c>
      <c r="E29" s="31"/>
      <c r="F29" s="37">
        <f t="shared" si="1"/>
        <v>3.7629000000000001</v>
      </c>
      <c r="G29" s="22">
        <f t="shared" si="2"/>
        <v>8.1047999999999991</v>
      </c>
      <c r="H29" s="22">
        <f t="shared" si="3"/>
        <v>5.0655000000000001</v>
      </c>
      <c r="I29" s="22">
        <f t="shared" si="4"/>
        <v>7.2363999999999997</v>
      </c>
      <c r="J29" s="22">
        <f t="shared" si="5"/>
        <v>4.3418000000000001</v>
      </c>
      <c r="K29" s="38">
        <f t="shared" si="6"/>
        <v>2.8946000000000001</v>
      </c>
      <c r="L29" s="31"/>
      <c r="M29" s="44">
        <f t="shared" si="8"/>
        <v>125.36</v>
      </c>
      <c r="N29" s="20">
        <f t="shared" si="9"/>
        <v>250.71</v>
      </c>
      <c r="O29" s="45">
        <f t="shared" si="10"/>
        <v>376.07</v>
      </c>
      <c r="P29" s="105"/>
      <c r="Q29" s="145">
        <v>20</v>
      </c>
      <c r="R29" s="44">
        <f>ROUND(index!$O$33+(C29*12)*index!$O$34,2)</f>
        <v>1072.43</v>
      </c>
      <c r="S29" s="45">
        <f>ROUND(index!$O$37+(C29*12)*index!$O$38,2)</f>
        <v>826.06</v>
      </c>
      <c r="T29" s="31"/>
      <c r="U29" s="145">
        <v>20</v>
      </c>
      <c r="V29" s="259">
        <f>ROUND(index!$O$41+(C29*12)*index!$O$42,2)</f>
        <v>1898.49</v>
      </c>
      <c r="W29" s="105"/>
      <c r="X29" s="258"/>
    </row>
    <row r="30" spans="1:24" s="19" customFormat="1" ht="12" x14ac:dyDescent="0.25">
      <c r="A30" s="108">
        <v>21</v>
      </c>
      <c r="B30" s="101">
        <f t="shared" si="0"/>
        <v>2296.91</v>
      </c>
      <c r="C30" s="344">
        <f>ROUND(B30*index!$O$8,2)</f>
        <v>2389.71</v>
      </c>
      <c r="D30" s="216">
        <f t="shared" si="7"/>
        <v>14.5124</v>
      </c>
      <c r="E30" s="31"/>
      <c r="F30" s="37">
        <f t="shared" si="1"/>
        <v>3.7732000000000001</v>
      </c>
      <c r="G30" s="22">
        <f t="shared" si="2"/>
        <v>8.1268999999999991</v>
      </c>
      <c r="H30" s="22">
        <f t="shared" si="3"/>
        <v>5.0792999999999999</v>
      </c>
      <c r="I30" s="22">
        <f t="shared" si="4"/>
        <v>7.2561999999999998</v>
      </c>
      <c r="J30" s="22">
        <f t="shared" si="5"/>
        <v>4.3536999999999999</v>
      </c>
      <c r="K30" s="38">
        <f t="shared" si="6"/>
        <v>2.9024999999999999</v>
      </c>
      <c r="L30" s="31"/>
      <c r="M30" s="44">
        <f t="shared" si="8"/>
        <v>125.7</v>
      </c>
      <c r="N30" s="20">
        <f t="shared" si="9"/>
        <v>251.4</v>
      </c>
      <c r="O30" s="45">
        <f t="shared" si="10"/>
        <v>377.1</v>
      </c>
      <c r="P30" s="105"/>
      <c r="Q30" s="145">
        <v>21</v>
      </c>
      <c r="R30" s="44">
        <f>ROUND(index!$O$33+(C30*12)*index!$O$34,2)</f>
        <v>1074.3900000000001</v>
      </c>
      <c r="S30" s="45">
        <f>ROUND(index!$O$37+(C30*12)*index!$O$38,2)</f>
        <v>826.48</v>
      </c>
      <c r="T30" s="31"/>
      <c r="U30" s="145">
        <v>21</v>
      </c>
      <c r="V30" s="259">
        <f>ROUND(index!$O$41+(C30*12)*index!$O$42,2)</f>
        <v>1900.87</v>
      </c>
      <c r="W30" s="105"/>
      <c r="X30" s="258"/>
    </row>
    <row r="31" spans="1:24" s="19" customFormat="1" ht="12" x14ac:dyDescent="0.25">
      <c r="A31" s="108">
        <v>22</v>
      </c>
      <c r="B31" s="101">
        <f t="shared" si="0"/>
        <v>2302.73</v>
      </c>
      <c r="C31" s="344">
        <f>ROUND(B31*index!$O$8,2)</f>
        <v>2395.7600000000002</v>
      </c>
      <c r="D31" s="216">
        <f t="shared" si="7"/>
        <v>14.549099999999999</v>
      </c>
      <c r="E31" s="31"/>
      <c r="F31" s="37">
        <f t="shared" si="1"/>
        <v>3.7827999999999999</v>
      </c>
      <c r="G31" s="22">
        <f t="shared" si="2"/>
        <v>8.1475000000000009</v>
      </c>
      <c r="H31" s="22">
        <f t="shared" si="3"/>
        <v>5.0922000000000001</v>
      </c>
      <c r="I31" s="22">
        <f t="shared" si="4"/>
        <v>7.2746000000000004</v>
      </c>
      <c r="J31" s="22">
        <f t="shared" si="5"/>
        <v>4.3647</v>
      </c>
      <c r="K31" s="38">
        <f t="shared" si="6"/>
        <v>2.9098000000000002</v>
      </c>
      <c r="L31" s="31"/>
      <c r="M31" s="44">
        <f t="shared" si="8"/>
        <v>126.02</v>
      </c>
      <c r="N31" s="20">
        <f t="shared" si="9"/>
        <v>252.03</v>
      </c>
      <c r="O31" s="45">
        <f t="shared" si="10"/>
        <v>378.05</v>
      </c>
      <c r="P31" s="105"/>
      <c r="Q31" s="145">
        <v>22</v>
      </c>
      <c r="R31" s="44">
        <f>ROUND(index!$O$33+(C31*12)*index!$O$34,2)</f>
        <v>1076.21</v>
      </c>
      <c r="S31" s="45">
        <f>ROUND(index!$O$37+(C31*12)*index!$O$38,2)</f>
        <v>826.86</v>
      </c>
      <c r="T31" s="31"/>
      <c r="U31" s="145">
        <v>22</v>
      </c>
      <c r="V31" s="259">
        <f>ROUND(index!$O$41+(C31*12)*index!$O$42,2)</f>
        <v>1903.07</v>
      </c>
      <c r="W31" s="105"/>
      <c r="X31" s="258"/>
    </row>
    <row r="32" spans="1:24" s="19" customFormat="1" ht="12" x14ac:dyDescent="0.25">
      <c r="A32" s="108">
        <v>23</v>
      </c>
      <c r="B32" s="101">
        <f t="shared" si="0"/>
        <v>2308.13</v>
      </c>
      <c r="C32" s="344">
        <f>ROUND(B32*index!$O$8,2)</f>
        <v>2401.38</v>
      </c>
      <c r="D32" s="216">
        <f t="shared" si="7"/>
        <v>14.583299999999999</v>
      </c>
      <c r="E32" s="31"/>
      <c r="F32" s="37">
        <f t="shared" si="1"/>
        <v>3.7917000000000001</v>
      </c>
      <c r="G32" s="22">
        <f t="shared" si="2"/>
        <v>8.1666000000000007</v>
      </c>
      <c r="H32" s="22">
        <f t="shared" si="3"/>
        <v>5.1041999999999996</v>
      </c>
      <c r="I32" s="22">
        <f t="shared" si="4"/>
        <v>7.2916999999999996</v>
      </c>
      <c r="J32" s="22">
        <f t="shared" si="5"/>
        <v>4.375</v>
      </c>
      <c r="K32" s="38">
        <f t="shared" si="6"/>
        <v>2.9167000000000001</v>
      </c>
      <c r="L32" s="31"/>
      <c r="M32" s="44">
        <f t="shared" si="8"/>
        <v>126.31</v>
      </c>
      <c r="N32" s="20">
        <f t="shared" si="9"/>
        <v>252.63</v>
      </c>
      <c r="O32" s="45">
        <f t="shared" si="10"/>
        <v>378.94</v>
      </c>
      <c r="P32" s="105"/>
      <c r="Q32" s="145">
        <v>23</v>
      </c>
      <c r="R32" s="44">
        <f>ROUND(index!$O$33+(C32*12)*index!$O$34,2)</f>
        <v>1077.8900000000001</v>
      </c>
      <c r="S32" s="45">
        <f>ROUND(index!$O$37+(C32*12)*index!$O$38,2)</f>
        <v>827.22</v>
      </c>
      <c r="T32" s="31"/>
      <c r="U32" s="145">
        <v>23</v>
      </c>
      <c r="V32" s="259">
        <f>ROUND(index!$O$41+(C32*12)*index!$O$42,2)</f>
        <v>1905.11</v>
      </c>
      <c r="W32" s="105"/>
      <c r="X32" s="258"/>
    </row>
    <row r="33" spans="1:24" s="19" customFormat="1" ht="12" x14ac:dyDescent="0.25">
      <c r="A33" s="108">
        <v>24</v>
      </c>
      <c r="B33" s="101">
        <f t="shared" si="0"/>
        <v>2313.14</v>
      </c>
      <c r="C33" s="344">
        <f>ROUND(B33*index!$O$8,2)</f>
        <v>2406.59</v>
      </c>
      <c r="D33" s="216">
        <f t="shared" si="7"/>
        <v>14.6149</v>
      </c>
      <c r="E33" s="31"/>
      <c r="F33" s="37">
        <f t="shared" si="1"/>
        <v>3.7999000000000001</v>
      </c>
      <c r="G33" s="22">
        <f t="shared" si="2"/>
        <v>8.1843000000000004</v>
      </c>
      <c r="H33" s="22">
        <f t="shared" si="3"/>
        <v>5.1151999999999997</v>
      </c>
      <c r="I33" s="22">
        <f t="shared" si="4"/>
        <v>7.3075000000000001</v>
      </c>
      <c r="J33" s="22">
        <f t="shared" si="5"/>
        <v>4.3845000000000001</v>
      </c>
      <c r="K33" s="38">
        <f t="shared" si="6"/>
        <v>2.923</v>
      </c>
      <c r="L33" s="31"/>
      <c r="M33" s="44">
        <f t="shared" si="8"/>
        <v>126.59</v>
      </c>
      <c r="N33" s="20">
        <f t="shared" si="9"/>
        <v>253.17</v>
      </c>
      <c r="O33" s="45">
        <f t="shared" si="10"/>
        <v>379.76</v>
      </c>
      <c r="P33" s="105"/>
      <c r="Q33" s="145">
        <v>24</v>
      </c>
      <c r="R33" s="44">
        <f>ROUND(index!$O$33+(C33*12)*index!$O$34,2)</f>
        <v>1079.46</v>
      </c>
      <c r="S33" s="45">
        <f>ROUND(index!$O$37+(C33*12)*index!$O$38,2)</f>
        <v>827.55</v>
      </c>
      <c r="T33" s="31"/>
      <c r="U33" s="145">
        <v>24</v>
      </c>
      <c r="V33" s="259">
        <f>ROUND(index!$O$41+(C33*12)*index!$O$42,2)</f>
        <v>1907.01</v>
      </c>
      <c r="W33" s="105"/>
      <c r="X33" s="258"/>
    </row>
    <row r="34" spans="1:24" s="19" customFormat="1" ht="12" x14ac:dyDescent="0.25">
      <c r="A34" s="108">
        <v>25</v>
      </c>
      <c r="B34" s="101">
        <f t="shared" si="0"/>
        <v>2317.7800000000002</v>
      </c>
      <c r="C34" s="344">
        <f>ROUND(B34*index!$O$8,2)</f>
        <v>2411.42</v>
      </c>
      <c r="D34" s="216">
        <f t="shared" si="7"/>
        <v>14.644299999999999</v>
      </c>
      <c r="E34" s="31"/>
      <c r="F34" s="37">
        <f t="shared" si="1"/>
        <v>3.8075000000000001</v>
      </c>
      <c r="G34" s="22">
        <f t="shared" si="2"/>
        <v>8.2007999999999992</v>
      </c>
      <c r="H34" s="22">
        <f t="shared" si="3"/>
        <v>5.1254999999999997</v>
      </c>
      <c r="I34" s="22">
        <f t="shared" si="4"/>
        <v>7.3221999999999996</v>
      </c>
      <c r="J34" s="22">
        <f t="shared" si="5"/>
        <v>4.3933</v>
      </c>
      <c r="K34" s="38">
        <f t="shared" si="6"/>
        <v>2.9289000000000001</v>
      </c>
      <c r="L34" s="31"/>
      <c r="M34" s="44">
        <f t="shared" si="8"/>
        <v>126.84</v>
      </c>
      <c r="N34" s="20">
        <f t="shared" si="9"/>
        <v>253.68</v>
      </c>
      <c r="O34" s="45">
        <f t="shared" si="10"/>
        <v>380.52</v>
      </c>
      <c r="P34" s="105"/>
      <c r="Q34" s="145">
        <v>25</v>
      </c>
      <c r="R34" s="44">
        <f>ROUND(index!$O$33+(C34*12)*index!$O$34,2)</f>
        <v>1080.9100000000001</v>
      </c>
      <c r="S34" s="45">
        <f>ROUND(index!$O$37+(C34*12)*index!$O$38,2)</f>
        <v>827.86</v>
      </c>
      <c r="T34" s="31"/>
      <c r="U34" s="145">
        <v>25</v>
      </c>
      <c r="V34" s="259">
        <f>ROUND(index!$O$41+(C34*12)*index!$O$42,2)</f>
        <v>1908.76</v>
      </c>
      <c r="W34" s="105"/>
      <c r="X34" s="258"/>
    </row>
    <row r="35" spans="1:24" s="19" customFormat="1" ht="12" x14ac:dyDescent="0.25">
      <c r="A35" s="108">
        <v>26</v>
      </c>
      <c r="B35" s="101">
        <f t="shared" si="0"/>
        <v>2322.08</v>
      </c>
      <c r="C35" s="344">
        <f>ROUND(B35*index!$O$8,2)</f>
        <v>2415.89</v>
      </c>
      <c r="D35" s="216">
        <f t="shared" si="7"/>
        <v>14.6714</v>
      </c>
      <c r="E35" s="31"/>
      <c r="F35" s="37">
        <f t="shared" si="1"/>
        <v>3.8146</v>
      </c>
      <c r="G35" s="22">
        <f t="shared" si="2"/>
        <v>8.2159999999999993</v>
      </c>
      <c r="H35" s="22">
        <f t="shared" si="3"/>
        <v>5.1349999999999998</v>
      </c>
      <c r="I35" s="22">
        <f t="shared" si="4"/>
        <v>7.3357000000000001</v>
      </c>
      <c r="J35" s="22">
        <f t="shared" si="5"/>
        <v>4.4013999999999998</v>
      </c>
      <c r="K35" s="38">
        <f t="shared" si="6"/>
        <v>2.9342999999999999</v>
      </c>
      <c r="L35" s="31"/>
      <c r="M35" s="44">
        <f t="shared" si="8"/>
        <v>127.08</v>
      </c>
      <c r="N35" s="20">
        <f t="shared" si="9"/>
        <v>254.15</v>
      </c>
      <c r="O35" s="45">
        <f t="shared" si="10"/>
        <v>381.23</v>
      </c>
      <c r="P35" s="105"/>
      <c r="Q35" s="145">
        <v>26</v>
      </c>
      <c r="R35" s="44">
        <f>ROUND(index!$O$33+(C35*12)*index!$O$34,2)</f>
        <v>1082.25</v>
      </c>
      <c r="S35" s="45">
        <f>ROUND(index!$O$37+(C35*12)*index!$O$38,2)</f>
        <v>828.14</v>
      </c>
      <c r="T35" s="31"/>
      <c r="U35" s="145">
        <v>26</v>
      </c>
      <c r="V35" s="259">
        <f>ROUND(index!$O$41+(C35*12)*index!$O$42,2)</f>
        <v>1910.39</v>
      </c>
      <c r="W35" s="105"/>
      <c r="X35" s="258"/>
    </row>
    <row r="36" spans="1:24" s="19" customFormat="1" ht="12" x14ac:dyDescent="0.25">
      <c r="A36" s="108">
        <v>27</v>
      </c>
      <c r="B36" s="101">
        <f t="shared" si="0"/>
        <v>2326.06</v>
      </c>
      <c r="C36" s="344">
        <f>ROUND(B36*index!$O$8,2)</f>
        <v>2420.0300000000002</v>
      </c>
      <c r="D36" s="216">
        <f t="shared" si="7"/>
        <v>14.6965</v>
      </c>
      <c r="E36" s="31"/>
      <c r="F36" s="37">
        <f t="shared" si="1"/>
        <v>3.8210999999999999</v>
      </c>
      <c r="G36" s="22">
        <f t="shared" si="2"/>
        <v>8.23</v>
      </c>
      <c r="H36" s="22">
        <f t="shared" si="3"/>
        <v>5.1437999999999997</v>
      </c>
      <c r="I36" s="22">
        <f t="shared" si="4"/>
        <v>7.3483000000000001</v>
      </c>
      <c r="J36" s="22">
        <f t="shared" si="5"/>
        <v>4.4089999999999998</v>
      </c>
      <c r="K36" s="38">
        <f t="shared" si="6"/>
        <v>2.9392999999999998</v>
      </c>
      <c r="L36" s="31"/>
      <c r="M36" s="44">
        <f t="shared" si="8"/>
        <v>127.29</v>
      </c>
      <c r="N36" s="20">
        <f t="shared" si="9"/>
        <v>254.59</v>
      </c>
      <c r="O36" s="45">
        <f t="shared" si="10"/>
        <v>381.88</v>
      </c>
      <c r="P36" s="105"/>
      <c r="Q36" s="145">
        <v>27</v>
      </c>
      <c r="R36" s="44">
        <f>ROUND(index!$O$33+(C36*12)*index!$O$34,2)</f>
        <v>1083.49</v>
      </c>
      <c r="S36" s="45">
        <f>ROUND(index!$O$37+(C36*12)*index!$O$38,2)</f>
        <v>828.4</v>
      </c>
      <c r="T36" s="31"/>
      <c r="U36" s="145">
        <v>27</v>
      </c>
      <c r="V36" s="259">
        <f>ROUND(index!$O$41+(C36*12)*index!$O$42,2)</f>
        <v>1911.89</v>
      </c>
      <c r="W36" s="105"/>
      <c r="X36" s="258"/>
    </row>
    <row r="37" spans="1:24" s="19" customFormat="1" ht="12" x14ac:dyDescent="0.25">
      <c r="A37" s="108">
        <v>28</v>
      </c>
      <c r="B37" s="101">
        <f t="shared" si="0"/>
        <v>2329.7600000000002</v>
      </c>
      <c r="C37" s="344">
        <f>ROUND(B37*index!$O$8,2)</f>
        <v>2423.88</v>
      </c>
      <c r="D37" s="216">
        <f t="shared" si="7"/>
        <v>14.719900000000001</v>
      </c>
      <c r="E37" s="31"/>
      <c r="F37" s="37">
        <f t="shared" si="1"/>
        <v>3.8271999999999999</v>
      </c>
      <c r="G37" s="22">
        <f t="shared" si="2"/>
        <v>8.2431000000000001</v>
      </c>
      <c r="H37" s="22">
        <f t="shared" si="3"/>
        <v>5.1520000000000001</v>
      </c>
      <c r="I37" s="22">
        <f t="shared" si="4"/>
        <v>7.36</v>
      </c>
      <c r="J37" s="22">
        <f t="shared" si="5"/>
        <v>4.4160000000000004</v>
      </c>
      <c r="K37" s="38">
        <f t="shared" si="6"/>
        <v>2.944</v>
      </c>
      <c r="L37" s="31"/>
      <c r="M37" s="44">
        <f t="shared" si="8"/>
        <v>127.5</v>
      </c>
      <c r="N37" s="20">
        <f t="shared" si="9"/>
        <v>254.99</v>
      </c>
      <c r="O37" s="45">
        <f t="shared" si="10"/>
        <v>382.49</v>
      </c>
      <c r="P37" s="105"/>
      <c r="Q37" s="145">
        <v>28</v>
      </c>
      <c r="R37" s="44">
        <f>ROUND(index!$O$33+(C37*12)*index!$O$34,2)</f>
        <v>1084.6400000000001</v>
      </c>
      <c r="S37" s="45">
        <f>ROUND(index!$O$37+(C37*12)*index!$O$38,2)</f>
        <v>828.65</v>
      </c>
      <c r="T37" s="31"/>
      <c r="U37" s="145">
        <v>28</v>
      </c>
      <c r="V37" s="259">
        <f>ROUND(index!$O$41+(C37*12)*index!$O$42,2)</f>
        <v>1913.29</v>
      </c>
      <c r="W37" s="105"/>
      <c r="X37" s="258"/>
    </row>
    <row r="38" spans="1:24" s="19" customFormat="1" ht="12" x14ac:dyDescent="0.25">
      <c r="A38" s="108">
        <v>29</v>
      </c>
      <c r="B38" s="101">
        <f t="shared" si="0"/>
        <v>2333.1799999999998</v>
      </c>
      <c r="C38" s="344">
        <f>ROUND(B38*index!$O$8,2)</f>
        <v>2427.44</v>
      </c>
      <c r="D38" s="216">
        <f t="shared" si="7"/>
        <v>14.7415</v>
      </c>
      <c r="E38" s="31"/>
      <c r="F38" s="37">
        <f t="shared" si="1"/>
        <v>3.8328000000000002</v>
      </c>
      <c r="G38" s="22">
        <f t="shared" si="2"/>
        <v>8.2552000000000003</v>
      </c>
      <c r="H38" s="22">
        <f t="shared" si="3"/>
        <v>5.1595000000000004</v>
      </c>
      <c r="I38" s="22">
        <f t="shared" si="4"/>
        <v>7.3708</v>
      </c>
      <c r="J38" s="22">
        <f t="shared" si="5"/>
        <v>4.4225000000000003</v>
      </c>
      <c r="K38" s="38">
        <f t="shared" si="6"/>
        <v>2.9483000000000001</v>
      </c>
      <c r="L38" s="31"/>
      <c r="M38" s="44">
        <f t="shared" si="8"/>
        <v>127.68</v>
      </c>
      <c r="N38" s="20">
        <f t="shared" si="9"/>
        <v>255.37</v>
      </c>
      <c r="O38" s="45">
        <f t="shared" si="10"/>
        <v>383.05</v>
      </c>
      <c r="P38" s="105"/>
      <c r="Q38" s="145">
        <v>29</v>
      </c>
      <c r="R38" s="44">
        <f>ROUND(index!$O$33+(C38*12)*index!$O$34,2)</f>
        <v>1085.71</v>
      </c>
      <c r="S38" s="45">
        <f>ROUND(index!$O$37+(C38*12)*index!$O$38,2)</f>
        <v>828.88</v>
      </c>
      <c r="T38" s="31"/>
      <c r="U38" s="145">
        <v>29</v>
      </c>
      <c r="V38" s="259">
        <f>ROUND(index!$O$41+(C38*12)*index!$O$42,2)</f>
        <v>1914.59</v>
      </c>
      <c r="W38" s="105"/>
      <c r="X38" s="258"/>
    </row>
    <row r="39" spans="1:24" s="19" customFormat="1" ht="12" x14ac:dyDescent="0.25">
      <c r="A39" s="108">
        <v>30</v>
      </c>
      <c r="B39" s="101">
        <f t="shared" si="0"/>
        <v>2336.35</v>
      </c>
      <c r="C39" s="344">
        <f>ROUND(B39*index!$O$8,2)</f>
        <v>2430.7399999999998</v>
      </c>
      <c r="D39" s="216">
        <f t="shared" si="7"/>
        <v>14.7616</v>
      </c>
      <c r="E39" s="31"/>
      <c r="F39" s="37">
        <f t="shared" si="1"/>
        <v>3.8380000000000001</v>
      </c>
      <c r="G39" s="22">
        <f t="shared" si="2"/>
        <v>8.2665000000000006</v>
      </c>
      <c r="H39" s="22">
        <f t="shared" si="3"/>
        <v>5.1665999999999999</v>
      </c>
      <c r="I39" s="22">
        <f t="shared" si="4"/>
        <v>7.3807999999999998</v>
      </c>
      <c r="J39" s="22">
        <f t="shared" si="5"/>
        <v>4.4284999999999997</v>
      </c>
      <c r="K39" s="38">
        <f t="shared" si="6"/>
        <v>2.9523000000000001</v>
      </c>
      <c r="L39" s="31"/>
      <c r="M39" s="44">
        <f t="shared" si="8"/>
        <v>127.86</v>
      </c>
      <c r="N39" s="20">
        <f t="shared" si="9"/>
        <v>255.71</v>
      </c>
      <c r="O39" s="45">
        <f t="shared" si="10"/>
        <v>383.57</v>
      </c>
      <c r="P39" s="105"/>
      <c r="Q39" s="145">
        <v>30</v>
      </c>
      <c r="R39" s="44">
        <f>ROUND(index!$O$33+(C39*12)*index!$O$34,2)</f>
        <v>1086.7</v>
      </c>
      <c r="S39" s="45">
        <f>ROUND(index!$O$37+(C39*12)*index!$O$38,2)</f>
        <v>829.09</v>
      </c>
      <c r="T39" s="31"/>
      <c r="U39" s="145">
        <v>30</v>
      </c>
      <c r="V39" s="259">
        <f>ROUND(index!$O$41+(C39*12)*index!$O$42,2)</f>
        <v>1915.79</v>
      </c>
      <c r="W39" s="105"/>
      <c r="X39" s="258"/>
    </row>
    <row r="40" spans="1:24" s="19" customFormat="1" ht="12" x14ac:dyDescent="0.25">
      <c r="A40" s="108">
        <v>31</v>
      </c>
      <c r="B40" s="101">
        <f t="shared" si="0"/>
        <v>2339.2800000000002</v>
      </c>
      <c r="C40" s="344">
        <f>ROUND(B40*index!$O$8,2)</f>
        <v>2433.79</v>
      </c>
      <c r="D40" s="216">
        <f t="shared" si="7"/>
        <v>14.780099999999999</v>
      </c>
      <c r="E40" s="31"/>
      <c r="F40" s="37">
        <f t="shared" si="1"/>
        <v>3.8428</v>
      </c>
      <c r="G40" s="22">
        <f t="shared" si="2"/>
        <v>8.2768999999999995</v>
      </c>
      <c r="H40" s="22">
        <f t="shared" si="3"/>
        <v>5.173</v>
      </c>
      <c r="I40" s="22">
        <f t="shared" si="4"/>
        <v>7.3901000000000003</v>
      </c>
      <c r="J40" s="22">
        <f t="shared" si="5"/>
        <v>4.4340000000000002</v>
      </c>
      <c r="K40" s="38">
        <f t="shared" si="6"/>
        <v>2.956</v>
      </c>
      <c r="L40" s="31"/>
      <c r="M40" s="44">
        <f t="shared" si="8"/>
        <v>128.02000000000001</v>
      </c>
      <c r="N40" s="20">
        <f t="shared" si="9"/>
        <v>256.02999999999997</v>
      </c>
      <c r="O40" s="45">
        <f t="shared" si="10"/>
        <v>384.05</v>
      </c>
      <c r="P40" s="105"/>
      <c r="Q40" s="145">
        <v>31</v>
      </c>
      <c r="R40" s="44">
        <f>ROUND(index!$O$33+(C40*12)*index!$O$34,2)</f>
        <v>1087.6199999999999</v>
      </c>
      <c r="S40" s="45">
        <f>ROUND(index!$O$37+(C40*12)*index!$O$38,2)</f>
        <v>829.28</v>
      </c>
      <c r="T40" s="31"/>
      <c r="U40" s="145">
        <v>31</v>
      </c>
      <c r="V40" s="259">
        <f>ROUND(index!$O$41+(C40*12)*index!$O$42,2)</f>
        <v>1916.9</v>
      </c>
      <c r="W40" s="105"/>
      <c r="X40" s="258"/>
    </row>
    <row r="41" spans="1:24" s="19" customFormat="1" ht="12" x14ac:dyDescent="0.25">
      <c r="A41" s="109">
        <v>32</v>
      </c>
      <c r="B41" s="101">
        <f t="shared" si="0"/>
        <v>2342</v>
      </c>
      <c r="C41" s="344">
        <f>ROUND(B41*index!$O$8,2)</f>
        <v>2436.62</v>
      </c>
      <c r="D41" s="216">
        <f t="shared" si="7"/>
        <v>14.7973</v>
      </c>
      <c r="E41" s="31"/>
      <c r="F41" s="37">
        <f t="shared" si="1"/>
        <v>3.8473000000000002</v>
      </c>
      <c r="G41" s="22">
        <f t="shared" si="2"/>
        <v>8.2865000000000002</v>
      </c>
      <c r="H41" s="22">
        <f t="shared" si="3"/>
        <v>5.1791</v>
      </c>
      <c r="I41" s="22">
        <f t="shared" si="4"/>
        <v>7.3986999999999998</v>
      </c>
      <c r="J41" s="22">
        <f t="shared" si="5"/>
        <v>4.4391999999999996</v>
      </c>
      <c r="K41" s="38">
        <f t="shared" si="6"/>
        <v>2.9594999999999998</v>
      </c>
      <c r="L41" s="31"/>
      <c r="M41" s="44">
        <f t="shared" si="8"/>
        <v>128.16999999999999</v>
      </c>
      <c r="N41" s="20">
        <f t="shared" si="9"/>
        <v>256.33</v>
      </c>
      <c r="O41" s="45">
        <f t="shared" si="10"/>
        <v>384.5</v>
      </c>
      <c r="P41" s="105"/>
      <c r="Q41" s="146">
        <v>32</v>
      </c>
      <c r="R41" s="44">
        <f>ROUND(index!$O$33+(C41*12)*index!$O$34,2)</f>
        <v>1088.47</v>
      </c>
      <c r="S41" s="45">
        <f>ROUND(index!$O$37+(C41*12)*index!$O$38,2)</f>
        <v>829.46</v>
      </c>
      <c r="T41" s="31"/>
      <c r="U41" s="146">
        <v>32</v>
      </c>
      <c r="V41" s="259">
        <f>ROUND(index!$O$41+(C41*12)*index!$O$42,2)</f>
        <v>1917.93</v>
      </c>
      <c r="W41" s="105"/>
      <c r="X41" s="258"/>
    </row>
    <row r="42" spans="1:24" s="19" customFormat="1" ht="12" x14ac:dyDescent="0.25">
      <c r="A42" s="109">
        <v>33</v>
      </c>
      <c r="B42" s="101">
        <f t="shared" si="0"/>
        <v>2344.52</v>
      </c>
      <c r="C42" s="344">
        <f>ROUND(B42*index!$O$8,2)</f>
        <v>2439.2399999999998</v>
      </c>
      <c r="D42" s="216">
        <f t="shared" si="7"/>
        <v>14.8132</v>
      </c>
      <c r="E42" s="31"/>
      <c r="F42" s="37">
        <f t="shared" si="1"/>
        <v>3.8513999999999999</v>
      </c>
      <c r="G42" s="22">
        <f t="shared" si="2"/>
        <v>8.2954000000000008</v>
      </c>
      <c r="H42" s="22">
        <f t="shared" si="3"/>
        <v>5.1845999999999997</v>
      </c>
      <c r="I42" s="22">
        <f t="shared" si="4"/>
        <v>7.4066000000000001</v>
      </c>
      <c r="J42" s="22">
        <f t="shared" si="5"/>
        <v>4.444</v>
      </c>
      <c r="K42" s="38">
        <f t="shared" si="6"/>
        <v>2.9626000000000001</v>
      </c>
      <c r="L42" s="31"/>
      <c r="M42" s="44">
        <f t="shared" si="8"/>
        <v>128.30000000000001</v>
      </c>
      <c r="N42" s="20">
        <f t="shared" si="9"/>
        <v>256.61</v>
      </c>
      <c r="O42" s="45">
        <f t="shared" si="10"/>
        <v>384.91</v>
      </c>
      <c r="P42" s="105"/>
      <c r="Q42" s="146">
        <v>33</v>
      </c>
      <c r="R42" s="44">
        <f>ROUND(index!$O$33+(C42*12)*index!$O$34,2)</f>
        <v>1089.25</v>
      </c>
      <c r="S42" s="45">
        <f>ROUND(index!$O$37+(C42*12)*index!$O$38,2)</f>
        <v>829.63</v>
      </c>
      <c r="T42" s="31"/>
      <c r="U42" s="146">
        <v>33</v>
      </c>
      <c r="V42" s="259">
        <f>ROUND(index!$O$41+(C42*12)*index!$O$42,2)</f>
        <v>1918.88</v>
      </c>
      <c r="W42" s="105"/>
      <c r="X42" s="258"/>
    </row>
    <row r="43" spans="1:24" s="19" customFormat="1" ht="12" x14ac:dyDescent="0.25">
      <c r="A43" s="109">
        <v>34</v>
      </c>
      <c r="B43" s="101">
        <f t="shared" si="0"/>
        <v>2346.85</v>
      </c>
      <c r="C43" s="344">
        <f>ROUND(B43*index!$O$8,2)</f>
        <v>2441.66</v>
      </c>
      <c r="D43" s="216">
        <f t="shared" si="7"/>
        <v>14.8279</v>
      </c>
      <c r="E43" s="31"/>
      <c r="F43" s="37">
        <f t="shared" si="1"/>
        <v>3.8553000000000002</v>
      </c>
      <c r="G43" s="22">
        <f t="shared" si="2"/>
        <v>8.3035999999999994</v>
      </c>
      <c r="H43" s="22">
        <f t="shared" si="3"/>
        <v>5.1898</v>
      </c>
      <c r="I43" s="22">
        <f t="shared" si="4"/>
        <v>7.4139999999999997</v>
      </c>
      <c r="J43" s="22">
        <f t="shared" si="5"/>
        <v>4.4484000000000004</v>
      </c>
      <c r="K43" s="38">
        <f t="shared" si="6"/>
        <v>2.9655999999999998</v>
      </c>
      <c r="L43" s="31"/>
      <c r="M43" s="44">
        <f t="shared" si="8"/>
        <v>128.43</v>
      </c>
      <c r="N43" s="20">
        <f t="shared" si="9"/>
        <v>256.86</v>
      </c>
      <c r="O43" s="45">
        <f t="shared" si="10"/>
        <v>385.29</v>
      </c>
      <c r="P43" s="105"/>
      <c r="Q43" s="146">
        <v>34</v>
      </c>
      <c r="R43" s="44">
        <f>ROUND(index!$O$33+(C43*12)*index!$O$34,2)</f>
        <v>1089.98</v>
      </c>
      <c r="S43" s="45">
        <f>ROUND(index!$O$37+(C43*12)*index!$O$38,2)</f>
        <v>829.78</v>
      </c>
      <c r="T43" s="31"/>
      <c r="U43" s="146">
        <v>34</v>
      </c>
      <c r="V43" s="259">
        <f>ROUND(index!$O$41+(C43*12)*index!$O$42,2)</f>
        <v>1919.76</v>
      </c>
      <c r="W43" s="105"/>
      <c r="X43" s="258"/>
    </row>
    <row r="44" spans="1:24" s="21" customFormat="1" ht="12.6" thickBot="1" x14ac:dyDescent="0.3">
      <c r="A44" s="110">
        <v>35</v>
      </c>
      <c r="B44" s="102">
        <f t="shared" si="0"/>
        <v>2349.0100000000002</v>
      </c>
      <c r="C44" s="345">
        <f>ROUND(B44*index!$O$8,2)</f>
        <v>2443.91</v>
      </c>
      <c r="D44" s="217">
        <f t="shared" si="7"/>
        <v>14.8416</v>
      </c>
      <c r="E44" s="31"/>
      <c r="F44" s="335">
        <f t="shared" si="1"/>
        <v>3.8588</v>
      </c>
      <c r="G44" s="336">
        <f t="shared" si="2"/>
        <v>8.3112999999999992</v>
      </c>
      <c r="H44" s="336">
        <f t="shared" si="3"/>
        <v>5.1946000000000003</v>
      </c>
      <c r="I44" s="336">
        <f t="shared" si="4"/>
        <v>7.4207999999999998</v>
      </c>
      <c r="J44" s="336">
        <f t="shared" si="5"/>
        <v>4.4524999999999997</v>
      </c>
      <c r="K44" s="337">
        <f t="shared" si="6"/>
        <v>2.9683000000000002</v>
      </c>
      <c r="L44" s="31"/>
      <c r="M44" s="46">
        <f t="shared" si="8"/>
        <v>128.55000000000001</v>
      </c>
      <c r="N44" s="47">
        <f t="shared" si="9"/>
        <v>257.10000000000002</v>
      </c>
      <c r="O44" s="48">
        <f t="shared" si="10"/>
        <v>385.65</v>
      </c>
      <c r="P44" s="105"/>
      <c r="Q44" s="147">
        <v>35</v>
      </c>
      <c r="R44" s="46">
        <f>ROUND(index!$O$33+(C44*12)*index!$O$34,2)</f>
        <v>1090.6500000000001</v>
      </c>
      <c r="S44" s="48">
        <f>ROUND(index!$O$37+(C44*12)*index!$O$38,2)</f>
        <v>829.92</v>
      </c>
      <c r="T44" s="31"/>
      <c r="U44" s="147">
        <v>35</v>
      </c>
      <c r="V44" s="260">
        <f>ROUND(index!$O$41+(C44*12)*index!$O$42,2)</f>
        <v>1920.58</v>
      </c>
      <c r="W44" s="105"/>
      <c r="X44" s="258"/>
    </row>
    <row r="45" spans="1:24" x14ac:dyDescent="0.25">
      <c r="A45" s="15"/>
      <c r="Q45" s="15"/>
      <c r="U45" s="15"/>
    </row>
    <row r="50" spans="1:22" x14ac:dyDescent="0.25">
      <c r="C50" s="329"/>
      <c r="D50" s="170"/>
    </row>
    <row r="51" spans="1:22" ht="16.2" thickBot="1" x14ac:dyDescent="0.35">
      <c r="B51" s="346"/>
      <c r="C51" s="170"/>
      <c r="D51" s="170"/>
    </row>
    <row r="52" spans="1:22" ht="16.2" thickBot="1" x14ac:dyDescent="0.35">
      <c r="A52" s="32"/>
      <c r="B52" s="351" t="s">
        <v>186</v>
      </c>
      <c r="C52" s="347" t="s">
        <v>157</v>
      </c>
      <c r="D52" s="350"/>
      <c r="E52" s="32"/>
      <c r="F52" s="352" t="s">
        <v>197</v>
      </c>
      <c r="G52" s="353"/>
      <c r="H52" s="353"/>
      <c r="I52" s="353"/>
      <c r="J52" s="353"/>
      <c r="K52" s="354"/>
      <c r="L52" s="32"/>
      <c r="M52" s="352" t="s">
        <v>203</v>
      </c>
      <c r="N52" s="353"/>
      <c r="O52" s="354"/>
      <c r="P52" s="32"/>
      <c r="Q52" s="32"/>
      <c r="R52" s="355" t="s">
        <v>451</v>
      </c>
      <c r="S52" s="356" t="s">
        <v>451</v>
      </c>
      <c r="T52" s="32"/>
      <c r="U52" s="32"/>
      <c r="V52" s="357" t="s">
        <v>452</v>
      </c>
    </row>
    <row r="53" spans="1:22" x14ac:dyDescent="0.25">
      <c r="M53" s="24" t="s">
        <v>198</v>
      </c>
      <c r="N53" s="25" t="s">
        <v>199</v>
      </c>
      <c r="O53" s="26" t="s">
        <v>200</v>
      </c>
      <c r="R53" s="176"/>
      <c r="S53" s="176"/>
      <c r="V53" s="176"/>
    </row>
    <row r="54" spans="1:22" ht="16.2" thickBot="1" x14ac:dyDescent="0.35">
      <c r="B54" s="121" t="s">
        <v>179</v>
      </c>
      <c r="C54" s="121" t="s">
        <v>179</v>
      </c>
      <c r="D54" s="121" t="s">
        <v>179</v>
      </c>
      <c r="M54" s="27">
        <v>5.2600000000000001E-2</v>
      </c>
      <c r="N54" s="28">
        <v>0.1052</v>
      </c>
      <c r="O54" s="29">
        <v>0.1578</v>
      </c>
      <c r="R54" s="348"/>
      <c r="S54" s="348"/>
      <c r="V54" s="348"/>
    </row>
    <row r="55" spans="1:22" x14ac:dyDescent="0.25">
      <c r="A55" s="6"/>
      <c r="B55" s="1" t="s">
        <v>98</v>
      </c>
      <c r="C55" s="1" t="s">
        <v>469</v>
      </c>
      <c r="D55" s="1" t="s">
        <v>469</v>
      </c>
      <c r="E55" s="6"/>
      <c r="K55" s="176"/>
      <c r="L55" s="6"/>
      <c r="M55" s="176"/>
      <c r="N55" s="176"/>
      <c r="O55" s="176"/>
      <c r="P55" s="6"/>
      <c r="Q55" s="6"/>
      <c r="R55" s="349" t="s">
        <v>211</v>
      </c>
      <c r="S55" s="349" t="s">
        <v>210</v>
      </c>
      <c r="T55" s="6"/>
      <c r="U55" s="6"/>
      <c r="V55" s="349" t="s">
        <v>471</v>
      </c>
    </row>
    <row r="56" spans="1:22" ht="13.8" thickBot="1" x14ac:dyDescent="0.3">
      <c r="A56" s="13"/>
      <c r="B56" s="1" t="s">
        <v>34</v>
      </c>
      <c r="C56" s="1" t="s">
        <v>34</v>
      </c>
      <c r="D56" s="35" t="s">
        <v>470</v>
      </c>
      <c r="E56" s="13"/>
      <c r="F56" s="13" t="s">
        <v>201</v>
      </c>
      <c r="G56" s="13" t="s">
        <v>201</v>
      </c>
      <c r="H56" s="13" t="s">
        <v>201</v>
      </c>
      <c r="I56" s="13" t="s">
        <v>201</v>
      </c>
      <c r="J56" s="13" t="s">
        <v>201</v>
      </c>
      <c r="K56" s="13" t="s">
        <v>201</v>
      </c>
      <c r="L56" s="13"/>
      <c r="M56" s="13" t="s">
        <v>155</v>
      </c>
      <c r="N56" s="13" t="s">
        <v>155</v>
      </c>
      <c r="O56" s="13" t="s">
        <v>155</v>
      </c>
      <c r="P56" s="13"/>
      <c r="Q56" s="13"/>
      <c r="R56" s="160" t="s">
        <v>212</v>
      </c>
      <c r="S56" s="160" t="s">
        <v>212</v>
      </c>
      <c r="T56" s="13"/>
      <c r="U56" s="13"/>
      <c r="V56" s="160" t="s">
        <v>212</v>
      </c>
    </row>
    <row r="57" spans="1:22" ht="13.8" thickBot="1" x14ac:dyDescent="0.3">
      <c r="A57" s="34" t="s">
        <v>27</v>
      </c>
      <c r="B57" s="330" t="str">
        <f>$C$52</f>
        <v>cat 5</v>
      </c>
      <c r="C57" s="330" t="str">
        <f t="shared" ref="C57:D57" si="11">$C$52</f>
        <v>cat 5</v>
      </c>
      <c r="D57" s="330" t="str">
        <f t="shared" si="11"/>
        <v>cat 5</v>
      </c>
      <c r="E57" s="115"/>
      <c r="F57" s="114">
        <v>0.26</v>
      </c>
      <c r="G57" s="114">
        <v>0.56000000000000005</v>
      </c>
      <c r="H57" s="114">
        <v>0.35</v>
      </c>
      <c r="I57" s="114">
        <v>0.5</v>
      </c>
      <c r="J57" s="114">
        <v>0.3</v>
      </c>
      <c r="K57" s="114">
        <v>0.2</v>
      </c>
      <c r="L57" s="115"/>
      <c r="M57" s="211">
        <v>5.2600000000000001E-2</v>
      </c>
      <c r="N57" s="211">
        <v>0.1052</v>
      </c>
      <c r="O57" s="211">
        <v>0.1578</v>
      </c>
      <c r="P57" s="115"/>
      <c r="Q57" s="114" t="s">
        <v>27</v>
      </c>
      <c r="R57" s="330" t="str">
        <f t="shared" ref="R57:S57" si="12">$C$52</f>
        <v>cat 5</v>
      </c>
      <c r="S57" s="330" t="str">
        <f t="shared" si="12"/>
        <v>cat 5</v>
      </c>
      <c r="T57" s="115"/>
      <c r="U57" s="114" t="s">
        <v>27</v>
      </c>
      <c r="V57" s="330" t="str">
        <f>$C$52</f>
        <v>cat 5</v>
      </c>
    </row>
    <row r="58" spans="1:22" x14ac:dyDescent="0.25">
      <c r="A58" s="360">
        <v>0</v>
      </c>
      <c r="B58" s="100">
        <f t="shared" ref="B58:B93" si="13">VLOOKUP(C$52,ificbasisdoel,$A58+2,FALSE)</f>
        <v>1913.99</v>
      </c>
      <c r="C58" s="361">
        <f>ROUND(B58*index!$O$8,2)</f>
        <v>1991.32</v>
      </c>
      <c r="D58" s="362">
        <f>ROUND(C58*12/1976,4)</f>
        <v>12.093</v>
      </c>
      <c r="E58" s="31"/>
      <c r="F58" s="332">
        <f t="shared" ref="F58:F93" si="14">ROUND(D58*$F$8,4)</f>
        <v>3.1442000000000001</v>
      </c>
      <c r="G58" s="333">
        <f t="shared" ref="G58:G93" si="15">ROUND(D58*$G$8,4)</f>
        <v>6.7721</v>
      </c>
      <c r="H58" s="333">
        <f t="shared" ref="H58:H93" si="16">ROUND(D58*$H$8,4)</f>
        <v>4.2325999999999997</v>
      </c>
      <c r="I58" s="333">
        <f t="shared" ref="I58:I93" si="17">ROUND(D58*$I$8,4)</f>
        <v>6.0465</v>
      </c>
      <c r="J58" s="333">
        <f t="shared" ref="J58:J93" si="18">ROUND(D58*$J$8,4)</f>
        <v>3.6278999999999999</v>
      </c>
      <c r="K58" s="334">
        <f t="shared" ref="K58:K93" si="19">ROUND(D58*$K$8,4)</f>
        <v>2.4186000000000001</v>
      </c>
      <c r="L58" s="31"/>
      <c r="M58" s="338">
        <f>ROUND(C58*$M$8,2)</f>
        <v>104.74</v>
      </c>
      <c r="N58" s="339">
        <f>ROUND(C58*$N$8,2)</f>
        <v>209.49</v>
      </c>
      <c r="O58" s="340">
        <f>ROUND(C58*$O$8,2)</f>
        <v>314.23</v>
      </c>
      <c r="P58" s="105"/>
      <c r="Q58" s="341">
        <v>0</v>
      </c>
      <c r="R58" s="338">
        <f>ROUND(index!$O$33+(C58*12)*index!$O$34,2)</f>
        <v>954.88</v>
      </c>
      <c r="S58" s="340">
        <f>ROUND(index!$O$37+(C58*12)*index!$O$38,2)</f>
        <v>801.14</v>
      </c>
      <c r="T58" s="31"/>
      <c r="U58" s="341">
        <v>0</v>
      </c>
      <c r="V58" s="342">
        <f>ROUND(index!$O$41+(C58*12)*index!$O$42,2)</f>
        <v>1756.01</v>
      </c>
    </row>
    <row r="59" spans="1:22" x14ac:dyDescent="0.25">
      <c r="A59" s="108">
        <v>1</v>
      </c>
      <c r="B59" s="164">
        <f t="shared" si="13"/>
        <v>1956.21</v>
      </c>
      <c r="C59" s="344">
        <f>ROUND(B59*index!$O$8,2)</f>
        <v>2035.24</v>
      </c>
      <c r="D59" s="216">
        <f t="shared" ref="D59:D93" si="20">ROUND(C59*12/1976,4)</f>
        <v>12.3598</v>
      </c>
      <c r="E59" s="31"/>
      <c r="F59" s="37">
        <f t="shared" si="14"/>
        <v>3.2134999999999998</v>
      </c>
      <c r="G59" s="22">
        <f t="shared" si="15"/>
        <v>6.9215</v>
      </c>
      <c r="H59" s="22">
        <f t="shared" si="16"/>
        <v>4.3258999999999999</v>
      </c>
      <c r="I59" s="22">
        <f t="shared" si="17"/>
        <v>6.1798999999999999</v>
      </c>
      <c r="J59" s="22">
        <f t="shared" si="18"/>
        <v>3.7079</v>
      </c>
      <c r="K59" s="38">
        <f t="shared" si="19"/>
        <v>2.472</v>
      </c>
      <c r="L59" s="31"/>
      <c r="M59" s="44">
        <f t="shared" ref="M59:M93" si="21">ROUND(C59*$M$8,2)</f>
        <v>107.05</v>
      </c>
      <c r="N59" s="20">
        <f t="shared" ref="N59:N93" si="22">ROUND(C59*$N$8,2)</f>
        <v>214.11</v>
      </c>
      <c r="O59" s="45">
        <f t="shared" ref="O59:O93" si="23">ROUND(C59*$O$8,2)</f>
        <v>321.16000000000003</v>
      </c>
      <c r="P59" s="105"/>
      <c r="Q59" s="145">
        <v>1</v>
      </c>
      <c r="R59" s="44">
        <f>ROUND(index!$O$33+(C59*12)*index!$O$34,2)</f>
        <v>968.05</v>
      </c>
      <c r="S59" s="45">
        <f>ROUND(index!$O$37+(C59*12)*index!$O$38,2)</f>
        <v>803.93</v>
      </c>
      <c r="T59" s="31"/>
      <c r="U59" s="145">
        <v>1</v>
      </c>
      <c r="V59" s="259">
        <f>ROUND(index!$O$41+(C59*12)*index!$O$42,2)</f>
        <v>1771.98</v>
      </c>
    </row>
    <row r="60" spans="1:22" x14ac:dyDescent="0.25">
      <c r="A60" s="108">
        <v>2</v>
      </c>
      <c r="B60" s="164">
        <f t="shared" si="13"/>
        <v>1989.12</v>
      </c>
      <c r="C60" s="344">
        <f>ROUND(B60*index!$O$8,2)</f>
        <v>2069.48</v>
      </c>
      <c r="D60" s="216">
        <f t="shared" si="20"/>
        <v>12.5677</v>
      </c>
      <c r="E60" s="31"/>
      <c r="F60" s="37">
        <f t="shared" si="14"/>
        <v>3.2675999999999998</v>
      </c>
      <c r="G60" s="22">
        <f t="shared" si="15"/>
        <v>7.0378999999999996</v>
      </c>
      <c r="H60" s="22">
        <f t="shared" si="16"/>
        <v>4.3986999999999998</v>
      </c>
      <c r="I60" s="22">
        <f t="shared" si="17"/>
        <v>6.2839</v>
      </c>
      <c r="J60" s="22">
        <f t="shared" si="18"/>
        <v>3.7703000000000002</v>
      </c>
      <c r="K60" s="38">
        <f t="shared" si="19"/>
        <v>2.5135000000000001</v>
      </c>
      <c r="L60" s="31"/>
      <c r="M60" s="44">
        <f t="shared" si="21"/>
        <v>108.85</v>
      </c>
      <c r="N60" s="20">
        <f t="shared" si="22"/>
        <v>217.71</v>
      </c>
      <c r="O60" s="45">
        <f t="shared" si="23"/>
        <v>326.56</v>
      </c>
      <c r="P60" s="105"/>
      <c r="Q60" s="145">
        <v>2</v>
      </c>
      <c r="R60" s="44">
        <f>ROUND(index!$O$33+(C60*12)*index!$O$34,2)</f>
        <v>978.32</v>
      </c>
      <c r="S60" s="45">
        <f>ROUND(index!$O$37+(C60*12)*index!$O$38,2)</f>
        <v>806.11</v>
      </c>
      <c r="T60" s="31"/>
      <c r="U60" s="145">
        <v>2</v>
      </c>
      <c r="V60" s="259">
        <f>ROUND(index!$O$41+(C60*12)*index!$O$42,2)</f>
        <v>1784.43</v>
      </c>
    </row>
    <row r="61" spans="1:22" x14ac:dyDescent="0.25">
      <c r="A61" s="108">
        <v>3</v>
      </c>
      <c r="B61" s="164">
        <f t="shared" si="13"/>
        <v>2020.07</v>
      </c>
      <c r="C61" s="344">
        <f>ROUND(B61*index!$O$8,2)</f>
        <v>2101.6799999999998</v>
      </c>
      <c r="D61" s="216">
        <f t="shared" si="20"/>
        <v>12.763199999999999</v>
      </c>
      <c r="E61" s="31"/>
      <c r="F61" s="37">
        <f t="shared" si="14"/>
        <v>3.3184</v>
      </c>
      <c r="G61" s="22">
        <f t="shared" si="15"/>
        <v>7.1474000000000002</v>
      </c>
      <c r="H61" s="22">
        <f t="shared" si="16"/>
        <v>4.4671000000000003</v>
      </c>
      <c r="I61" s="22">
        <f t="shared" si="17"/>
        <v>6.3815999999999997</v>
      </c>
      <c r="J61" s="22">
        <f t="shared" si="18"/>
        <v>3.8290000000000002</v>
      </c>
      <c r="K61" s="38">
        <f t="shared" si="19"/>
        <v>2.5526</v>
      </c>
      <c r="L61" s="31"/>
      <c r="M61" s="44">
        <f t="shared" si="21"/>
        <v>110.55</v>
      </c>
      <c r="N61" s="20">
        <f t="shared" si="22"/>
        <v>221.1</v>
      </c>
      <c r="O61" s="45">
        <f t="shared" si="23"/>
        <v>331.65</v>
      </c>
      <c r="P61" s="105"/>
      <c r="Q61" s="145">
        <v>3</v>
      </c>
      <c r="R61" s="44">
        <f>ROUND(index!$O$33+(C61*12)*index!$O$34,2)</f>
        <v>987.98</v>
      </c>
      <c r="S61" s="45">
        <f>ROUND(index!$O$37+(C61*12)*index!$O$38,2)</f>
        <v>808.16</v>
      </c>
      <c r="T61" s="31"/>
      <c r="U61" s="145">
        <v>3</v>
      </c>
      <c r="V61" s="259">
        <f>ROUND(index!$O$41+(C61*12)*index!$O$42,2)</f>
        <v>1796.14</v>
      </c>
    </row>
    <row r="62" spans="1:22" x14ac:dyDescent="0.25">
      <c r="A62" s="108">
        <v>4</v>
      </c>
      <c r="B62" s="164">
        <f t="shared" si="13"/>
        <v>2049.14</v>
      </c>
      <c r="C62" s="344">
        <f>ROUND(B62*index!$O$8,2)</f>
        <v>2131.9299999999998</v>
      </c>
      <c r="D62" s="216">
        <f t="shared" si="20"/>
        <v>12.946899999999999</v>
      </c>
      <c r="E62" s="31"/>
      <c r="F62" s="37">
        <f t="shared" si="14"/>
        <v>3.3662000000000001</v>
      </c>
      <c r="G62" s="22">
        <f t="shared" si="15"/>
        <v>7.2503000000000002</v>
      </c>
      <c r="H62" s="22">
        <f t="shared" si="16"/>
        <v>4.5313999999999997</v>
      </c>
      <c r="I62" s="22">
        <f t="shared" si="17"/>
        <v>6.4734999999999996</v>
      </c>
      <c r="J62" s="22">
        <f t="shared" si="18"/>
        <v>3.8841000000000001</v>
      </c>
      <c r="K62" s="38">
        <f t="shared" si="19"/>
        <v>2.5893999999999999</v>
      </c>
      <c r="L62" s="31"/>
      <c r="M62" s="44">
        <f t="shared" si="21"/>
        <v>112.14</v>
      </c>
      <c r="N62" s="20">
        <f t="shared" si="22"/>
        <v>224.28</v>
      </c>
      <c r="O62" s="45">
        <f t="shared" si="23"/>
        <v>336.42</v>
      </c>
      <c r="P62" s="105"/>
      <c r="Q62" s="145">
        <v>4</v>
      </c>
      <c r="R62" s="44">
        <f>ROUND(index!$O$33+(C62*12)*index!$O$34,2)</f>
        <v>997.06</v>
      </c>
      <c r="S62" s="45">
        <f>ROUND(index!$O$37+(C62*12)*index!$O$38,2)</f>
        <v>810.08</v>
      </c>
      <c r="T62" s="31"/>
      <c r="U62" s="145">
        <v>4</v>
      </c>
      <c r="V62" s="259">
        <f>ROUND(index!$O$41+(C62*12)*index!$O$42,2)</f>
        <v>1807.14</v>
      </c>
    </row>
    <row r="63" spans="1:22" x14ac:dyDescent="0.25">
      <c r="A63" s="108">
        <v>5</v>
      </c>
      <c r="B63" s="164">
        <f t="shared" si="13"/>
        <v>2076.4299999999998</v>
      </c>
      <c r="C63" s="344">
        <f>ROUND(B63*index!$O$8,2)</f>
        <v>2160.3200000000002</v>
      </c>
      <c r="D63" s="216">
        <f t="shared" si="20"/>
        <v>13.119400000000001</v>
      </c>
      <c r="E63" s="31"/>
      <c r="F63" s="37">
        <f t="shared" si="14"/>
        <v>3.411</v>
      </c>
      <c r="G63" s="22">
        <f t="shared" si="15"/>
        <v>7.3468999999999998</v>
      </c>
      <c r="H63" s="22">
        <f t="shared" si="16"/>
        <v>4.5918000000000001</v>
      </c>
      <c r="I63" s="22">
        <f t="shared" si="17"/>
        <v>6.5597000000000003</v>
      </c>
      <c r="J63" s="22">
        <f t="shared" si="18"/>
        <v>3.9358</v>
      </c>
      <c r="K63" s="38">
        <f t="shared" si="19"/>
        <v>2.6238999999999999</v>
      </c>
      <c r="L63" s="31"/>
      <c r="M63" s="44">
        <f t="shared" si="21"/>
        <v>113.63</v>
      </c>
      <c r="N63" s="20">
        <f t="shared" si="22"/>
        <v>227.27</v>
      </c>
      <c r="O63" s="45">
        <f t="shared" si="23"/>
        <v>340.9</v>
      </c>
      <c r="P63" s="105"/>
      <c r="Q63" s="145">
        <v>5</v>
      </c>
      <c r="R63" s="44">
        <f>ROUND(index!$O$33+(C63*12)*index!$O$34,2)</f>
        <v>1005.58</v>
      </c>
      <c r="S63" s="45">
        <f>ROUND(index!$O$37+(C63*12)*index!$O$38,2)</f>
        <v>811.89</v>
      </c>
      <c r="T63" s="31"/>
      <c r="U63" s="145">
        <v>5</v>
      </c>
      <c r="V63" s="259">
        <f>ROUND(index!$O$41+(C63*12)*index!$O$42,2)</f>
        <v>1817.46</v>
      </c>
    </row>
    <row r="64" spans="1:22" x14ac:dyDescent="0.25">
      <c r="A64" s="108">
        <v>6</v>
      </c>
      <c r="B64" s="164">
        <f t="shared" si="13"/>
        <v>2109.3000000000002</v>
      </c>
      <c r="C64" s="344">
        <f>ROUND(B64*index!$O$8,2)</f>
        <v>2194.52</v>
      </c>
      <c r="D64" s="216">
        <f t="shared" si="20"/>
        <v>13.327</v>
      </c>
      <c r="E64" s="31"/>
      <c r="F64" s="37">
        <f t="shared" si="14"/>
        <v>3.4649999999999999</v>
      </c>
      <c r="G64" s="22">
        <f t="shared" si="15"/>
        <v>7.4630999999999998</v>
      </c>
      <c r="H64" s="22">
        <f t="shared" si="16"/>
        <v>4.6645000000000003</v>
      </c>
      <c r="I64" s="22">
        <f t="shared" si="17"/>
        <v>6.6635</v>
      </c>
      <c r="J64" s="22">
        <f t="shared" si="18"/>
        <v>3.9981</v>
      </c>
      <c r="K64" s="38">
        <f t="shared" si="19"/>
        <v>2.6654</v>
      </c>
      <c r="L64" s="31"/>
      <c r="M64" s="44">
        <f t="shared" si="21"/>
        <v>115.43</v>
      </c>
      <c r="N64" s="20">
        <f t="shared" si="22"/>
        <v>230.86</v>
      </c>
      <c r="O64" s="45">
        <f t="shared" si="23"/>
        <v>346.3</v>
      </c>
      <c r="P64" s="105"/>
      <c r="Q64" s="145">
        <v>6</v>
      </c>
      <c r="R64" s="44">
        <f>ROUND(index!$O$33+(C64*12)*index!$O$34,2)</f>
        <v>1015.84</v>
      </c>
      <c r="S64" s="45">
        <f>ROUND(index!$O$37+(C64*12)*index!$O$38,2)</f>
        <v>814.06</v>
      </c>
      <c r="T64" s="31"/>
      <c r="U64" s="145">
        <v>6</v>
      </c>
      <c r="V64" s="259">
        <f>ROUND(index!$O$41+(C64*12)*index!$O$42,2)</f>
        <v>1829.9</v>
      </c>
    </row>
    <row r="65" spans="1:22" x14ac:dyDescent="0.25">
      <c r="A65" s="108">
        <v>7</v>
      </c>
      <c r="B65" s="164">
        <f t="shared" si="13"/>
        <v>2133.2600000000002</v>
      </c>
      <c r="C65" s="344">
        <f>ROUND(B65*index!$O$8,2)</f>
        <v>2219.44</v>
      </c>
      <c r="D65" s="216">
        <f t="shared" si="20"/>
        <v>13.478400000000001</v>
      </c>
      <c r="E65" s="31"/>
      <c r="F65" s="37">
        <f t="shared" si="14"/>
        <v>3.5044</v>
      </c>
      <c r="G65" s="22">
        <f t="shared" si="15"/>
        <v>7.5479000000000003</v>
      </c>
      <c r="H65" s="22">
        <f t="shared" si="16"/>
        <v>4.7173999999999996</v>
      </c>
      <c r="I65" s="22">
        <f t="shared" si="17"/>
        <v>6.7392000000000003</v>
      </c>
      <c r="J65" s="22">
        <f t="shared" si="18"/>
        <v>4.0434999999999999</v>
      </c>
      <c r="K65" s="38">
        <f t="shared" si="19"/>
        <v>2.6957</v>
      </c>
      <c r="L65" s="31"/>
      <c r="M65" s="44">
        <f t="shared" si="21"/>
        <v>116.74</v>
      </c>
      <c r="N65" s="20">
        <f t="shared" si="22"/>
        <v>233.49</v>
      </c>
      <c r="O65" s="45">
        <f t="shared" si="23"/>
        <v>350.23</v>
      </c>
      <c r="P65" s="105"/>
      <c r="Q65" s="145">
        <v>7</v>
      </c>
      <c r="R65" s="44">
        <f>ROUND(index!$O$33+(C65*12)*index!$O$34,2)</f>
        <v>1023.31</v>
      </c>
      <c r="S65" s="45">
        <f>ROUND(index!$O$37+(C65*12)*index!$O$38,2)</f>
        <v>815.65</v>
      </c>
      <c r="T65" s="31"/>
      <c r="U65" s="145">
        <v>7</v>
      </c>
      <c r="V65" s="259">
        <f>ROUND(index!$O$41+(C65*12)*index!$O$42,2)</f>
        <v>1838.96</v>
      </c>
    </row>
    <row r="66" spans="1:22" x14ac:dyDescent="0.25">
      <c r="A66" s="108">
        <v>8</v>
      </c>
      <c r="B66" s="164">
        <f t="shared" si="13"/>
        <v>2155.67</v>
      </c>
      <c r="C66" s="344">
        <f>ROUND(B66*index!$O$8,2)</f>
        <v>2242.7600000000002</v>
      </c>
      <c r="D66" s="216">
        <f t="shared" si="20"/>
        <v>13.62</v>
      </c>
      <c r="E66" s="31"/>
      <c r="F66" s="37">
        <f t="shared" si="14"/>
        <v>3.5411999999999999</v>
      </c>
      <c r="G66" s="22">
        <f t="shared" si="15"/>
        <v>7.6272000000000002</v>
      </c>
      <c r="H66" s="22">
        <f t="shared" si="16"/>
        <v>4.7670000000000003</v>
      </c>
      <c r="I66" s="22">
        <f t="shared" si="17"/>
        <v>6.81</v>
      </c>
      <c r="J66" s="22">
        <f t="shared" si="18"/>
        <v>4.0860000000000003</v>
      </c>
      <c r="K66" s="38">
        <f t="shared" si="19"/>
        <v>2.7240000000000002</v>
      </c>
      <c r="L66" s="31"/>
      <c r="M66" s="44">
        <f t="shared" si="21"/>
        <v>117.97</v>
      </c>
      <c r="N66" s="20">
        <f t="shared" si="22"/>
        <v>235.94</v>
      </c>
      <c r="O66" s="45">
        <f t="shared" si="23"/>
        <v>353.91</v>
      </c>
      <c r="P66" s="105"/>
      <c r="Q66" s="145">
        <v>8</v>
      </c>
      <c r="R66" s="44">
        <f>ROUND(index!$O$33+(C66*12)*index!$O$34,2)</f>
        <v>1030.31</v>
      </c>
      <c r="S66" s="45">
        <f>ROUND(index!$O$37+(C66*12)*index!$O$38,2)</f>
        <v>817.13</v>
      </c>
      <c r="T66" s="31"/>
      <c r="U66" s="145">
        <v>8</v>
      </c>
      <c r="V66" s="259">
        <f>ROUND(index!$O$41+(C66*12)*index!$O$42,2)</f>
        <v>1847.44</v>
      </c>
    </row>
    <row r="67" spans="1:22" x14ac:dyDescent="0.25">
      <c r="A67" s="108">
        <v>9</v>
      </c>
      <c r="B67" s="164">
        <f t="shared" si="13"/>
        <v>2176.62</v>
      </c>
      <c r="C67" s="344">
        <f>ROUND(B67*index!$O$8,2)</f>
        <v>2264.56</v>
      </c>
      <c r="D67" s="216">
        <f t="shared" si="20"/>
        <v>13.7524</v>
      </c>
      <c r="E67" s="31"/>
      <c r="F67" s="37">
        <f t="shared" si="14"/>
        <v>3.5756000000000001</v>
      </c>
      <c r="G67" s="22">
        <f t="shared" si="15"/>
        <v>7.7012999999999998</v>
      </c>
      <c r="H67" s="22">
        <f t="shared" si="16"/>
        <v>4.8132999999999999</v>
      </c>
      <c r="I67" s="22">
        <f t="shared" si="17"/>
        <v>6.8761999999999999</v>
      </c>
      <c r="J67" s="22">
        <f t="shared" si="18"/>
        <v>4.1257000000000001</v>
      </c>
      <c r="K67" s="38">
        <f t="shared" si="19"/>
        <v>2.7505000000000002</v>
      </c>
      <c r="L67" s="31"/>
      <c r="M67" s="44">
        <f t="shared" si="21"/>
        <v>119.12</v>
      </c>
      <c r="N67" s="20">
        <f t="shared" si="22"/>
        <v>238.23</v>
      </c>
      <c r="O67" s="45">
        <f t="shared" si="23"/>
        <v>357.35</v>
      </c>
      <c r="P67" s="105"/>
      <c r="Q67" s="145">
        <v>9</v>
      </c>
      <c r="R67" s="44">
        <f>ROUND(index!$O$33+(C67*12)*index!$O$34,2)</f>
        <v>1036.8499999999999</v>
      </c>
      <c r="S67" s="45">
        <f>ROUND(index!$O$37+(C67*12)*index!$O$38,2)</f>
        <v>818.52</v>
      </c>
      <c r="T67" s="31"/>
      <c r="U67" s="145">
        <v>9</v>
      </c>
      <c r="V67" s="259">
        <f>ROUND(index!$O$41+(C67*12)*index!$O$42,2)</f>
        <v>1855.36</v>
      </c>
    </row>
    <row r="68" spans="1:22" x14ac:dyDescent="0.25">
      <c r="A68" s="108">
        <v>10</v>
      </c>
      <c r="B68" s="164">
        <f t="shared" si="13"/>
        <v>2196.19</v>
      </c>
      <c r="C68" s="344">
        <f>ROUND(B68*index!$O$8,2)</f>
        <v>2284.92</v>
      </c>
      <c r="D68" s="216">
        <f t="shared" si="20"/>
        <v>13.875999999999999</v>
      </c>
      <c r="E68" s="31"/>
      <c r="F68" s="37">
        <f t="shared" si="14"/>
        <v>3.6078000000000001</v>
      </c>
      <c r="G68" s="22">
        <f t="shared" si="15"/>
        <v>7.7706</v>
      </c>
      <c r="H68" s="22">
        <f t="shared" si="16"/>
        <v>4.8566000000000003</v>
      </c>
      <c r="I68" s="22">
        <f t="shared" si="17"/>
        <v>6.9379999999999997</v>
      </c>
      <c r="J68" s="22">
        <f t="shared" si="18"/>
        <v>4.1627999999999998</v>
      </c>
      <c r="K68" s="38">
        <f t="shared" si="19"/>
        <v>2.7751999999999999</v>
      </c>
      <c r="L68" s="31"/>
      <c r="M68" s="44">
        <f t="shared" si="21"/>
        <v>120.19</v>
      </c>
      <c r="N68" s="20">
        <f t="shared" si="22"/>
        <v>240.37</v>
      </c>
      <c r="O68" s="45">
        <f t="shared" si="23"/>
        <v>360.56</v>
      </c>
      <c r="P68" s="105"/>
      <c r="Q68" s="145">
        <v>10</v>
      </c>
      <c r="R68" s="44">
        <f>ROUND(index!$O$33+(C68*12)*index!$O$34,2)</f>
        <v>1042.96</v>
      </c>
      <c r="S68" s="45">
        <f>ROUND(index!$O$37+(C68*12)*index!$O$38,2)</f>
        <v>819.81</v>
      </c>
      <c r="T68" s="31"/>
      <c r="U68" s="145">
        <v>10</v>
      </c>
      <c r="V68" s="259">
        <f>ROUND(index!$O$41+(C68*12)*index!$O$42,2)</f>
        <v>1862.77</v>
      </c>
    </row>
    <row r="69" spans="1:22" x14ac:dyDescent="0.25">
      <c r="A69" s="108">
        <v>11</v>
      </c>
      <c r="B69" s="164">
        <f t="shared" si="13"/>
        <v>2221.7399999999998</v>
      </c>
      <c r="C69" s="344">
        <f>ROUND(B69*index!$O$8,2)</f>
        <v>2311.5</v>
      </c>
      <c r="D69" s="216">
        <f t="shared" si="20"/>
        <v>14.0374</v>
      </c>
      <c r="E69" s="31"/>
      <c r="F69" s="37">
        <f t="shared" si="14"/>
        <v>3.6497000000000002</v>
      </c>
      <c r="G69" s="22">
        <f t="shared" si="15"/>
        <v>7.8609</v>
      </c>
      <c r="H69" s="22">
        <f t="shared" si="16"/>
        <v>4.9131</v>
      </c>
      <c r="I69" s="22">
        <f t="shared" si="17"/>
        <v>7.0186999999999999</v>
      </c>
      <c r="J69" s="22">
        <f t="shared" si="18"/>
        <v>4.2111999999999998</v>
      </c>
      <c r="K69" s="38">
        <f t="shared" si="19"/>
        <v>2.8075000000000001</v>
      </c>
      <c r="L69" s="31"/>
      <c r="M69" s="44">
        <f t="shared" si="21"/>
        <v>121.58</v>
      </c>
      <c r="N69" s="20">
        <f t="shared" si="22"/>
        <v>243.17</v>
      </c>
      <c r="O69" s="45">
        <f t="shared" si="23"/>
        <v>364.75</v>
      </c>
      <c r="P69" s="105"/>
      <c r="Q69" s="145">
        <v>11</v>
      </c>
      <c r="R69" s="44">
        <f>ROUND(index!$O$33+(C69*12)*index!$O$34,2)</f>
        <v>1050.93</v>
      </c>
      <c r="S69" s="45">
        <f>ROUND(index!$O$37+(C69*12)*index!$O$38,2)</f>
        <v>821.5</v>
      </c>
      <c r="T69" s="31"/>
      <c r="U69" s="145">
        <v>11</v>
      </c>
      <c r="V69" s="259">
        <f>ROUND(index!$O$41+(C69*12)*index!$O$42,2)</f>
        <v>1872.43</v>
      </c>
    </row>
    <row r="70" spans="1:22" x14ac:dyDescent="0.25">
      <c r="A70" s="108">
        <v>12</v>
      </c>
      <c r="B70" s="164">
        <f t="shared" si="13"/>
        <v>2238.7800000000002</v>
      </c>
      <c r="C70" s="344">
        <f>ROUND(B70*index!$O$8,2)</f>
        <v>2329.23</v>
      </c>
      <c r="D70" s="216">
        <f t="shared" si="20"/>
        <v>14.145099999999999</v>
      </c>
      <c r="E70" s="31"/>
      <c r="F70" s="37">
        <f t="shared" si="14"/>
        <v>3.6777000000000002</v>
      </c>
      <c r="G70" s="22">
        <f t="shared" si="15"/>
        <v>7.9212999999999996</v>
      </c>
      <c r="H70" s="22">
        <f t="shared" si="16"/>
        <v>4.9508000000000001</v>
      </c>
      <c r="I70" s="22">
        <f t="shared" si="17"/>
        <v>7.0726000000000004</v>
      </c>
      <c r="J70" s="22">
        <f t="shared" si="18"/>
        <v>4.2435</v>
      </c>
      <c r="K70" s="38">
        <f t="shared" si="19"/>
        <v>2.8290000000000002</v>
      </c>
      <c r="L70" s="31"/>
      <c r="M70" s="44">
        <f t="shared" si="21"/>
        <v>122.52</v>
      </c>
      <c r="N70" s="20">
        <f t="shared" si="22"/>
        <v>245.03</v>
      </c>
      <c r="O70" s="45">
        <f t="shared" si="23"/>
        <v>367.55</v>
      </c>
      <c r="P70" s="105"/>
      <c r="Q70" s="145">
        <v>12</v>
      </c>
      <c r="R70" s="44">
        <f>ROUND(index!$O$33+(C70*12)*index!$O$34,2)</f>
        <v>1056.25</v>
      </c>
      <c r="S70" s="45">
        <f>ROUND(index!$O$37+(C70*12)*index!$O$38,2)</f>
        <v>822.63</v>
      </c>
      <c r="T70" s="31"/>
      <c r="U70" s="145">
        <v>12</v>
      </c>
      <c r="V70" s="259">
        <f>ROUND(index!$O$41+(C70*12)*index!$O$42,2)</f>
        <v>1878.88</v>
      </c>
    </row>
    <row r="71" spans="1:22" x14ac:dyDescent="0.25">
      <c r="A71" s="108">
        <v>13</v>
      </c>
      <c r="B71" s="164">
        <f t="shared" si="13"/>
        <v>2254.66</v>
      </c>
      <c r="C71" s="344">
        <f>ROUND(B71*index!$O$8,2)</f>
        <v>2345.75</v>
      </c>
      <c r="D71" s="216">
        <f t="shared" si="20"/>
        <v>14.2454</v>
      </c>
      <c r="E71" s="31"/>
      <c r="F71" s="37">
        <f t="shared" si="14"/>
        <v>3.7038000000000002</v>
      </c>
      <c r="G71" s="22">
        <f t="shared" si="15"/>
        <v>7.9774000000000003</v>
      </c>
      <c r="H71" s="22">
        <f t="shared" si="16"/>
        <v>4.9859</v>
      </c>
      <c r="I71" s="22">
        <f t="shared" si="17"/>
        <v>7.1227</v>
      </c>
      <c r="J71" s="22">
        <f t="shared" si="18"/>
        <v>4.2736000000000001</v>
      </c>
      <c r="K71" s="38">
        <f t="shared" si="19"/>
        <v>2.8491</v>
      </c>
      <c r="L71" s="31"/>
      <c r="M71" s="44">
        <f t="shared" si="21"/>
        <v>123.39</v>
      </c>
      <c r="N71" s="20">
        <f t="shared" si="22"/>
        <v>246.77</v>
      </c>
      <c r="O71" s="45">
        <f t="shared" si="23"/>
        <v>370.16</v>
      </c>
      <c r="P71" s="105"/>
      <c r="Q71" s="145">
        <v>13</v>
      </c>
      <c r="R71" s="44">
        <f>ROUND(index!$O$33+(C71*12)*index!$O$34,2)</f>
        <v>1061.21</v>
      </c>
      <c r="S71" s="45">
        <f>ROUND(index!$O$37+(C71*12)*index!$O$38,2)</f>
        <v>823.68</v>
      </c>
      <c r="T71" s="31"/>
      <c r="U71" s="145">
        <v>13</v>
      </c>
      <c r="V71" s="259">
        <f>ROUND(index!$O$41+(C71*12)*index!$O$42,2)</f>
        <v>1884.88</v>
      </c>
    </row>
    <row r="72" spans="1:22" x14ac:dyDescent="0.25">
      <c r="A72" s="108">
        <v>14</v>
      </c>
      <c r="B72" s="164">
        <f t="shared" si="13"/>
        <v>2269.46</v>
      </c>
      <c r="C72" s="344">
        <f>ROUND(B72*index!$O$8,2)</f>
        <v>2361.15</v>
      </c>
      <c r="D72" s="216">
        <f t="shared" si="20"/>
        <v>14.339</v>
      </c>
      <c r="E72" s="31"/>
      <c r="F72" s="37">
        <f t="shared" si="14"/>
        <v>3.7281</v>
      </c>
      <c r="G72" s="22">
        <f t="shared" si="15"/>
        <v>8.0297999999999998</v>
      </c>
      <c r="H72" s="22">
        <f t="shared" si="16"/>
        <v>5.0186999999999999</v>
      </c>
      <c r="I72" s="22">
        <f t="shared" si="17"/>
        <v>7.1695000000000002</v>
      </c>
      <c r="J72" s="22">
        <f t="shared" si="18"/>
        <v>4.3017000000000003</v>
      </c>
      <c r="K72" s="38">
        <f t="shared" si="19"/>
        <v>2.8677999999999999</v>
      </c>
      <c r="L72" s="31"/>
      <c r="M72" s="44">
        <f t="shared" si="21"/>
        <v>124.2</v>
      </c>
      <c r="N72" s="20">
        <f t="shared" si="22"/>
        <v>248.39</v>
      </c>
      <c r="O72" s="45">
        <f t="shared" si="23"/>
        <v>372.59</v>
      </c>
      <c r="P72" s="105"/>
      <c r="Q72" s="145">
        <v>14</v>
      </c>
      <c r="R72" s="44">
        <f>ROUND(index!$O$33+(C72*12)*index!$O$34,2)</f>
        <v>1065.83</v>
      </c>
      <c r="S72" s="45">
        <f>ROUND(index!$O$37+(C72*12)*index!$O$38,2)</f>
        <v>824.66</v>
      </c>
      <c r="T72" s="31"/>
      <c r="U72" s="145">
        <v>14</v>
      </c>
      <c r="V72" s="259">
        <f>ROUND(index!$O$41+(C72*12)*index!$O$42,2)</f>
        <v>1890.48</v>
      </c>
    </row>
    <row r="73" spans="1:22" x14ac:dyDescent="0.25">
      <c r="A73" s="108">
        <v>15</v>
      </c>
      <c r="B73" s="164">
        <f t="shared" si="13"/>
        <v>2283.2399999999998</v>
      </c>
      <c r="C73" s="344">
        <f>ROUND(B73*index!$O$8,2)</f>
        <v>2375.48</v>
      </c>
      <c r="D73" s="216">
        <f t="shared" si="20"/>
        <v>14.426</v>
      </c>
      <c r="E73" s="31"/>
      <c r="F73" s="37">
        <f t="shared" si="14"/>
        <v>3.7507999999999999</v>
      </c>
      <c r="G73" s="22">
        <f t="shared" si="15"/>
        <v>8.0785999999999998</v>
      </c>
      <c r="H73" s="22">
        <f t="shared" si="16"/>
        <v>5.0491000000000001</v>
      </c>
      <c r="I73" s="22">
        <f t="shared" si="17"/>
        <v>7.2130000000000001</v>
      </c>
      <c r="J73" s="22">
        <f t="shared" si="18"/>
        <v>4.3277999999999999</v>
      </c>
      <c r="K73" s="38">
        <f t="shared" si="19"/>
        <v>2.8852000000000002</v>
      </c>
      <c r="L73" s="31"/>
      <c r="M73" s="44">
        <f t="shared" si="21"/>
        <v>124.95</v>
      </c>
      <c r="N73" s="20">
        <f t="shared" si="22"/>
        <v>249.9</v>
      </c>
      <c r="O73" s="45">
        <f t="shared" si="23"/>
        <v>374.85</v>
      </c>
      <c r="P73" s="105"/>
      <c r="Q73" s="145">
        <v>15</v>
      </c>
      <c r="R73" s="44">
        <f>ROUND(index!$O$33+(C73*12)*index!$O$34,2)</f>
        <v>1070.1199999999999</v>
      </c>
      <c r="S73" s="45">
        <f>ROUND(index!$O$37+(C73*12)*index!$O$38,2)</f>
        <v>825.57</v>
      </c>
      <c r="T73" s="31"/>
      <c r="U73" s="145">
        <v>15</v>
      </c>
      <c r="V73" s="259">
        <f>ROUND(index!$O$41+(C73*12)*index!$O$42,2)</f>
        <v>1895.69</v>
      </c>
    </row>
    <row r="74" spans="1:22" x14ac:dyDescent="0.25">
      <c r="A74" s="108">
        <v>16</v>
      </c>
      <c r="B74" s="164">
        <f t="shared" si="13"/>
        <v>2299.64</v>
      </c>
      <c r="C74" s="344">
        <f>ROUND(B74*index!$O$8,2)</f>
        <v>2392.5500000000002</v>
      </c>
      <c r="D74" s="216">
        <f t="shared" si="20"/>
        <v>14.5297</v>
      </c>
      <c r="E74" s="31"/>
      <c r="F74" s="37">
        <f t="shared" si="14"/>
        <v>3.7776999999999998</v>
      </c>
      <c r="G74" s="22">
        <f t="shared" si="15"/>
        <v>8.1365999999999996</v>
      </c>
      <c r="H74" s="22">
        <f t="shared" si="16"/>
        <v>5.0853999999999999</v>
      </c>
      <c r="I74" s="22">
        <f t="shared" si="17"/>
        <v>7.2648999999999999</v>
      </c>
      <c r="J74" s="22">
        <f t="shared" si="18"/>
        <v>4.3589000000000002</v>
      </c>
      <c r="K74" s="38">
        <f t="shared" si="19"/>
        <v>2.9058999999999999</v>
      </c>
      <c r="L74" s="31"/>
      <c r="M74" s="44">
        <f t="shared" si="21"/>
        <v>125.85</v>
      </c>
      <c r="N74" s="20">
        <f t="shared" si="22"/>
        <v>251.7</v>
      </c>
      <c r="O74" s="45">
        <f t="shared" si="23"/>
        <v>377.54</v>
      </c>
      <c r="P74" s="105"/>
      <c r="Q74" s="145">
        <v>16</v>
      </c>
      <c r="R74" s="44">
        <f>ROUND(index!$O$33+(C74*12)*index!$O$34,2)</f>
        <v>1075.25</v>
      </c>
      <c r="S74" s="45">
        <f>ROUND(index!$O$37+(C74*12)*index!$O$38,2)</f>
        <v>826.66</v>
      </c>
      <c r="T74" s="31"/>
      <c r="U74" s="145">
        <v>16</v>
      </c>
      <c r="V74" s="259">
        <f>ROUND(index!$O$41+(C74*12)*index!$O$42,2)</f>
        <v>1901.9</v>
      </c>
    </row>
    <row r="75" spans="1:22" x14ac:dyDescent="0.25">
      <c r="A75" s="108">
        <v>17</v>
      </c>
      <c r="B75" s="164">
        <f t="shared" si="13"/>
        <v>2308.1</v>
      </c>
      <c r="C75" s="344">
        <f>ROUND(B75*index!$O$8,2)</f>
        <v>2401.35</v>
      </c>
      <c r="D75" s="216">
        <f t="shared" si="20"/>
        <v>14.5831</v>
      </c>
      <c r="E75" s="31"/>
      <c r="F75" s="37">
        <f t="shared" si="14"/>
        <v>3.7915999999999999</v>
      </c>
      <c r="G75" s="22">
        <f t="shared" si="15"/>
        <v>8.1664999999999992</v>
      </c>
      <c r="H75" s="22">
        <f t="shared" si="16"/>
        <v>5.1040999999999999</v>
      </c>
      <c r="I75" s="22">
        <f t="shared" si="17"/>
        <v>7.2915999999999999</v>
      </c>
      <c r="J75" s="22">
        <f t="shared" si="18"/>
        <v>4.3749000000000002</v>
      </c>
      <c r="K75" s="38">
        <f t="shared" si="19"/>
        <v>2.9165999999999999</v>
      </c>
      <c r="L75" s="31"/>
      <c r="M75" s="44">
        <f t="shared" si="21"/>
        <v>126.31</v>
      </c>
      <c r="N75" s="20">
        <f t="shared" si="22"/>
        <v>252.62</v>
      </c>
      <c r="O75" s="45">
        <f t="shared" si="23"/>
        <v>378.93</v>
      </c>
      <c r="P75" s="105"/>
      <c r="Q75" s="145">
        <v>17</v>
      </c>
      <c r="R75" s="44">
        <f>ROUND(index!$O$33+(C75*12)*index!$O$34,2)</f>
        <v>1077.8900000000001</v>
      </c>
      <c r="S75" s="45">
        <f>ROUND(index!$O$37+(C75*12)*index!$O$38,2)</f>
        <v>827.22</v>
      </c>
      <c r="T75" s="31"/>
      <c r="U75" s="145">
        <v>17</v>
      </c>
      <c r="V75" s="259">
        <f>ROUND(index!$O$41+(C75*12)*index!$O$42,2)</f>
        <v>1905.1</v>
      </c>
    </row>
    <row r="76" spans="1:22" x14ac:dyDescent="0.25">
      <c r="A76" s="108">
        <v>18</v>
      </c>
      <c r="B76" s="164">
        <f t="shared" si="13"/>
        <v>2315.9499999999998</v>
      </c>
      <c r="C76" s="344">
        <f>ROUND(B76*index!$O$8,2)</f>
        <v>2409.5100000000002</v>
      </c>
      <c r="D76" s="216">
        <f t="shared" si="20"/>
        <v>14.6327</v>
      </c>
      <c r="E76" s="31"/>
      <c r="F76" s="37">
        <f t="shared" si="14"/>
        <v>3.8045</v>
      </c>
      <c r="G76" s="22">
        <f t="shared" si="15"/>
        <v>8.1943000000000001</v>
      </c>
      <c r="H76" s="22">
        <f t="shared" si="16"/>
        <v>5.1214000000000004</v>
      </c>
      <c r="I76" s="22">
        <f t="shared" si="17"/>
        <v>7.3163999999999998</v>
      </c>
      <c r="J76" s="22">
        <f t="shared" si="18"/>
        <v>4.3898000000000001</v>
      </c>
      <c r="K76" s="38">
        <f t="shared" si="19"/>
        <v>2.9264999999999999</v>
      </c>
      <c r="L76" s="31"/>
      <c r="M76" s="44">
        <f t="shared" si="21"/>
        <v>126.74</v>
      </c>
      <c r="N76" s="20">
        <f t="shared" si="22"/>
        <v>253.48</v>
      </c>
      <c r="O76" s="45">
        <f t="shared" si="23"/>
        <v>380.22</v>
      </c>
      <c r="P76" s="105"/>
      <c r="Q76" s="145">
        <v>18</v>
      </c>
      <c r="R76" s="44">
        <f>ROUND(index!$O$33+(C76*12)*index!$O$34,2)</f>
        <v>1080.33</v>
      </c>
      <c r="S76" s="45">
        <f>ROUND(index!$O$37+(C76*12)*index!$O$38,2)</f>
        <v>827.73</v>
      </c>
      <c r="T76" s="31"/>
      <c r="U76" s="145">
        <v>18</v>
      </c>
      <c r="V76" s="259">
        <f>ROUND(index!$O$41+(C76*12)*index!$O$42,2)</f>
        <v>1908.07</v>
      </c>
    </row>
    <row r="77" spans="1:22" x14ac:dyDescent="0.25">
      <c r="A77" s="108">
        <v>19</v>
      </c>
      <c r="B77" s="164">
        <f t="shared" si="13"/>
        <v>2323.2399999999998</v>
      </c>
      <c r="C77" s="344">
        <f>ROUND(B77*index!$O$8,2)</f>
        <v>2417.1</v>
      </c>
      <c r="D77" s="216">
        <f t="shared" si="20"/>
        <v>14.678699999999999</v>
      </c>
      <c r="E77" s="31"/>
      <c r="F77" s="37">
        <f t="shared" si="14"/>
        <v>3.8165</v>
      </c>
      <c r="G77" s="22">
        <f t="shared" si="15"/>
        <v>8.2201000000000004</v>
      </c>
      <c r="H77" s="22">
        <f t="shared" si="16"/>
        <v>5.1375000000000002</v>
      </c>
      <c r="I77" s="22">
        <f t="shared" si="17"/>
        <v>7.3394000000000004</v>
      </c>
      <c r="J77" s="22">
        <f t="shared" si="18"/>
        <v>4.4036</v>
      </c>
      <c r="K77" s="38">
        <f t="shared" si="19"/>
        <v>2.9357000000000002</v>
      </c>
      <c r="L77" s="31"/>
      <c r="M77" s="44">
        <f t="shared" si="21"/>
        <v>127.14</v>
      </c>
      <c r="N77" s="20">
        <f t="shared" si="22"/>
        <v>254.28</v>
      </c>
      <c r="O77" s="45">
        <f t="shared" si="23"/>
        <v>381.42</v>
      </c>
      <c r="P77" s="105"/>
      <c r="Q77" s="145">
        <v>19</v>
      </c>
      <c r="R77" s="44">
        <f>ROUND(index!$O$33+(C77*12)*index!$O$34,2)</f>
        <v>1082.6099999999999</v>
      </c>
      <c r="S77" s="45">
        <f>ROUND(index!$O$37+(C77*12)*index!$O$38,2)</f>
        <v>828.22</v>
      </c>
      <c r="T77" s="31"/>
      <c r="U77" s="145">
        <v>19</v>
      </c>
      <c r="V77" s="259">
        <f>ROUND(index!$O$41+(C77*12)*index!$O$42,2)</f>
        <v>1910.83</v>
      </c>
    </row>
    <row r="78" spans="1:22" x14ac:dyDescent="0.25">
      <c r="A78" s="108">
        <v>20</v>
      </c>
      <c r="B78" s="164">
        <f t="shared" si="13"/>
        <v>2330.0100000000002</v>
      </c>
      <c r="C78" s="344">
        <f>ROUND(B78*index!$O$8,2)</f>
        <v>2424.14</v>
      </c>
      <c r="D78" s="216">
        <f t="shared" si="20"/>
        <v>14.721500000000001</v>
      </c>
      <c r="E78" s="31"/>
      <c r="F78" s="37">
        <f t="shared" si="14"/>
        <v>3.8275999999999999</v>
      </c>
      <c r="G78" s="22">
        <f t="shared" si="15"/>
        <v>8.2439999999999998</v>
      </c>
      <c r="H78" s="22">
        <f t="shared" si="16"/>
        <v>5.1524999999999999</v>
      </c>
      <c r="I78" s="22">
        <f t="shared" si="17"/>
        <v>7.3608000000000002</v>
      </c>
      <c r="J78" s="22">
        <f t="shared" si="18"/>
        <v>4.4165000000000001</v>
      </c>
      <c r="K78" s="38">
        <f t="shared" si="19"/>
        <v>2.9443000000000001</v>
      </c>
      <c r="L78" s="31"/>
      <c r="M78" s="44">
        <f t="shared" si="21"/>
        <v>127.51</v>
      </c>
      <c r="N78" s="20">
        <f t="shared" si="22"/>
        <v>255.02</v>
      </c>
      <c r="O78" s="45">
        <f t="shared" si="23"/>
        <v>382.53</v>
      </c>
      <c r="P78" s="105"/>
      <c r="Q78" s="145">
        <v>20</v>
      </c>
      <c r="R78" s="44">
        <f>ROUND(index!$O$33+(C78*12)*index!$O$34,2)</f>
        <v>1084.72</v>
      </c>
      <c r="S78" s="45">
        <f>ROUND(index!$O$37+(C78*12)*index!$O$38,2)</f>
        <v>828.67</v>
      </c>
      <c r="T78" s="31"/>
      <c r="U78" s="145">
        <v>20</v>
      </c>
      <c r="V78" s="259">
        <f>ROUND(index!$O$41+(C78*12)*index!$O$42,2)</f>
        <v>1913.39</v>
      </c>
    </row>
    <row r="79" spans="1:22" x14ac:dyDescent="0.25">
      <c r="A79" s="108">
        <v>21</v>
      </c>
      <c r="B79" s="164">
        <f t="shared" si="13"/>
        <v>2343.58</v>
      </c>
      <c r="C79" s="344">
        <f>ROUND(B79*index!$O$8,2)</f>
        <v>2438.2600000000002</v>
      </c>
      <c r="D79" s="216">
        <f t="shared" si="20"/>
        <v>14.8072</v>
      </c>
      <c r="E79" s="31"/>
      <c r="F79" s="37">
        <f t="shared" si="14"/>
        <v>3.8498999999999999</v>
      </c>
      <c r="G79" s="22">
        <f t="shared" si="15"/>
        <v>8.2919999999999998</v>
      </c>
      <c r="H79" s="22">
        <f t="shared" si="16"/>
        <v>5.1825000000000001</v>
      </c>
      <c r="I79" s="22">
        <f t="shared" si="17"/>
        <v>7.4036</v>
      </c>
      <c r="J79" s="22">
        <f t="shared" si="18"/>
        <v>4.4421999999999997</v>
      </c>
      <c r="K79" s="38">
        <f t="shared" si="19"/>
        <v>2.9613999999999998</v>
      </c>
      <c r="L79" s="31"/>
      <c r="M79" s="44">
        <f t="shared" si="21"/>
        <v>128.25</v>
      </c>
      <c r="N79" s="20">
        <f t="shared" si="22"/>
        <v>256.5</v>
      </c>
      <c r="O79" s="45">
        <f t="shared" si="23"/>
        <v>384.76</v>
      </c>
      <c r="P79" s="105"/>
      <c r="Q79" s="145">
        <v>21</v>
      </c>
      <c r="R79" s="44">
        <f>ROUND(index!$O$33+(C79*12)*index!$O$34,2)</f>
        <v>1088.96</v>
      </c>
      <c r="S79" s="45">
        <f>ROUND(index!$O$37+(C79*12)*index!$O$38,2)</f>
        <v>829.56</v>
      </c>
      <c r="T79" s="31"/>
      <c r="U79" s="145">
        <v>21</v>
      </c>
      <c r="V79" s="259">
        <f>ROUND(index!$O$41+(C79*12)*index!$O$42,2)</f>
        <v>1918.52</v>
      </c>
    </row>
    <row r="80" spans="1:22" x14ac:dyDescent="0.25">
      <c r="A80" s="108">
        <v>22</v>
      </c>
      <c r="B80" s="164">
        <f t="shared" si="13"/>
        <v>2349.4</v>
      </c>
      <c r="C80" s="344">
        <f>ROUND(B80*index!$O$8,2)</f>
        <v>2444.3200000000002</v>
      </c>
      <c r="D80" s="216">
        <f t="shared" si="20"/>
        <v>14.843999999999999</v>
      </c>
      <c r="E80" s="31"/>
      <c r="F80" s="37">
        <f t="shared" si="14"/>
        <v>3.8593999999999999</v>
      </c>
      <c r="G80" s="22">
        <f t="shared" si="15"/>
        <v>8.3125999999999998</v>
      </c>
      <c r="H80" s="22">
        <f t="shared" si="16"/>
        <v>5.1954000000000002</v>
      </c>
      <c r="I80" s="22">
        <f t="shared" si="17"/>
        <v>7.4219999999999997</v>
      </c>
      <c r="J80" s="22">
        <f t="shared" si="18"/>
        <v>4.4531999999999998</v>
      </c>
      <c r="K80" s="38">
        <f t="shared" si="19"/>
        <v>2.9687999999999999</v>
      </c>
      <c r="L80" s="31"/>
      <c r="M80" s="44">
        <f t="shared" si="21"/>
        <v>128.57</v>
      </c>
      <c r="N80" s="20">
        <f t="shared" si="22"/>
        <v>257.14</v>
      </c>
      <c r="O80" s="45">
        <f t="shared" si="23"/>
        <v>385.71</v>
      </c>
      <c r="P80" s="105"/>
      <c r="Q80" s="145">
        <v>22</v>
      </c>
      <c r="R80" s="44">
        <f>ROUND(index!$O$33+(C80*12)*index!$O$34,2)</f>
        <v>1090.78</v>
      </c>
      <c r="S80" s="45">
        <f>ROUND(index!$O$37+(C80*12)*index!$O$38,2)</f>
        <v>829.95</v>
      </c>
      <c r="T80" s="31"/>
      <c r="U80" s="145">
        <v>22</v>
      </c>
      <c r="V80" s="259">
        <f>ROUND(index!$O$41+(C80*12)*index!$O$42,2)</f>
        <v>1920.72</v>
      </c>
    </row>
    <row r="81" spans="1:22" x14ac:dyDescent="0.25">
      <c r="A81" s="108">
        <v>23</v>
      </c>
      <c r="B81" s="164">
        <f t="shared" si="13"/>
        <v>2354.8000000000002</v>
      </c>
      <c r="C81" s="344">
        <f>ROUND(B81*index!$O$8,2)</f>
        <v>2449.9299999999998</v>
      </c>
      <c r="D81" s="216">
        <f t="shared" si="20"/>
        <v>14.8781</v>
      </c>
      <c r="E81" s="31"/>
      <c r="F81" s="37">
        <f t="shared" si="14"/>
        <v>3.8683000000000001</v>
      </c>
      <c r="G81" s="22">
        <f t="shared" si="15"/>
        <v>8.3316999999999997</v>
      </c>
      <c r="H81" s="22">
        <f t="shared" si="16"/>
        <v>5.2073</v>
      </c>
      <c r="I81" s="22">
        <f t="shared" si="17"/>
        <v>7.4390999999999998</v>
      </c>
      <c r="J81" s="22">
        <f t="shared" si="18"/>
        <v>4.4634</v>
      </c>
      <c r="K81" s="38">
        <f t="shared" si="19"/>
        <v>2.9756</v>
      </c>
      <c r="L81" s="31"/>
      <c r="M81" s="44">
        <f t="shared" si="21"/>
        <v>128.87</v>
      </c>
      <c r="N81" s="20">
        <f t="shared" si="22"/>
        <v>257.73</v>
      </c>
      <c r="O81" s="45">
        <f t="shared" si="23"/>
        <v>386.6</v>
      </c>
      <c r="P81" s="105"/>
      <c r="Q81" s="145">
        <v>23</v>
      </c>
      <c r="R81" s="44">
        <f>ROUND(index!$O$33+(C81*12)*index!$O$34,2)</f>
        <v>1092.46</v>
      </c>
      <c r="S81" s="45">
        <f>ROUND(index!$O$37+(C81*12)*index!$O$38,2)</f>
        <v>830.31</v>
      </c>
      <c r="T81" s="31"/>
      <c r="U81" s="145">
        <v>23</v>
      </c>
      <c r="V81" s="259">
        <f>ROUND(index!$O$41+(C81*12)*index!$O$42,2)</f>
        <v>1922.76</v>
      </c>
    </row>
    <row r="82" spans="1:22" x14ac:dyDescent="0.25">
      <c r="A82" s="108">
        <v>24</v>
      </c>
      <c r="B82" s="164">
        <f t="shared" si="13"/>
        <v>2359.8000000000002</v>
      </c>
      <c r="C82" s="344">
        <f>ROUND(B82*index!$O$8,2)</f>
        <v>2455.14</v>
      </c>
      <c r="D82" s="216">
        <f t="shared" si="20"/>
        <v>14.909800000000001</v>
      </c>
      <c r="E82" s="31"/>
      <c r="F82" s="37">
        <f t="shared" si="14"/>
        <v>3.8765000000000001</v>
      </c>
      <c r="G82" s="22">
        <f t="shared" si="15"/>
        <v>8.3495000000000008</v>
      </c>
      <c r="H82" s="22">
        <f t="shared" si="16"/>
        <v>5.2183999999999999</v>
      </c>
      <c r="I82" s="22">
        <f t="shared" si="17"/>
        <v>7.4549000000000003</v>
      </c>
      <c r="J82" s="22">
        <f t="shared" si="18"/>
        <v>4.4729000000000001</v>
      </c>
      <c r="K82" s="38">
        <f t="shared" si="19"/>
        <v>2.9820000000000002</v>
      </c>
      <c r="L82" s="31"/>
      <c r="M82" s="44">
        <f t="shared" si="21"/>
        <v>129.13999999999999</v>
      </c>
      <c r="N82" s="20">
        <f t="shared" si="22"/>
        <v>258.27999999999997</v>
      </c>
      <c r="O82" s="45">
        <f t="shared" si="23"/>
        <v>387.42</v>
      </c>
      <c r="P82" s="105"/>
      <c r="Q82" s="145">
        <v>24</v>
      </c>
      <c r="R82" s="44">
        <f>ROUND(index!$O$33+(C82*12)*index!$O$34,2)</f>
        <v>1094.02</v>
      </c>
      <c r="S82" s="45">
        <f>ROUND(index!$O$37+(C82*12)*index!$O$38,2)</f>
        <v>830.64</v>
      </c>
      <c r="T82" s="31"/>
      <c r="U82" s="145">
        <v>24</v>
      </c>
      <c r="V82" s="259">
        <f>ROUND(index!$O$41+(C82*12)*index!$O$42,2)</f>
        <v>1924.66</v>
      </c>
    </row>
    <row r="83" spans="1:22" x14ac:dyDescent="0.25">
      <c r="A83" s="108">
        <v>25</v>
      </c>
      <c r="B83" s="164">
        <f t="shared" si="13"/>
        <v>2364.44</v>
      </c>
      <c r="C83" s="344">
        <f>ROUND(B83*index!$O$8,2)</f>
        <v>2459.96</v>
      </c>
      <c r="D83" s="216">
        <f t="shared" si="20"/>
        <v>14.939</v>
      </c>
      <c r="E83" s="31"/>
      <c r="F83" s="37">
        <f t="shared" si="14"/>
        <v>3.8841000000000001</v>
      </c>
      <c r="G83" s="22">
        <f t="shared" si="15"/>
        <v>8.3658000000000001</v>
      </c>
      <c r="H83" s="22">
        <f t="shared" si="16"/>
        <v>5.2286999999999999</v>
      </c>
      <c r="I83" s="22">
        <f t="shared" si="17"/>
        <v>7.4695</v>
      </c>
      <c r="J83" s="22">
        <f t="shared" si="18"/>
        <v>4.4817</v>
      </c>
      <c r="K83" s="38">
        <f t="shared" si="19"/>
        <v>2.9878</v>
      </c>
      <c r="L83" s="31"/>
      <c r="M83" s="44">
        <f t="shared" si="21"/>
        <v>129.38999999999999</v>
      </c>
      <c r="N83" s="20">
        <f t="shared" si="22"/>
        <v>258.79000000000002</v>
      </c>
      <c r="O83" s="45">
        <f t="shared" si="23"/>
        <v>388.18</v>
      </c>
      <c r="P83" s="105"/>
      <c r="Q83" s="145">
        <v>25</v>
      </c>
      <c r="R83" s="44">
        <f>ROUND(index!$O$33+(C83*12)*index!$O$34,2)</f>
        <v>1095.47</v>
      </c>
      <c r="S83" s="45">
        <f>ROUND(index!$O$37+(C83*12)*index!$O$38,2)</f>
        <v>830.94</v>
      </c>
      <c r="T83" s="31"/>
      <c r="U83" s="145">
        <v>25</v>
      </c>
      <c r="V83" s="259">
        <f>ROUND(index!$O$41+(C83*12)*index!$O$42,2)</f>
        <v>1926.41</v>
      </c>
    </row>
    <row r="84" spans="1:22" x14ac:dyDescent="0.25">
      <c r="A84" s="108">
        <v>26</v>
      </c>
      <c r="B84" s="164">
        <f t="shared" si="13"/>
        <v>2376.04</v>
      </c>
      <c r="C84" s="344">
        <f>ROUND(B84*index!$O$8,2)</f>
        <v>2472.0300000000002</v>
      </c>
      <c r="D84" s="216">
        <f t="shared" si="20"/>
        <v>15.0123</v>
      </c>
      <c r="E84" s="31"/>
      <c r="F84" s="37">
        <f t="shared" si="14"/>
        <v>3.9032</v>
      </c>
      <c r="G84" s="22">
        <f t="shared" si="15"/>
        <v>8.4069000000000003</v>
      </c>
      <c r="H84" s="22">
        <f t="shared" si="16"/>
        <v>5.2542999999999997</v>
      </c>
      <c r="I84" s="22">
        <f t="shared" si="17"/>
        <v>7.5061999999999998</v>
      </c>
      <c r="J84" s="22">
        <f t="shared" si="18"/>
        <v>4.5037000000000003</v>
      </c>
      <c r="K84" s="38">
        <f t="shared" si="19"/>
        <v>3.0024999999999999</v>
      </c>
      <c r="L84" s="31"/>
      <c r="M84" s="44">
        <f t="shared" si="21"/>
        <v>130.03</v>
      </c>
      <c r="N84" s="20">
        <f t="shared" si="22"/>
        <v>260.06</v>
      </c>
      <c r="O84" s="45">
        <f t="shared" si="23"/>
        <v>390.09</v>
      </c>
      <c r="P84" s="105"/>
      <c r="Q84" s="145">
        <v>26</v>
      </c>
      <c r="R84" s="44">
        <f>ROUND(index!$O$33+(C84*12)*index!$O$34,2)</f>
        <v>1099.0899999999999</v>
      </c>
      <c r="S84" s="45">
        <f>ROUND(index!$O$37+(C84*12)*index!$O$38,2)</f>
        <v>831.71</v>
      </c>
      <c r="T84" s="31"/>
      <c r="U84" s="145">
        <v>26</v>
      </c>
      <c r="V84" s="259">
        <f>ROUND(index!$O$41+(C84*12)*index!$O$42,2)</f>
        <v>1930.8</v>
      </c>
    </row>
    <row r="85" spans="1:22" x14ac:dyDescent="0.25">
      <c r="A85" s="108">
        <v>27</v>
      </c>
      <c r="B85" s="164">
        <f t="shared" si="13"/>
        <v>2380.02</v>
      </c>
      <c r="C85" s="344">
        <f>ROUND(B85*index!$O$8,2)</f>
        <v>2476.17</v>
      </c>
      <c r="D85" s="216">
        <f t="shared" si="20"/>
        <v>15.0375</v>
      </c>
      <c r="E85" s="31"/>
      <c r="F85" s="37">
        <f t="shared" si="14"/>
        <v>3.9098000000000002</v>
      </c>
      <c r="G85" s="22">
        <f t="shared" si="15"/>
        <v>8.4209999999999994</v>
      </c>
      <c r="H85" s="22">
        <f t="shared" si="16"/>
        <v>5.2630999999999997</v>
      </c>
      <c r="I85" s="22">
        <f t="shared" si="17"/>
        <v>7.5187999999999997</v>
      </c>
      <c r="J85" s="22">
        <f t="shared" si="18"/>
        <v>4.5113000000000003</v>
      </c>
      <c r="K85" s="38">
        <f t="shared" si="19"/>
        <v>3.0074999999999998</v>
      </c>
      <c r="L85" s="31"/>
      <c r="M85" s="44">
        <f t="shared" si="21"/>
        <v>130.25</v>
      </c>
      <c r="N85" s="20">
        <f t="shared" si="22"/>
        <v>260.49</v>
      </c>
      <c r="O85" s="45">
        <f t="shared" si="23"/>
        <v>390.74</v>
      </c>
      <c r="P85" s="105"/>
      <c r="Q85" s="145">
        <v>27</v>
      </c>
      <c r="R85" s="44">
        <f>ROUND(index!$O$33+(C85*12)*index!$O$34,2)</f>
        <v>1100.33</v>
      </c>
      <c r="S85" s="45">
        <f>ROUND(index!$O$37+(C85*12)*index!$O$38,2)</f>
        <v>831.97</v>
      </c>
      <c r="T85" s="31"/>
      <c r="U85" s="145">
        <v>27</v>
      </c>
      <c r="V85" s="259">
        <f>ROUND(index!$O$41+(C85*12)*index!$O$42,2)</f>
        <v>1932.31</v>
      </c>
    </row>
    <row r="86" spans="1:22" x14ac:dyDescent="0.25">
      <c r="A86" s="108">
        <v>28</v>
      </c>
      <c r="B86" s="164">
        <f t="shared" si="13"/>
        <v>2383.71</v>
      </c>
      <c r="C86" s="344">
        <f>ROUND(B86*index!$O$8,2)</f>
        <v>2480.0100000000002</v>
      </c>
      <c r="D86" s="216">
        <f t="shared" si="20"/>
        <v>15.0608</v>
      </c>
      <c r="E86" s="31"/>
      <c r="F86" s="37">
        <f t="shared" si="14"/>
        <v>3.9157999999999999</v>
      </c>
      <c r="G86" s="22">
        <f t="shared" si="15"/>
        <v>8.4339999999999993</v>
      </c>
      <c r="H86" s="22">
        <f t="shared" si="16"/>
        <v>5.2713000000000001</v>
      </c>
      <c r="I86" s="22">
        <f t="shared" si="17"/>
        <v>7.5304000000000002</v>
      </c>
      <c r="J86" s="22">
        <f t="shared" si="18"/>
        <v>4.5182000000000002</v>
      </c>
      <c r="K86" s="38">
        <f t="shared" si="19"/>
        <v>3.0122</v>
      </c>
      <c r="L86" s="31"/>
      <c r="M86" s="44">
        <f t="shared" si="21"/>
        <v>130.44999999999999</v>
      </c>
      <c r="N86" s="20">
        <f t="shared" si="22"/>
        <v>260.89999999999998</v>
      </c>
      <c r="O86" s="45">
        <f t="shared" si="23"/>
        <v>391.35</v>
      </c>
      <c r="P86" s="105"/>
      <c r="Q86" s="145">
        <v>28</v>
      </c>
      <c r="R86" s="44">
        <f>ROUND(index!$O$33+(C86*12)*index!$O$34,2)</f>
        <v>1101.48</v>
      </c>
      <c r="S86" s="45">
        <f>ROUND(index!$O$37+(C86*12)*index!$O$38,2)</f>
        <v>832.22</v>
      </c>
      <c r="T86" s="31"/>
      <c r="U86" s="145">
        <v>28</v>
      </c>
      <c r="V86" s="259">
        <f>ROUND(index!$O$41+(C86*12)*index!$O$42,2)</f>
        <v>1933.7</v>
      </c>
    </row>
    <row r="87" spans="1:22" x14ac:dyDescent="0.25">
      <c r="A87" s="108">
        <v>29</v>
      </c>
      <c r="B87" s="164">
        <f t="shared" si="13"/>
        <v>2387.13</v>
      </c>
      <c r="C87" s="344">
        <f>ROUND(B87*index!$O$8,2)</f>
        <v>2483.5700000000002</v>
      </c>
      <c r="D87" s="216">
        <f t="shared" si="20"/>
        <v>15.0824</v>
      </c>
      <c r="E87" s="31"/>
      <c r="F87" s="37">
        <f t="shared" si="14"/>
        <v>3.9214000000000002</v>
      </c>
      <c r="G87" s="22">
        <f t="shared" si="15"/>
        <v>8.4460999999999995</v>
      </c>
      <c r="H87" s="22">
        <f t="shared" si="16"/>
        <v>5.2788000000000004</v>
      </c>
      <c r="I87" s="22">
        <f t="shared" si="17"/>
        <v>7.5411999999999999</v>
      </c>
      <c r="J87" s="22">
        <f t="shared" si="18"/>
        <v>4.5247000000000002</v>
      </c>
      <c r="K87" s="38">
        <f t="shared" si="19"/>
        <v>3.0165000000000002</v>
      </c>
      <c r="L87" s="31"/>
      <c r="M87" s="44">
        <f t="shared" si="21"/>
        <v>130.63999999999999</v>
      </c>
      <c r="N87" s="20">
        <f t="shared" si="22"/>
        <v>261.27</v>
      </c>
      <c r="O87" s="45">
        <f t="shared" si="23"/>
        <v>391.91</v>
      </c>
      <c r="P87" s="105"/>
      <c r="Q87" s="145">
        <v>29</v>
      </c>
      <c r="R87" s="44">
        <f>ROUND(index!$O$33+(C87*12)*index!$O$34,2)</f>
        <v>1102.55</v>
      </c>
      <c r="S87" s="45">
        <f>ROUND(index!$O$37+(C87*12)*index!$O$38,2)</f>
        <v>832.45</v>
      </c>
      <c r="T87" s="31"/>
      <c r="U87" s="145">
        <v>29</v>
      </c>
      <c r="V87" s="259">
        <f>ROUND(index!$O$41+(C87*12)*index!$O$42,2)</f>
        <v>1935</v>
      </c>
    </row>
    <row r="88" spans="1:22" x14ac:dyDescent="0.25">
      <c r="A88" s="108">
        <v>30</v>
      </c>
      <c r="B88" s="164">
        <f t="shared" si="13"/>
        <v>2390.3000000000002</v>
      </c>
      <c r="C88" s="344">
        <f>ROUND(B88*index!$O$8,2)</f>
        <v>2486.87</v>
      </c>
      <c r="D88" s="216">
        <f t="shared" si="20"/>
        <v>15.102399999999999</v>
      </c>
      <c r="E88" s="31"/>
      <c r="F88" s="37">
        <f t="shared" si="14"/>
        <v>3.9266000000000001</v>
      </c>
      <c r="G88" s="22">
        <f t="shared" si="15"/>
        <v>8.4573</v>
      </c>
      <c r="H88" s="22">
        <f t="shared" si="16"/>
        <v>5.2858000000000001</v>
      </c>
      <c r="I88" s="22">
        <f t="shared" si="17"/>
        <v>7.5511999999999997</v>
      </c>
      <c r="J88" s="22">
        <f t="shared" si="18"/>
        <v>4.5307000000000004</v>
      </c>
      <c r="K88" s="38">
        <f t="shared" si="19"/>
        <v>3.0205000000000002</v>
      </c>
      <c r="L88" s="31"/>
      <c r="M88" s="44">
        <f t="shared" si="21"/>
        <v>130.81</v>
      </c>
      <c r="N88" s="20">
        <f t="shared" si="22"/>
        <v>261.62</v>
      </c>
      <c r="O88" s="45">
        <f t="shared" si="23"/>
        <v>392.43</v>
      </c>
      <c r="P88" s="105"/>
      <c r="Q88" s="145">
        <v>30</v>
      </c>
      <c r="R88" s="44">
        <f>ROUND(index!$O$33+(C88*12)*index!$O$34,2)</f>
        <v>1103.54</v>
      </c>
      <c r="S88" s="45">
        <f>ROUND(index!$O$37+(C88*12)*index!$O$38,2)</f>
        <v>832.65</v>
      </c>
      <c r="T88" s="31"/>
      <c r="U88" s="145">
        <v>30</v>
      </c>
      <c r="V88" s="259">
        <f>ROUND(index!$O$41+(C88*12)*index!$O$42,2)</f>
        <v>1936.2</v>
      </c>
    </row>
    <row r="89" spans="1:22" x14ac:dyDescent="0.25">
      <c r="A89" s="108">
        <v>31</v>
      </c>
      <c r="B89" s="164">
        <f t="shared" si="13"/>
        <v>2400.48</v>
      </c>
      <c r="C89" s="344">
        <f>ROUND(B89*index!$O$8,2)</f>
        <v>2497.46</v>
      </c>
      <c r="D89" s="216">
        <f t="shared" si="20"/>
        <v>15.1668</v>
      </c>
      <c r="E89" s="31"/>
      <c r="F89" s="37">
        <f t="shared" si="14"/>
        <v>3.9434</v>
      </c>
      <c r="G89" s="22">
        <f t="shared" si="15"/>
        <v>8.4933999999999994</v>
      </c>
      <c r="H89" s="22">
        <f t="shared" si="16"/>
        <v>5.3083999999999998</v>
      </c>
      <c r="I89" s="22">
        <f t="shared" si="17"/>
        <v>7.5834000000000001</v>
      </c>
      <c r="J89" s="22">
        <f t="shared" si="18"/>
        <v>4.55</v>
      </c>
      <c r="K89" s="38">
        <f t="shared" si="19"/>
        <v>3.0333999999999999</v>
      </c>
      <c r="L89" s="31"/>
      <c r="M89" s="44">
        <f t="shared" si="21"/>
        <v>131.37</v>
      </c>
      <c r="N89" s="20">
        <f t="shared" si="22"/>
        <v>262.73</v>
      </c>
      <c r="O89" s="45">
        <f t="shared" si="23"/>
        <v>394.1</v>
      </c>
      <c r="P89" s="105"/>
      <c r="Q89" s="145">
        <v>31</v>
      </c>
      <c r="R89" s="44">
        <f>ROUND(index!$O$33+(C89*12)*index!$O$34,2)</f>
        <v>1106.72</v>
      </c>
      <c r="S89" s="45">
        <f>ROUND(index!$O$37+(C89*12)*index!$O$38,2)</f>
        <v>833.33</v>
      </c>
      <c r="T89" s="31"/>
      <c r="U89" s="145">
        <v>31</v>
      </c>
      <c r="V89" s="259">
        <f>ROUND(index!$O$41+(C89*12)*index!$O$42,2)</f>
        <v>1940.05</v>
      </c>
    </row>
    <row r="90" spans="1:22" x14ac:dyDescent="0.25">
      <c r="A90" s="109">
        <v>32</v>
      </c>
      <c r="B90" s="164">
        <f t="shared" si="13"/>
        <v>2403.1999999999998</v>
      </c>
      <c r="C90" s="344">
        <f>ROUND(B90*index!$O$8,2)</f>
        <v>2500.29</v>
      </c>
      <c r="D90" s="216">
        <f t="shared" si="20"/>
        <v>15.1839</v>
      </c>
      <c r="E90" s="31"/>
      <c r="F90" s="37">
        <f t="shared" si="14"/>
        <v>3.9478</v>
      </c>
      <c r="G90" s="22">
        <f t="shared" si="15"/>
        <v>8.5030000000000001</v>
      </c>
      <c r="H90" s="22">
        <f t="shared" si="16"/>
        <v>5.3144</v>
      </c>
      <c r="I90" s="22">
        <f t="shared" si="17"/>
        <v>7.5919999999999996</v>
      </c>
      <c r="J90" s="22">
        <f t="shared" si="18"/>
        <v>4.5552000000000001</v>
      </c>
      <c r="K90" s="38">
        <f t="shared" si="19"/>
        <v>3.0367999999999999</v>
      </c>
      <c r="L90" s="31"/>
      <c r="M90" s="44">
        <f t="shared" si="21"/>
        <v>131.52000000000001</v>
      </c>
      <c r="N90" s="20">
        <f t="shared" si="22"/>
        <v>263.02999999999997</v>
      </c>
      <c r="O90" s="45">
        <f t="shared" si="23"/>
        <v>394.55</v>
      </c>
      <c r="P90" s="105"/>
      <c r="Q90" s="146">
        <v>32</v>
      </c>
      <c r="R90" s="44">
        <f>ROUND(index!$O$33+(C90*12)*index!$O$34,2)</f>
        <v>1107.57</v>
      </c>
      <c r="S90" s="45">
        <f>ROUND(index!$O$37+(C90*12)*index!$O$38,2)</f>
        <v>833.51</v>
      </c>
      <c r="T90" s="31"/>
      <c r="U90" s="146">
        <v>32</v>
      </c>
      <c r="V90" s="259">
        <f>ROUND(index!$O$41+(C90*12)*index!$O$42,2)</f>
        <v>1941.08</v>
      </c>
    </row>
    <row r="91" spans="1:22" x14ac:dyDescent="0.25">
      <c r="A91" s="109">
        <v>33</v>
      </c>
      <c r="B91" s="164">
        <f t="shared" si="13"/>
        <v>2405.7199999999998</v>
      </c>
      <c r="C91" s="344">
        <f>ROUND(B91*index!$O$8,2)</f>
        <v>2502.91</v>
      </c>
      <c r="D91" s="216">
        <f t="shared" si="20"/>
        <v>15.1999</v>
      </c>
      <c r="E91" s="31"/>
      <c r="F91" s="37">
        <f t="shared" si="14"/>
        <v>3.952</v>
      </c>
      <c r="G91" s="22">
        <f t="shared" si="15"/>
        <v>8.5119000000000007</v>
      </c>
      <c r="H91" s="22">
        <f t="shared" si="16"/>
        <v>5.32</v>
      </c>
      <c r="I91" s="22">
        <f t="shared" si="17"/>
        <v>7.6</v>
      </c>
      <c r="J91" s="22">
        <f t="shared" si="18"/>
        <v>4.5599999999999996</v>
      </c>
      <c r="K91" s="38">
        <f t="shared" si="19"/>
        <v>3.04</v>
      </c>
      <c r="L91" s="31"/>
      <c r="M91" s="44">
        <f t="shared" si="21"/>
        <v>131.65</v>
      </c>
      <c r="N91" s="20">
        <f t="shared" si="22"/>
        <v>263.31</v>
      </c>
      <c r="O91" s="45">
        <f t="shared" si="23"/>
        <v>394.96</v>
      </c>
      <c r="P91" s="105"/>
      <c r="Q91" s="146">
        <v>33</v>
      </c>
      <c r="R91" s="44">
        <f>ROUND(index!$O$33+(C91*12)*index!$O$34,2)</f>
        <v>1108.3499999999999</v>
      </c>
      <c r="S91" s="45">
        <f>ROUND(index!$O$37+(C91*12)*index!$O$38,2)</f>
        <v>833.68</v>
      </c>
      <c r="T91" s="31"/>
      <c r="U91" s="146">
        <v>33</v>
      </c>
      <c r="V91" s="259">
        <f>ROUND(index!$O$41+(C91*12)*index!$O$42,2)</f>
        <v>1942.03</v>
      </c>
    </row>
    <row r="92" spans="1:22" x14ac:dyDescent="0.25">
      <c r="A92" s="109">
        <v>34</v>
      </c>
      <c r="B92" s="164">
        <f t="shared" si="13"/>
        <v>2408.0500000000002</v>
      </c>
      <c r="C92" s="344">
        <f>ROUND(B92*index!$O$8,2)</f>
        <v>2505.34</v>
      </c>
      <c r="D92" s="216">
        <f t="shared" si="20"/>
        <v>15.214600000000001</v>
      </c>
      <c r="E92" s="31"/>
      <c r="F92" s="37">
        <f t="shared" si="14"/>
        <v>3.9558</v>
      </c>
      <c r="G92" s="22">
        <f t="shared" si="15"/>
        <v>8.5202000000000009</v>
      </c>
      <c r="H92" s="22">
        <f t="shared" si="16"/>
        <v>5.3250999999999999</v>
      </c>
      <c r="I92" s="22">
        <f t="shared" si="17"/>
        <v>7.6073000000000004</v>
      </c>
      <c r="J92" s="22">
        <f t="shared" si="18"/>
        <v>4.5644</v>
      </c>
      <c r="K92" s="38">
        <f t="shared" si="19"/>
        <v>3.0428999999999999</v>
      </c>
      <c r="L92" s="31"/>
      <c r="M92" s="44">
        <f t="shared" si="21"/>
        <v>131.78</v>
      </c>
      <c r="N92" s="20">
        <f t="shared" si="22"/>
        <v>263.56</v>
      </c>
      <c r="O92" s="45">
        <f t="shared" si="23"/>
        <v>395.34</v>
      </c>
      <c r="P92" s="105"/>
      <c r="Q92" s="146">
        <v>34</v>
      </c>
      <c r="R92" s="44">
        <f>ROUND(index!$O$33+(C92*12)*index!$O$34,2)</f>
        <v>1109.08</v>
      </c>
      <c r="S92" s="45">
        <f>ROUND(index!$O$37+(C92*12)*index!$O$38,2)</f>
        <v>833.83</v>
      </c>
      <c r="T92" s="31"/>
      <c r="U92" s="146">
        <v>34</v>
      </c>
      <c r="V92" s="259">
        <f>ROUND(index!$O$41+(C92*12)*index!$O$42,2)</f>
        <v>1942.91</v>
      </c>
    </row>
    <row r="93" spans="1:22" ht="13.8" thickBot="1" x14ac:dyDescent="0.3">
      <c r="A93" s="110">
        <v>35</v>
      </c>
      <c r="B93" s="363">
        <f t="shared" si="13"/>
        <v>2410.21</v>
      </c>
      <c r="C93" s="345">
        <f>ROUND(B93*index!$O$8,2)</f>
        <v>2507.58</v>
      </c>
      <c r="D93" s="217">
        <f t="shared" si="20"/>
        <v>15.228199999999999</v>
      </c>
      <c r="E93" s="31"/>
      <c r="F93" s="335">
        <f t="shared" si="14"/>
        <v>3.9592999999999998</v>
      </c>
      <c r="G93" s="336">
        <f t="shared" si="15"/>
        <v>8.5277999999999992</v>
      </c>
      <c r="H93" s="336">
        <f t="shared" si="16"/>
        <v>5.3299000000000003</v>
      </c>
      <c r="I93" s="336">
        <f t="shared" si="17"/>
        <v>7.6140999999999996</v>
      </c>
      <c r="J93" s="336">
        <f t="shared" si="18"/>
        <v>4.5685000000000002</v>
      </c>
      <c r="K93" s="337">
        <f t="shared" si="19"/>
        <v>3.0455999999999999</v>
      </c>
      <c r="L93" s="31"/>
      <c r="M93" s="46">
        <f t="shared" si="21"/>
        <v>131.9</v>
      </c>
      <c r="N93" s="47">
        <f t="shared" si="22"/>
        <v>263.8</v>
      </c>
      <c r="O93" s="48">
        <f t="shared" si="23"/>
        <v>395.7</v>
      </c>
      <c r="P93" s="105"/>
      <c r="Q93" s="147">
        <v>35</v>
      </c>
      <c r="R93" s="46">
        <f>ROUND(index!$O$33+(C93*12)*index!$O$34,2)</f>
        <v>1109.75</v>
      </c>
      <c r="S93" s="48">
        <f>ROUND(index!$O$37+(C93*12)*index!$O$38,2)</f>
        <v>833.97</v>
      </c>
      <c r="T93" s="31"/>
      <c r="U93" s="147">
        <v>35</v>
      </c>
      <c r="V93" s="260">
        <f>ROUND(index!$O$41+(C93*12)*index!$O$42,2)</f>
        <v>1943.73</v>
      </c>
    </row>
    <row r="100" spans="1:22" x14ac:dyDescent="0.25">
      <c r="C100" s="329"/>
      <c r="D100" s="170"/>
    </row>
    <row r="101" spans="1:22" ht="16.2" thickBot="1" x14ac:dyDescent="0.35">
      <c r="B101" s="346"/>
      <c r="C101" s="170"/>
      <c r="D101" s="170"/>
    </row>
    <row r="102" spans="1:22" ht="16.2" thickBot="1" x14ac:dyDescent="0.35">
      <c r="A102" s="32"/>
      <c r="B102" s="351" t="s">
        <v>186</v>
      </c>
      <c r="C102" s="347" t="s">
        <v>158</v>
      </c>
      <c r="D102" s="350"/>
      <c r="E102" s="32"/>
      <c r="F102" s="352" t="s">
        <v>197</v>
      </c>
      <c r="G102" s="353"/>
      <c r="H102" s="353"/>
      <c r="I102" s="353"/>
      <c r="J102" s="353"/>
      <c r="K102" s="354"/>
      <c r="L102" s="32"/>
      <c r="M102" s="352" t="s">
        <v>203</v>
      </c>
      <c r="N102" s="353"/>
      <c r="O102" s="354"/>
      <c r="P102" s="32"/>
      <c r="Q102" s="32"/>
      <c r="R102" s="355" t="s">
        <v>451</v>
      </c>
      <c r="S102" s="356" t="s">
        <v>451</v>
      </c>
      <c r="T102" s="32"/>
      <c r="U102" s="32"/>
      <c r="V102" s="357" t="s">
        <v>452</v>
      </c>
    </row>
    <row r="103" spans="1:22" x14ac:dyDescent="0.25">
      <c r="M103" s="24" t="s">
        <v>198</v>
      </c>
      <c r="N103" s="25" t="s">
        <v>199</v>
      </c>
      <c r="O103" s="26" t="s">
        <v>200</v>
      </c>
      <c r="R103" s="176"/>
      <c r="S103" s="176"/>
      <c r="V103" s="176"/>
    </row>
    <row r="104" spans="1:22" ht="16.2" thickBot="1" x14ac:dyDescent="0.35">
      <c r="B104" s="121" t="s">
        <v>179</v>
      </c>
      <c r="C104" s="121" t="s">
        <v>179</v>
      </c>
      <c r="D104" s="121" t="s">
        <v>179</v>
      </c>
      <c r="M104" s="27">
        <v>5.2600000000000001E-2</v>
      </c>
      <c r="N104" s="28">
        <v>0.1052</v>
      </c>
      <c r="O104" s="29">
        <v>0.1578</v>
      </c>
      <c r="R104" s="348"/>
      <c r="S104" s="348"/>
      <c r="V104" s="348"/>
    </row>
    <row r="105" spans="1:22" x14ac:dyDescent="0.25">
      <c r="A105" s="6"/>
      <c r="B105" s="1" t="s">
        <v>98</v>
      </c>
      <c r="C105" s="1" t="s">
        <v>469</v>
      </c>
      <c r="D105" s="1" t="s">
        <v>469</v>
      </c>
      <c r="E105" s="6"/>
      <c r="K105" s="176"/>
      <c r="L105" s="6"/>
      <c r="M105" s="176"/>
      <c r="N105" s="176"/>
      <c r="O105" s="176"/>
      <c r="P105" s="6"/>
      <c r="Q105" s="6"/>
      <c r="R105" s="349" t="s">
        <v>211</v>
      </c>
      <c r="S105" s="349" t="s">
        <v>210</v>
      </c>
      <c r="T105" s="6"/>
      <c r="U105" s="6"/>
      <c r="V105" s="349" t="s">
        <v>471</v>
      </c>
    </row>
    <row r="106" spans="1:22" ht="13.8" thickBot="1" x14ac:dyDescent="0.3">
      <c r="A106" s="13"/>
      <c r="B106" s="1" t="s">
        <v>34</v>
      </c>
      <c r="C106" s="1" t="s">
        <v>34</v>
      </c>
      <c r="D106" s="35" t="s">
        <v>470</v>
      </c>
      <c r="E106" s="13"/>
      <c r="F106" s="13" t="s">
        <v>201</v>
      </c>
      <c r="G106" s="13" t="s">
        <v>201</v>
      </c>
      <c r="H106" s="13" t="s">
        <v>201</v>
      </c>
      <c r="I106" s="13" t="s">
        <v>201</v>
      </c>
      <c r="J106" s="13" t="s">
        <v>201</v>
      </c>
      <c r="K106" s="13" t="s">
        <v>201</v>
      </c>
      <c r="L106" s="13"/>
      <c r="M106" s="13" t="s">
        <v>155</v>
      </c>
      <c r="N106" s="13" t="s">
        <v>155</v>
      </c>
      <c r="O106" s="13" t="s">
        <v>155</v>
      </c>
      <c r="P106" s="13"/>
      <c r="Q106" s="13"/>
      <c r="R106" s="160" t="s">
        <v>212</v>
      </c>
      <c r="S106" s="160" t="s">
        <v>212</v>
      </c>
      <c r="T106" s="13"/>
      <c r="U106" s="13"/>
      <c r="V106" s="160" t="s">
        <v>212</v>
      </c>
    </row>
    <row r="107" spans="1:22" ht="13.8" thickBot="1" x14ac:dyDescent="0.3">
      <c r="A107" s="34" t="s">
        <v>27</v>
      </c>
      <c r="B107" s="330" t="str">
        <f>$C$102</f>
        <v>cat 6</v>
      </c>
      <c r="C107" s="330" t="str">
        <f t="shared" ref="C107:D107" si="24">$C$102</f>
        <v>cat 6</v>
      </c>
      <c r="D107" s="330" t="str">
        <f t="shared" si="24"/>
        <v>cat 6</v>
      </c>
      <c r="E107" s="115"/>
      <c r="F107" s="114">
        <v>0.26</v>
      </c>
      <c r="G107" s="114">
        <v>0.56000000000000005</v>
      </c>
      <c r="H107" s="114">
        <v>0.35</v>
      </c>
      <c r="I107" s="114">
        <v>0.5</v>
      </c>
      <c r="J107" s="114">
        <v>0.3</v>
      </c>
      <c r="K107" s="114">
        <v>0.2</v>
      </c>
      <c r="L107" s="115"/>
      <c r="M107" s="211">
        <v>5.2600000000000001E-2</v>
      </c>
      <c r="N107" s="211">
        <v>0.1052</v>
      </c>
      <c r="O107" s="211">
        <v>0.1578</v>
      </c>
      <c r="P107" s="115"/>
      <c r="Q107" s="114" t="s">
        <v>27</v>
      </c>
      <c r="R107" s="330" t="str">
        <f t="shared" ref="R107:S107" si="25">$C$102</f>
        <v>cat 6</v>
      </c>
      <c r="S107" s="330" t="str">
        <f t="shared" si="25"/>
        <v>cat 6</v>
      </c>
      <c r="T107" s="115"/>
      <c r="U107" s="114" t="s">
        <v>27</v>
      </c>
      <c r="V107" s="330" t="str">
        <f>$C$102</f>
        <v>cat 6</v>
      </c>
    </row>
    <row r="108" spans="1:22" x14ac:dyDescent="0.25">
      <c r="A108" s="331">
        <v>0</v>
      </c>
      <c r="B108" s="164">
        <f t="shared" ref="B108:B143" si="26">VLOOKUP(C$102,ificbasisdoel,$A108+2,FALSE)</f>
        <v>1942.67</v>
      </c>
      <c r="C108" s="343">
        <f>ROUND(B108*index!$O$8,2)</f>
        <v>2021.15</v>
      </c>
      <c r="D108" s="215">
        <f>ROUND(C108*12/1976,4)</f>
        <v>12.2742</v>
      </c>
      <c r="E108" s="31"/>
      <c r="F108" s="332">
        <f t="shared" ref="F108:F143" si="27">ROUND(D108*$F$8,4)</f>
        <v>3.1913</v>
      </c>
      <c r="G108" s="333">
        <f t="shared" ref="G108:G143" si="28">ROUND(D108*$G$8,4)</f>
        <v>6.8735999999999997</v>
      </c>
      <c r="H108" s="333">
        <f t="shared" ref="H108:H143" si="29">ROUND(D108*$H$8,4)</f>
        <v>4.2960000000000003</v>
      </c>
      <c r="I108" s="333">
        <f t="shared" ref="I108:I143" si="30">ROUND(D108*$I$8,4)</f>
        <v>6.1371000000000002</v>
      </c>
      <c r="J108" s="333">
        <f t="shared" ref="J108:J143" si="31">ROUND(D108*$J$8,4)</f>
        <v>3.6823000000000001</v>
      </c>
      <c r="K108" s="334">
        <f t="shared" ref="K108:K143" si="32">ROUND(D108*$K$8,4)</f>
        <v>2.4548000000000001</v>
      </c>
      <c r="L108" s="31"/>
      <c r="M108" s="338">
        <f>ROUND(C108*$M$8,2)</f>
        <v>106.31</v>
      </c>
      <c r="N108" s="339">
        <f>ROUND(C108*$N$8,2)</f>
        <v>212.62</v>
      </c>
      <c r="O108" s="340">
        <f>ROUND(C108*$O$8,2)</f>
        <v>318.94</v>
      </c>
      <c r="P108" s="105"/>
      <c r="Q108" s="341">
        <v>0</v>
      </c>
      <c r="R108" s="338">
        <f>ROUND(index!$O$33+(C108*12)*index!$O$34,2)</f>
        <v>963.83</v>
      </c>
      <c r="S108" s="340">
        <f>ROUND(index!$O$37+(C108*12)*index!$O$38,2)</f>
        <v>803.04</v>
      </c>
      <c r="T108" s="31"/>
      <c r="U108" s="341">
        <v>0</v>
      </c>
      <c r="V108" s="342">
        <f>ROUND(index!$O$41+(C108*12)*index!$O$42,2)</f>
        <v>1766.86</v>
      </c>
    </row>
    <row r="109" spans="1:22" x14ac:dyDescent="0.25">
      <c r="A109" s="108">
        <v>1</v>
      </c>
      <c r="B109" s="164">
        <f t="shared" si="26"/>
        <v>1987.46</v>
      </c>
      <c r="C109" s="344">
        <f>ROUND(B109*index!$O$8,2)</f>
        <v>2067.75</v>
      </c>
      <c r="D109" s="216">
        <f t="shared" ref="D109:D143" si="33">ROUND(C109*12/1976,4)</f>
        <v>12.5572</v>
      </c>
      <c r="E109" s="31"/>
      <c r="F109" s="37">
        <f t="shared" si="27"/>
        <v>3.2648999999999999</v>
      </c>
      <c r="G109" s="22">
        <f t="shared" si="28"/>
        <v>7.032</v>
      </c>
      <c r="H109" s="22">
        <f t="shared" si="29"/>
        <v>4.3949999999999996</v>
      </c>
      <c r="I109" s="22">
        <f t="shared" si="30"/>
        <v>6.2786</v>
      </c>
      <c r="J109" s="22">
        <f t="shared" si="31"/>
        <v>3.7671999999999999</v>
      </c>
      <c r="K109" s="38">
        <f t="shared" si="32"/>
        <v>2.5114000000000001</v>
      </c>
      <c r="L109" s="31"/>
      <c r="M109" s="44">
        <f t="shared" ref="M109:M143" si="34">ROUND(C109*$M$8,2)</f>
        <v>108.76</v>
      </c>
      <c r="N109" s="20">
        <f t="shared" ref="N109:N143" si="35">ROUND(C109*$N$8,2)</f>
        <v>217.53</v>
      </c>
      <c r="O109" s="45">
        <f t="shared" ref="O109:O143" si="36">ROUND(C109*$O$8,2)</f>
        <v>326.29000000000002</v>
      </c>
      <c r="P109" s="105"/>
      <c r="Q109" s="145">
        <v>1</v>
      </c>
      <c r="R109" s="44">
        <f>ROUND(index!$O$33+(C109*12)*index!$O$34,2)</f>
        <v>977.81</v>
      </c>
      <c r="S109" s="45">
        <f>ROUND(index!$O$37+(C109*12)*index!$O$38,2)</f>
        <v>806</v>
      </c>
      <c r="T109" s="31"/>
      <c r="U109" s="145">
        <v>1</v>
      </c>
      <c r="V109" s="259">
        <f>ROUND(index!$O$41+(C109*12)*index!$O$42,2)</f>
        <v>1783.8</v>
      </c>
    </row>
    <row r="110" spans="1:22" x14ac:dyDescent="0.25">
      <c r="A110" s="108">
        <v>2</v>
      </c>
      <c r="B110" s="164">
        <f t="shared" si="26"/>
        <v>2022.81</v>
      </c>
      <c r="C110" s="344">
        <f>ROUND(B110*index!$O$8,2)</f>
        <v>2104.5300000000002</v>
      </c>
      <c r="D110" s="216">
        <f t="shared" si="33"/>
        <v>12.7805</v>
      </c>
      <c r="E110" s="31"/>
      <c r="F110" s="37">
        <f t="shared" si="27"/>
        <v>3.3229000000000002</v>
      </c>
      <c r="G110" s="22">
        <f t="shared" si="28"/>
        <v>7.1570999999999998</v>
      </c>
      <c r="H110" s="22">
        <f t="shared" si="29"/>
        <v>4.4732000000000003</v>
      </c>
      <c r="I110" s="22">
        <f t="shared" si="30"/>
        <v>6.3902999999999999</v>
      </c>
      <c r="J110" s="22">
        <f t="shared" si="31"/>
        <v>3.8342000000000001</v>
      </c>
      <c r="K110" s="38">
        <f t="shared" si="32"/>
        <v>2.5560999999999998</v>
      </c>
      <c r="L110" s="31"/>
      <c r="M110" s="44">
        <f t="shared" si="34"/>
        <v>110.7</v>
      </c>
      <c r="N110" s="20">
        <f t="shared" si="35"/>
        <v>221.4</v>
      </c>
      <c r="O110" s="45">
        <f t="shared" si="36"/>
        <v>332.09</v>
      </c>
      <c r="P110" s="105"/>
      <c r="Q110" s="145">
        <v>2</v>
      </c>
      <c r="R110" s="44">
        <f>ROUND(index!$O$33+(C110*12)*index!$O$34,2)</f>
        <v>988.84</v>
      </c>
      <c r="S110" s="45">
        <f>ROUND(index!$O$37+(C110*12)*index!$O$38,2)</f>
        <v>808.34</v>
      </c>
      <c r="T110" s="31"/>
      <c r="U110" s="145">
        <v>2</v>
      </c>
      <c r="V110" s="259">
        <f>ROUND(index!$O$41+(C110*12)*index!$O$42,2)</f>
        <v>1797.18</v>
      </c>
    </row>
    <row r="111" spans="1:22" x14ac:dyDescent="0.25">
      <c r="A111" s="108">
        <v>3</v>
      </c>
      <c r="B111" s="164">
        <f t="shared" si="26"/>
        <v>2056.09</v>
      </c>
      <c r="C111" s="344">
        <f>ROUND(B111*index!$O$8,2)</f>
        <v>2139.16</v>
      </c>
      <c r="D111" s="216">
        <f t="shared" si="33"/>
        <v>12.9909</v>
      </c>
      <c r="E111" s="31"/>
      <c r="F111" s="37">
        <f t="shared" si="27"/>
        <v>3.3776000000000002</v>
      </c>
      <c r="G111" s="22">
        <f t="shared" si="28"/>
        <v>7.2748999999999997</v>
      </c>
      <c r="H111" s="22">
        <f t="shared" si="29"/>
        <v>4.5468000000000002</v>
      </c>
      <c r="I111" s="22">
        <f t="shared" si="30"/>
        <v>6.4954999999999998</v>
      </c>
      <c r="J111" s="22">
        <f t="shared" si="31"/>
        <v>3.8973</v>
      </c>
      <c r="K111" s="38">
        <f t="shared" si="32"/>
        <v>2.5981999999999998</v>
      </c>
      <c r="L111" s="31"/>
      <c r="M111" s="44">
        <f t="shared" si="34"/>
        <v>112.52</v>
      </c>
      <c r="N111" s="20">
        <f t="shared" si="35"/>
        <v>225.04</v>
      </c>
      <c r="O111" s="45">
        <f t="shared" si="36"/>
        <v>337.56</v>
      </c>
      <c r="P111" s="105"/>
      <c r="Q111" s="145">
        <v>3</v>
      </c>
      <c r="R111" s="44">
        <f>ROUND(index!$O$33+(C111*12)*index!$O$34,2)</f>
        <v>999.23</v>
      </c>
      <c r="S111" s="45">
        <f>ROUND(index!$O$37+(C111*12)*index!$O$38,2)</f>
        <v>810.54</v>
      </c>
      <c r="T111" s="31"/>
      <c r="U111" s="145">
        <v>3</v>
      </c>
      <c r="V111" s="259">
        <f>ROUND(index!$O$41+(C111*12)*index!$O$42,2)</f>
        <v>1809.77</v>
      </c>
    </row>
    <row r="112" spans="1:22" x14ac:dyDescent="0.25">
      <c r="A112" s="108">
        <v>4</v>
      </c>
      <c r="B112" s="164">
        <f t="shared" si="26"/>
        <v>2087.39</v>
      </c>
      <c r="C112" s="344">
        <f>ROUND(B112*index!$O$8,2)</f>
        <v>2171.7199999999998</v>
      </c>
      <c r="D112" s="216">
        <f t="shared" si="33"/>
        <v>13.188599999999999</v>
      </c>
      <c r="E112" s="31"/>
      <c r="F112" s="37">
        <f t="shared" si="27"/>
        <v>3.4289999999999998</v>
      </c>
      <c r="G112" s="22">
        <f t="shared" si="28"/>
        <v>7.3856000000000002</v>
      </c>
      <c r="H112" s="22">
        <f t="shared" si="29"/>
        <v>4.6159999999999997</v>
      </c>
      <c r="I112" s="22">
        <f t="shared" si="30"/>
        <v>6.5942999999999996</v>
      </c>
      <c r="J112" s="22">
        <f t="shared" si="31"/>
        <v>3.9565999999999999</v>
      </c>
      <c r="K112" s="38">
        <f t="shared" si="32"/>
        <v>2.6377000000000002</v>
      </c>
      <c r="L112" s="31"/>
      <c r="M112" s="44">
        <f t="shared" si="34"/>
        <v>114.23</v>
      </c>
      <c r="N112" s="20">
        <f t="shared" si="35"/>
        <v>228.46</v>
      </c>
      <c r="O112" s="45">
        <f t="shared" si="36"/>
        <v>342.7</v>
      </c>
      <c r="P112" s="105"/>
      <c r="Q112" s="145">
        <v>4</v>
      </c>
      <c r="R112" s="44">
        <f>ROUND(index!$O$33+(C112*12)*index!$O$34,2)</f>
        <v>1009</v>
      </c>
      <c r="S112" s="45">
        <f>ROUND(index!$O$37+(C112*12)*index!$O$38,2)</f>
        <v>812.61</v>
      </c>
      <c r="T112" s="31"/>
      <c r="U112" s="145">
        <v>4</v>
      </c>
      <c r="V112" s="259">
        <f>ROUND(index!$O$41+(C112*12)*index!$O$42,2)</f>
        <v>1821.61</v>
      </c>
    </row>
    <row r="113" spans="1:22" x14ac:dyDescent="0.25">
      <c r="A113" s="108">
        <v>5</v>
      </c>
      <c r="B113" s="164">
        <f t="shared" si="26"/>
        <v>2116.7800000000002</v>
      </c>
      <c r="C113" s="344">
        <f>ROUND(B113*index!$O$8,2)</f>
        <v>2202.3000000000002</v>
      </c>
      <c r="D113" s="216">
        <f t="shared" si="33"/>
        <v>13.3743</v>
      </c>
      <c r="E113" s="31"/>
      <c r="F113" s="37">
        <f t="shared" si="27"/>
        <v>3.4773000000000001</v>
      </c>
      <c r="G113" s="22">
        <f t="shared" si="28"/>
        <v>7.4896000000000003</v>
      </c>
      <c r="H113" s="22">
        <f t="shared" si="29"/>
        <v>4.681</v>
      </c>
      <c r="I113" s="22">
        <f t="shared" si="30"/>
        <v>6.6871999999999998</v>
      </c>
      <c r="J113" s="22">
        <f t="shared" si="31"/>
        <v>4.0122999999999998</v>
      </c>
      <c r="K113" s="38">
        <f t="shared" si="32"/>
        <v>2.6749000000000001</v>
      </c>
      <c r="L113" s="31"/>
      <c r="M113" s="44">
        <f t="shared" si="34"/>
        <v>115.84</v>
      </c>
      <c r="N113" s="20">
        <f t="shared" si="35"/>
        <v>231.68</v>
      </c>
      <c r="O113" s="45">
        <f t="shared" si="36"/>
        <v>347.52</v>
      </c>
      <c r="P113" s="105"/>
      <c r="Q113" s="145">
        <v>5</v>
      </c>
      <c r="R113" s="44">
        <f>ROUND(index!$O$33+(C113*12)*index!$O$34,2)</f>
        <v>1018.17</v>
      </c>
      <c r="S113" s="45">
        <f>ROUND(index!$O$37+(C113*12)*index!$O$38,2)</f>
        <v>814.56</v>
      </c>
      <c r="T113" s="31"/>
      <c r="U113" s="145">
        <v>5</v>
      </c>
      <c r="V113" s="259">
        <f>ROUND(index!$O$41+(C113*12)*index!$O$42,2)</f>
        <v>1832.73</v>
      </c>
    </row>
    <row r="114" spans="1:22" x14ac:dyDescent="0.25">
      <c r="A114" s="108">
        <v>6</v>
      </c>
      <c r="B114" s="164">
        <f t="shared" si="26"/>
        <v>2151.64</v>
      </c>
      <c r="C114" s="344">
        <f>ROUND(B114*index!$O$8,2)</f>
        <v>2238.5700000000002</v>
      </c>
      <c r="D114" s="216">
        <f t="shared" si="33"/>
        <v>13.5946</v>
      </c>
      <c r="E114" s="31"/>
      <c r="F114" s="37">
        <f t="shared" si="27"/>
        <v>3.5346000000000002</v>
      </c>
      <c r="G114" s="22">
        <f t="shared" si="28"/>
        <v>7.6130000000000004</v>
      </c>
      <c r="H114" s="22">
        <f t="shared" si="29"/>
        <v>4.7580999999999998</v>
      </c>
      <c r="I114" s="22">
        <f t="shared" si="30"/>
        <v>6.7972999999999999</v>
      </c>
      <c r="J114" s="22">
        <f t="shared" si="31"/>
        <v>4.0784000000000002</v>
      </c>
      <c r="K114" s="38">
        <f t="shared" si="32"/>
        <v>2.7189000000000001</v>
      </c>
      <c r="L114" s="31"/>
      <c r="M114" s="44">
        <f t="shared" si="34"/>
        <v>117.75</v>
      </c>
      <c r="N114" s="20">
        <f t="shared" si="35"/>
        <v>235.5</v>
      </c>
      <c r="O114" s="45">
        <f t="shared" si="36"/>
        <v>353.25</v>
      </c>
      <c r="P114" s="105"/>
      <c r="Q114" s="145">
        <v>6</v>
      </c>
      <c r="R114" s="44">
        <f>ROUND(index!$O$33+(C114*12)*index!$O$34,2)</f>
        <v>1029.05</v>
      </c>
      <c r="S114" s="45">
        <f>ROUND(index!$O$37+(C114*12)*index!$O$38,2)</f>
        <v>816.86</v>
      </c>
      <c r="T114" s="31"/>
      <c r="U114" s="145">
        <v>6</v>
      </c>
      <c r="V114" s="259">
        <f>ROUND(index!$O$41+(C114*12)*index!$O$42,2)</f>
        <v>1845.91</v>
      </c>
    </row>
    <row r="115" spans="1:22" x14ac:dyDescent="0.25">
      <c r="A115" s="108">
        <v>7</v>
      </c>
      <c r="B115" s="164">
        <f t="shared" si="26"/>
        <v>2177.48</v>
      </c>
      <c r="C115" s="344">
        <f>ROUND(B115*index!$O$8,2)</f>
        <v>2265.4499999999998</v>
      </c>
      <c r="D115" s="216">
        <f t="shared" si="33"/>
        <v>13.7578</v>
      </c>
      <c r="E115" s="31"/>
      <c r="F115" s="37">
        <f t="shared" si="27"/>
        <v>3.577</v>
      </c>
      <c r="G115" s="22">
        <f t="shared" si="28"/>
        <v>7.7043999999999997</v>
      </c>
      <c r="H115" s="22">
        <f t="shared" si="29"/>
        <v>4.8151999999999999</v>
      </c>
      <c r="I115" s="22">
        <f t="shared" si="30"/>
        <v>6.8788999999999998</v>
      </c>
      <c r="J115" s="22">
        <f t="shared" si="31"/>
        <v>4.1273</v>
      </c>
      <c r="K115" s="38">
        <f t="shared" si="32"/>
        <v>2.7515999999999998</v>
      </c>
      <c r="L115" s="31"/>
      <c r="M115" s="44">
        <f t="shared" si="34"/>
        <v>119.16</v>
      </c>
      <c r="N115" s="20">
        <f t="shared" si="35"/>
        <v>238.33</v>
      </c>
      <c r="O115" s="45">
        <f t="shared" si="36"/>
        <v>357.49</v>
      </c>
      <c r="P115" s="105"/>
      <c r="Q115" s="145">
        <v>7</v>
      </c>
      <c r="R115" s="44">
        <f>ROUND(index!$O$33+(C115*12)*index!$O$34,2)</f>
        <v>1037.1199999999999</v>
      </c>
      <c r="S115" s="45">
        <f>ROUND(index!$O$37+(C115*12)*index!$O$38,2)</f>
        <v>818.57</v>
      </c>
      <c r="T115" s="31"/>
      <c r="U115" s="145">
        <v>7</v>
      </c>
      <c r="V115" s="259">
        <f>ROUND(index!$O$41+(C115*12)*index!$O$42,2)</f>
        <v>1855.69</v>
      </c>
    </row>
    <row r="116" spans="1:22" x14ac:dyDescent="0.25">
      <c r="A116" s="108">
        <v>8</v>
      </c>
      <c r="B116" s="164">
        <f t="shared" si="26"/>
        <v>2201.66</v>
      </c>
      <c r="C116" s="344">
        <f>ROUND(B116*index!$O$8,2)</f>
        <v>2290.61</v>
      </c>
      <c r="D116" s="216">
        <f t="shared" si="33"/>
        <v>13.910600000000001</v>
      </c>
      <c r="E116" s="31"/>
      <c r="F116" s="37">
        <f t="shared" si="27"/>
        <v>3.6168</v>
      </c>
      <c r="G116" s="22">
        <f t="shared" si="28"/>
        <v>7.7899000000000003</v>
      </c>
      <c r="H116" s="22">
        <f t="shared" si="29"/>
        <v>4.8686999999999996</v>
      </c>
      <c r="I116" s="22">
        <f t="shared" si="30"/>
        <v>6.9553000000000003</v>
      </c>
      <c r="J116" s="22">
        <f t="shared" si="31"/>
        <v>4.1731999999999996</v>
      </c>
      <c r="K116" s="38">
        <f t="shared" si="32"/>
        <v>2.7820999999999998</v>
      </c>
      <c r="L116" s="31"/>
      <c r="M116" s="44">
        <f t="shared" si="34"/>
        <v>120.49</v>
      </c>
      <c r="N116" s="20">
        <f t="shared" si="35"/>
        <v>240.97</v>
      </c>
      <c r="O116" s="45">
        <f t="shared" si="36"/>
        <v>361.46</v>
      </c>
      <c r="P116" s="105"/>
      <c r="Q116" s="145">
        <v>8</v>
      </c>
      <c r="R116" s="44">
        <f>ROUND(index!$O$33+(C116*12)*index!$O$34,2)</f>
        <v>1044.6600000000001</v>
      </c>
      <c r="S116" s="45">
        <f>ROUND(index!$O$37+(C116*12)*index!$O$38,2)</f>
        <v>820.17</v>
      </c>
      <c r="T116" s="31"/>
      <c r="U116" s="145">
        <v>8</v>
      </c>
      <c r="V116" s="259">
        <f>ROUND(index!$O$41+(C116*12)*index!$O$42,2)</f>
        <v>1864.84</v>
      </c>
    </row>
    <row r="117" spans="1:22" x14ac:dyDescent="0.25">
      <c r="A117" s="108">
        <v>9</v>
      </c>
      <c r="B117" s="164">
        <f t="shared" si="26"/>
        <v>2224.29</v>
      </c>
      <c r="C117" s="344">
        <f>ROUND(B117*index!$O$8,2)</f>
        <v>2314.15</v>
      </c>
      <c r="D117" s="216">
        <f t="shared" si="33"/>
        <v>14.0535</v>
      </c>
      <c r="E117" s="31"/>
      <c r="F117" s="37">
        <f t="shared" si="27"/>
        <v>3.6539000000000001</v>
      </c>
      <c r="G117" s="22">
        <f t="shared" si="28"/>
        <v>7.87</v>
      </c>
      <c r="H117" s="22">
        <f t="shared" si="29"/>
        <v>4.9187000000000003</v>
      </c>
      <c r="I117" s="22">
        <f t="shared" si="30"/>
        <v>7.0267999999999997</v>
      </c>
      <c r="J117" s="22">
        <f t="shared" si="31"/>
        <v>4.2161</v>
      </c>
      <c r="K117" s="38">
        <f t="shared" si="32"/>
        <v>2.8107000000000002</v>
      </c>
      <c r="L117" s="31"/>
      <c r="M117" s="44">
        <f t="shared" si="34"/>
        <v>121.72</v>
      </c>
      <c r="N117" s="20">
        <f t="shared" si="35"/>
        <v>243.45</v>
      </c>
      <c r="O117" s="45">
        <f t="shared" si="36"/>
        <v>365.17</v>
      </c>
      <c r="P117" s="105"/>
      <c r="Q117" s="145">
        <v>9</v>
      </c>
      <c r="R117" s="44">
        <f>ROUND(index!$O$33+(C117*12)*index!$O$34,2)</f>
        <v>1051.73</v>
      </c>
      <c r="S117" s="45">
        <f>ROUND(index!$O$37+(C117*12)*index!$O$38,2)</f>
        <v>821.67</v>
      </c>
      <c r="T117" s="31"/>
      <c r="U117" s="145">
        <v>9</v>
      </c>
      <c r="V117" s="259">
        <f>ROUND(index!$O$41+(C117*12)*index!$O$42,2)</f>
        <v>1873.39</v>
      </c>
    </row>
    <row r="118" spans="1:22" x14ac:dyDescent="0.25">
      <c r="A118" s="108">
        <v>10</v>
      </c>
      <c r="B118" s="164">
        <f t="shared" si="26"/>
        <v>2245.4299999999998</v>
      </c>
      <c r="C118" s="344">
        <f>ROUND(B118*index!$O$8,2)</f>
        <v>2336.15</v>
      </c>
      <c r="D118" s="216">
        <f t="shared" si="33"/>
        <v>14.187099999999999</v>
      </c>
      <c r="E118" s="31"/>
      <c r="F118" s="37">
        <f t="shared" si="27"/>
        <v>3.6886000000000001</v>
      </c>
      <c r="G118" s="22">
        <f t="shared" si="28"/>
        <v>7.9447999999999999</v>
      </c>
      <c r="H118" s="22">
        <f t="shared" si="29"/>
        <v>4.9654999999999996</v>
      </c>
      <c r="I118" s="22">
        <f t="shared" si="30"/>
        <v>7.0936000000000003</v>
      </c>
      <c r="J118" s="22">
        <f t="shared" si="31"/>
        <v>4.2561</v>
      </c>
      <c r="K118" s="38">
        <f t="shared" si="32"/>
        <v>2.8374000000000001</v>
      </c>
      <c r="L118" s="31"/>
      <c r="M118" s="44">
        <f t="shared" si="34"/>
        <v>122.88</v>
      </c>
      <c r="N118" s="20">
        <f t="shared" si="35"/>
        <v>245.76</v>
      </c>
      <c r="O118" s="45">
        <f t="shared" si="36"/>
        <v>368.64</v>
      </c>
      <c r="P118" s="105"/>
      <c r="Q118" s="145">
        <v>10</v>
      </c>
      <c r="R118" s="44">
        <f>ROUND(index!$O$33+(C118*12)*index!$O$34,2)</f>
        <v>1058.33</v>
      </c>
      <c r="S118" s="45">
        <f>ROUND(index!$O$37+(C118*12)*index!$O$38,2)</f>
        <v>823.07</v>
      </c>
      <c r="T118" s="31"/>
      <c r="U118" s="145">
        <v>10</v>
      </c>
      <c r="V118" s="259">
        <f>ROUND(index!$O$41+(C118*12)*index!$O$42,2)</f>
        <v>1881.39</v>
      </c>
    </row>
    <row r="119" spans="1:22" x14ac:dyDescent="0.25">
      <c r="A119" s="108">
        <v>11</v>
      </c>
      <c r="B119" s="164">
        <f t="shared" si="26"/>
        <v>2272.4699999999998</v>
      </c>
      <c r="C119" s="344">
        <f>ROUND(B119*index!$O$8,2)</f>
        <v>2364.2800000000002</v>
      </c>
      <c r="D119" s="216">
        <f t="shared" si="33"/>
        <v>14.358000000000001</v>
      </c>
      <c r="E119" s="31"/>
      <c r="F119" s="37">
        <f t="shared" si="27"/>
        <v>3.7330999999999999</v>
      </c>
      <c r="G119" s="22">
        <f t="shared" si="28"/>
        <v>8.0404999999999998</v>
      </c>
      <c r="H119" s="22">
        <f t="shared" si="29"/>
        <v>5.0252999999999997</v>
      </c>
      <c r="I119" s="22">
        <f t="shared" si="30"/>
        <v>7.1790000000000003</v>
      </c>
      <c r="J119" s="22">
        <f t="shared" si="31"/>
        <v>4.3074000000000003</v>
      </c>
      <c r="K119" s="38">
        <f t="shared" si="32"/>
        <v>2.8715999999999999</v>
      </c>
      <c r="L119" s="31"/>
      <c r="M119" s="44">
        <f t="shared" si="34"/>
        <v>124.36</v>
      </c>
      <c r="N119" s="20">
        <f t="shared" si="35"/>
        <v>248.72</v>
      </c>
      <c r="O119" s="45">
        <f t="shared" si="36"/>
        <v>373.08</v>
      </c>
      <c r="P119" s="105"/>
      <c r="Q119" s="145">
        <v>11</v>
      </c>
      <c r="R119" s="44">
        <f>ROUND(index!$O$33+(C119*12)*index!$O$34,2)</f>
        <v>1066.76</v>
      </c>
      <c r="S119" s="45">
        <f>ROUND(index!$O$37+(C119*12)*index!$O$38,2)</f>
        <v>824.86</v>
      </c>
      <c r="T119" s="31"/>
      <c r="U119" s="145">
        <v>11</v>
      </c>
      <c r="V119" s="259">
        <f>ROUND(index!$O$41+(C119*12)*index!$O$42,2)</f>
        <v>1891.62</v>
      </c>
    </row>
    <row r="120" spans="1:22" x14ac:dyDescent="0.25">
      <c r="A120" s="108">
        <v>12</v>
      </c>
      <c r="B120" s="164">
        <f t="shared" si="26"/>
        <v>2290.89</v>
      </c>
      <c r="C120" s="344">
        <f>ROUND(B120*index!$O$8,2)</f>
        <v>2383.44</v>
      </c>
      <c r="D120" s="216">
        <f t="shared" si="33"/>
        <v>14.474299999999999</v>
      </c>
      <c r="E120" s="31"/>
      <c r="F120" s="37">
        <f t="shared" si="27"/>
        <v>3.7633000000000001</v>
      </c>
      <c r="G120" s="22">
        <f t="shared" si="28"/>
        <v>8.1056000000000008</v>
      </c>
      <c r="H120" s="22">
        <f t="shared" si="29"/>
        <v>5.0659999999999998</v>
      </c>
      <c r="I120" s="22">
        <f t="shared" si="30"/>
        <v>7.2371999999999996</v>
      </c>
      <c r="J120" s="22">
        <f t="shared" si="31"/>
        <v>4.3422999999999998</v>
      </c>
      <c r="K120" s="38">
        <f t="shared" si="32"/>
        <v>2.8948999999999998</v>
      </c>
      <c r="L120" s="31"/>
      <c r="M120" s="44">
        <f t="shared" si="34"/>
        <v>125.37</v>
      </c>
      <c r="N120" s="20">
        <f t="shared" si="35"/>
        <v>250.74</v>
      </c>
      <c r="O120" s="45">
        <f t="shared" si="36"/>
        <v>376.11</v>
      </c>
      <c r="P120" s="105"/>
      <c r="Q120" s="145">
        <v>12</v>
      </c>
      <c r="R120" s="44">
        <f>ROUND(index!$O$33+(C120*12)*index!$O$34,2)</f>
        <v>1072.51</v>
      </c>
      <c r="S120" s="45">
        <f>ROUND(index!$O$37+(C120*12)*index!$O$38,2)</f>
        <v>826.08</v>
      </c>
      <c r="T120" s="31"/>
      <c r="U120" s="145">
        <v>12</v>
      </c>
      <c r="V120" s="259">
        <f>ROUND(index!$O$41+(C120*12)*index!$O$42,2)</f>
        <v>1898.59</v>
      </c>
    </row>
    <row r="121" spans="1:22" x14ac:dyDescent="0.25">
      <c r="A121" s="108">
        <v>13</v>
      </c>
      <c r="B121" s="164">
        <f t="shared" si="26"/>
        <v>2308.08</v>
      </c>
      <c r="C121" s="344">
        <f>ROUND(B121*index!$O$8,2)</f>
        <v>2401.33</v>
      </c>
      <c r="D121" s="216">
        <f t="shared" si="33"/>
        <v>14.583</v>
      </c>
      <c r="E121" s="31"/>
      <c r="F121" s="37">
        <f t="shared" si="27"/>
        <v>3.7915999999999999</v>
      </c>
      <c r="G121" s="22">
        <f t="shared" si="28"/>
        <v>8.1664999999999992</v>
      </c>
      <c r="H121" s="22">
        <f t="shared" si="29"/>
        <v>5.1040999999999999</v>
      </c>
      <c r="I121" s="22">
        <f t="shared" si="30"/>
        <v>7.2915000000000001</v>
      </c>
      <c r="J121" s="22">
        <f t="shared" si="31"/>
        <v>4.3749000000000002</v>
      </c>
      <c r="K121" s="38">
        <f t="shared" si="32"/>
        <v>2.9165999999999999</v>
      </c>
      <c r="L121" s="31"/>
      <c r="M121" s="44">
        <f t="shared" si="34"/>
        <v>126.31</v>
      </c>
      <c r="N121" s="20">
        <f t="shared" si="35"/>
        <v>252.62</v>
      </c>
      <c r="O121" s="45">
        <f t="shared" si="36"/>
        <v>378.93</v>
      </c>
      <c r="P121" s="105"/>
      <c r="Q121" s="145">
        <v>13</v>
      </c>
      <c r="R121" s="44">
        <f>ROUND(index!$O$33+(C121*12)*index!$O$34,2)</f>
        <v>1077.8800000000001</v>
      </c>
      <c r="S121" s="45">
        <f>ROUND(index!$O$37+(C121*12)*index!$O$38,2)</f>
        <v>827.21</v>
      </c>
      <c r="T121" s="31"/>
      <c r="U121" s="145">
        <v>13</v>
      </c>
      <c r="V121" s="259">
        <f>ROUND(index!$O$41+(C121*12)*index!$O$42,2)</f>
        <v>1905.09</v>
      </c>
    </row>
    <row r="122" spans="1:22" x14ac:dyDescent="0.25">
      <c r="A122" s="108">
        <v>14</v>
      </c>
      <c r="B122" s="164">
        <f t="shared" si="26"/>
        <v>2324.09</v>
      </c>
      <c r="C122" s="344">
        <f>ROUND(B122*index!$O$8,2)</f>
        <v>2417.98</v>
      </c>
      <c r="D122" s="216">
        <f t="shared" si="33"/>
        <v>14.684100000000001</v>
      </c>
      <c r="E122" s="31"/>
      <c r="F122" s="37">
        <f t="shared" si="27"/>
        <v>3.8178999999999998</v>
      </c>
      <c r="G122" s="22">
        <f t="shared" si="28"/>
        <v>8.2231000000000005</v>
      </c>
      <c r="H122" s="22">
        <f t="shared" si="29"/>
        <v>5.1394000000000002</v>
      </c>
      <c r="I122" s="22">
        <f t="shared" si="30"/>
        <v>7.3421000000000003</v>
      </c>
      <c r="J122" s="22">
        <f t="shared" si="31"/>
        <v>4.4051999999999998</v>
      </c>
      <c r="K122" s="38">
        <f t="shared" si="32"/>
        <v>2.9367999999999999</v>
      </c>
      <c r="L122" s="31"/>
      <c r="M122" s="44">
        <f t="shared" si="34"/>
        <v>127.19</v>
      </c>
      <c r="N122" s="20">
        <f t="shared" si="35"/>
        <v>254.37</v>
      </c>
      <c r="O122" s="45">
        <f t="shared" si="36"/>
        <v>381.56</v>
      </c>
      <c r="P122" s="105"/>
      <c r="Q122" s="145">
        <v>14</v>
      </c>
      <c r="R122" s="44">
        <f>ROUND(index!$O$33+(C122*12)*index!$O$34,2)</f>
        <v>1082.8699999999999</v>
      </c>
      <c r="S122" s="45">
        <f>ROUND(index!$O$37+(C122*12)*index!$O$38,2)</f>
        <v>828.27</v>
      </c>
      <c r="T122" s="31"/>
      <c r="U122" s="145">
        <v>14</v>
      </c>
      <c r="V122" s="259">
        <f>ROUND(index!$O$41+(C122*12)*index!$O$42,2)</f>
        <v>1911.15</v>
      </c>
    </row>
    <row r="123" spans="1:22" x14ac:dyDescent="0.25">
      <c r="A123" s="108">
        <v>15</v>
      </c>
      <c r="B123" s="164">
        <f t="shared" si="26"/>
        <v>2339.0100000000002</v>
      </c>
      <c r="C123" s="344">
        <f>ROUND(B123*index!$O$8,2)</f>
        <v>2433.5100000000002</v>
      </c>
      <c r="D123" s="216">
        <f t="shared" si="33"/>
        <v>14.7784</v>
      </c>
      <c r="E123" s="31"/>
      <c r="F123" s="37">
        <f t="shared" si="27"/>
        <v>3.8424</v>
      </c>
      <c r="G123" s="22">
        <f t="shared" si="28"/>
        <v>8.2759</v>
      </c>
      <c r="H123" s="22">
        <f t="shared" si="29"/>
        <v>5.1723999999999997</v>
      </c>
      <c r="I123" s="22">
        <f t="shared" si="30"/>
        <v>7.3891999999999998</v>
      </c>
      <c r="J123" s="22">
        <f t="shared" si="31"/>
        <v>4.4335000000000004</v>
      </c>
      <c r="K123" s="38">
        <f t="shared" si="32"/>
        <v>2.9557000000000002</v>
      </c>
      <c r="L123" s="31"/>
      <c r="M123" s="44">
        <f t="shared" si="34"/>
        <v>128</v>
      </c>
      <c r="N123" s="20">
        <f t="shared" si="35"/>
        <v>256.01</v>
      </c>
      <c r="O123" s="45">
        <f t="shared" si="36"/>
        <v>384.01</v>
      </c>
      <c r="P123" s="105"/>
      <c r="Q123" s="145">
        <v>15</v>
      </c>
      <c r="R123" s="44">
        <f>ROUND(index!$O$33+(C123*12)*index!$O$34,2)</f>
        <v>1087.53</v>
      </c>
      <c r="S123" s="45">
        <f>ROUND(index!$O$37+(C123*12)*index!$O$38,2)</f>
        <v>829.26</v>
      </c>
      <c r="T123" s="31"/>
      <c r="U123" s="145">
        <v>15</v>
      </c>
      <c r="V123" s="259">
        <f>ROUND(index!$O$41+(C123*12)*index!$O$42,2)</f>
        <v>1916.79</v>
      </c>
    </row>
    <row r="124" spans="1:22" x14ac:dyDescent="0.25">
      <c r="A124" s="108">
        <v>16</v>
      </c>
      <c r="B124" s="164">
        <f t="shared" si="26"/>
        <v>2356.37</v>
      </c>
      <c r="C124" s="344">
        <f>ROUND(B124*index!$O$8,2)</f>
        <v>2451.5700000000002</v>
      </c>
      <c r="D124" s="216">
        <f t="shared" si="33"/>
        <v>14.8881</v>
      </c>
      <c r="E124" s="31"/>
      <c r="F124" s="37">
        <f t="shared" si="27"/>
        <v>3.8708999999999998</v>
      </c>
      <c r="G124" s="22">
        <f t="shared" si="28"/>
        <v>8.3373000000000008</v>
      </c>
      <c r="H124" s="22">
        <f t="shared" si="29"/>
        <v>5.2107999999999999</v>
      </c>
      <c r="I124" s="22">
        <f t="shared" si="30"/>
        <v>7.4440999999999997</v>
      </c>
      <c r="J124" s="22">
        <f t="shared" si="31"/>
        <v>4.4664000000000001</v>
      </c>
      <c r="K124" s="38">
        <f t="shared" si="32"/>
        <v>2.9775999999999998</v>
      </c>
      <c r="L124" s="31"/>
      <c r="M124" s="44">
        <f t="shared" si="34"/>
        <v>128.94999999999999</v>
      </c>
      <c r="N124" s="20">
        <f t="shared" si="35"/>
        <v>257.91000000000003</v>
      </c>
      <c r="O124" s="45">
        <f t="shared" si="36"/>
        <v>386.86</v>
      </c>
      <c r="P124" s="105"/>
      <c r="Q124" s="145">
        <v>16</v>
      </c>
      <c r="R124" s="44">
        <f>ROUND(index!$O$33+(C124*12)*index!$O$34,2)</f>
        <v>1092.95</v>
      </c>
      <c r="S124" s="45">
        <f>ROUND(index!$O$37+(C124*12)*index!$O$38,2)</f>
        <v>830.41</v>
      </c>
      <c r="T124" s="31"/>
      <c r="U124" s="145">
        <v>16</v>
      </c>
      <c r="V124" s="259">
        <f>ROUND(index!$O$41+(C124*12)*index!$O$42,2)</f>
        <v>1923.36</v>
      </c>
    </row>
    <row r="125" spans="1:22" x14ac:dyDescent="0.25">
      <c r="A125" s="108">
        <v>17</v>
      </c>
      <c r="B125" s="164">
        <f t="shared" si="26"/>
        <v>2365.73</v>
      </c>
      <c r="C125" s="344">
        <f>ROUND(B125*index!$O$8,2)</f>
        <v>2461.31</v>
      </c>
      <c r="D125" s="216">
        <f t="shared" si="33"/>
        <v>14.9472</v>
      </c>
      <c r="E125" s="31"/>
      <c r="F125" s="37">
        <f t="shared" si="27"/>
        <v>3.8862999999999999</v>
      </c>
      <c r="G125" s="22">
        <f t="shared" si="28"/>
        <v>8.3704000000000001</v>
      </c>
      <c r="H125" s="22">
        <f t="shared" si="29"/>
        <v>5.2314999999999996</v>
      </c>
      <c r="I125" s="22">
        <f t="shared" si="30"/>
        <v>7.4736000000000002</v>
      </c>
      <c r="J125" s="22">
        <f t="shared" si="31"/>
        <v>4.4842000000000004</v>
      </c>
      <c r="K125" s="38">
        <f t="shared" si="32"/>
        <v>2.9893999999999998</v>
      </c>
      <c r="L125" s="31"/>
      <c r="M125" s="44">
        <f t="shared" si="34"/>
        <v>129.46</v>
      </c>
      <c r="N125" s="20">
        <f t="shared" si="35"/>
        <v>258.93</v>
      </c>
      <c r="O125" s="45">
        <f t="shared" si="36"/>
        <v>388.39</v>
      </c>
      <c r="P125" s="105"/>
      <c r="Q125" s="145">
        <v>17</v>
      </c>
      <c r="R125" s="44">
        <f>ROUND(index!$O$33+(C125*12)*index!$O$34,2)</f>
        <v>1095.8699999999999</v>
      </c>
      <c r="S125" s="45">
        <f>ROUND(index!$O$37+(C125*12)*index!$O$38,2)</f>
        <v>831.03</v>
      </c>
      <c r="T125" s="31"/>
      <c r="U125" s="145">
        <v>17</v>
      </c>
      <c r="V125" s="259">
        <f>ROUND(index!$O$41+(C125*12)*index!$O$42,2)</f>
        <v>1926.9</v>
      </c>
    </row>
    <row r="126" spans="1:22" x14ac:dyDescent="0.25">
      <c r="A126" s="108">
        <v>18</v>
      </c>
      <c r="B126" s="164">
        <f t="shared" si="26"/>
        <v>2374.4299999999998</v>
      </c>
      <c r="C126" s="344">
        <f>ROUND(B126*index!$O$8,2)</f>
        <v>2470.36</v>
      </c>
      <c r="D126" s="216">
        <f t="shared" si="33"/>
        <v>15.0022</v>
      </c>
      <c r="E126" s="31"/>
      <c r="F126" s="37">
        <f t="shared" si="27"/>
        <v>3.9005999999999998</v>
      </c>
      <c r="G126" s="22">
        <f t="shared" si="28"/>
        <v>8.4011999999999993</v>
      </c>
      <c r="H126" s="22">
        <f t="shared" si="29"/>
        <v>5.2507999999999999</v>
      </c>
      <c r="I126" s="22">
        <f t="shared" si="30"/>
        <v>7.5011000000000001</v>
      </c>
      <c r="J126" s="22">
        <f t="shared" si="31"/>
        <v>4.5007000000000001</v>
      </c>
      <c r="K126" s="38">
        <f t="shared" si="32"/>
        <v>3.0004</v>
      </c>
      <c r="L126" s="31"/>
      <c r="M126" s="44">
        <f t="shared" si="34"/>
        <v>129.94</v>
      </c>
      <c r="N126" s="20">
        <f t="shared" si="35"/>
        <v>259.88</v>
      </c>
      <c r="O126" s="45">
        <f t="shared" si="36"/>
        <v>389.82</v>
      </c>
      <c r="P126" s="105"/>
      <c r="Q126" s="145">
        <v>18</v>
      </c>
      <c r="R126" s="44">
        <f>ROUND(index!$O$33+(C126*12)*index!$O$34,2)</f>
        <v>1098.5899999999999</v>
      </c>
      <c r="S126" s="45">
        <f>ROUND(index!$O$37+(C126*12)*index!$O$38,2)</f>
        <v>831.6</v>
      </c>
      <c r="T126" s="31"/>
      <c r="U126" s="145">
        <v>18</v>
      </c>
      <c r="V126" s="259">
        <f>ROUND(index!$O$41+(C126*12)*index!$O$42,2)</f>
        <v>1930.19</v>
      </c>
    </row>
    <row r="127" spans="1:22" x14ac:dyDescent="0.25">
      <c r="A127" s="108">
        <v>19</v>
      </c>
      <c r="B127" s="164">
        <f t="shared" si="26"/>
        <v>2382.5</v>
      </c>
      <c r="C127" s="344">
        <f>ROUND(B127*index!$O$8,2)</f>
        <v>2478.75</v>
      </c>
      <c r="D127" s="216">
        <f t="shared" si="33"/>
        <v>15.053100000000001</v>
      </c>
      <c r="E127" s="31"/>
      <c r="F127" s="37">
        <f t="shared" si="27"/>
        <v>3.9138000000000002</v>
      </c>
      <c r="G127" s="22">
        <f t="shared" si="28"/>
        <v>8.4297000000000004</v>
      </c>
      <c r="H127" s="22">
        <f t="shared" si="29"/>
        <v>5.2686000000000002</v>
      </c>
      <c r="I127" s="22">
        <f t="shared" si="30"/>
        <v>7.5266000000000002</v>
      </c>
      <c r="J127" s="22">
        <f t="shared" si="31"/>
        <v>4.5159000000000002</v>
      </c>
      <c r="K127" s="38">
        <f t="shared" si="32"/>
        <v>3.0106000000000002</v>
      </c>
      <c r="L127" s="31"/>
      <c r="M127" s="44">
        <f t="shared" si="34"/>
        <v>130.38</v>
      </c>
      <c r="N127" s="20">
        <f t="shared" si="35"/>
        <v>260.76</v>
      </c>
      <c r="O127" s="45">
        <f t="shared" si="36"/>
        <v>391.15</v>
      </c>
      <c r="P127" s="105"/>
      <c r="Q127" s="145">
        <v>19</v>
      </c>
      <c r="R127" s="44">
        <f>ROUND(index!$O$33+(C127*12)*index!$O$34,2)</f>
        <v>1101.1099999999999</v>
      </c>
      <c r="S127" s="45">
        <f>ROUND(index!$O$37+(C127*12)*index!$O$38,2)</f>
        <v>832.14</v>
      </c>
      <c r="T127" s="31"/>
      <c r="U127" s="145">
        <v>19</v>
      </c>
      <c r="V127" s="259">
        <f>ROUND(index!$O$41+(C127*12)*index!$O$42,2)</f>
        <v>1933.24</v>
      </c>
    </row>
    <row r="128" spans="1:22" x14ac:dyDescent="0.25">
      <c r="A128" s="108">
        <v>20</v>
      </c>
      <c r="B128" s="164">
        <f t="shared" si="26"/>
        <v>2389.9899999999998</v>
      </c>
      <c r="C128" s="344">
        <f>ROUND(B128*index!$O$8,2)</f>
        <v>2486.5500000000002</v>
      </c>
      <c r="D128" s="216">
        <f t="shared" si="33"/>
        <v>15.1005</v>
      </c>
      <c r="E128" s="31"/>
      <c r="F128" s="37">
        <f t="shared" si="27"/>
        <v>3.9260999999999999</v>
      </c>
      <c r="G128" s="22">
        <f t="shared" si="28"/>
        <v>8.4563000000000006</v>
      </c>
      <c r="H128" s="22">
        <f t="shared" si="29"/>
        <v>5.2851999999999997</v>
      </c>
      <c r="I128" s="22">
        <f t="shared" si="30"/>
        <v>7.5503</v>
      </c>
      <c r="J128" s="22">
        <f t="shared" si="31"/>
        <v>4.5301999999999998</v>
      </c>
      <c r="K128" s="38">
        <f t="shared" si="32"/>
        <v>3.0200999999999998</v>
      </c>
      <c r="L128" s="31"/>
      <c r="M128" s="44">
        <f t="shared" si="34"/>
        <v>130.79</v>
      </c>
      <c r="N128" s="20">
        <f t="shared" si="35"/>
        <v>261.58999999999997</v>
      </c>
      <c r="O128" s="45">
        <f t="shared" si="36"/>
        <v>392.38</v>
      </c>
      <c r="P128" s="105"/>
      <c r="Q128" s="145">
        <v>20</v>
      </c>
      <c r="R128" s="44">
        <f>ROUND(index!$O$33+(C128*12)*index!$O$34,2)</f>
        <v>1103.45</v>
      </c>
      <c r="S128" s="45">
        <f>ROUND(index!$O$37+(C128*12)*index!$O$38,2)</f>
        <v>832.63</v>
      </c>
      <c r="T128" s="31"/>
      <c r="U128" s="145">
        <v>20</v>
      </c>
      <c r="V128" s="259">
        <f>ROUND(index!$O$41+(C128*12)*index!$O$42,2)</f>
        <v>1936.08</v>
      </c>
    </row>
    <row r="129" spans="1:22" x14ac:dyDescent="0.25">
      <c r="A129" s="108">
        <v>21</v>
      </c>
      <c r="B129" s="164">
        <f t="shared" si="26"/>
        <v>2404.23</v>
      </c>
      <c r="C129" s="344">
        <f>ROUND(B129*index!$O$8,2)</f>
        <v>2501.36</v>
      </c>
      <c r="D129" s="216">
        <f t="shared" si="33"/>
        <v>15.1904</v>
      </c>
      <c r="E129" s="31"/>
      <c r="F129" s="37">
        <f t="shared" si="27"/>
        <v>3.9495</v>
      </c>
      <c r="G129" s="22">
        <f t="shared" si="28"/>
        <v>8.5066000000000006</v>
      </c>
      <c r="H129" s="22">
        <f t="shared" si="29"/>
        <v>5.3166000000000002</v>
      </c>
      <c r="I129" s="22">
        <f t="shared" si="30"/>
        <v>7.5952000000000002</v>
      </c>
      <c r="J129" s="22">
        <f t="shared" si="31"/>
        <v>4.5571000000000002</v>
      </c>
      <c r="K129" s="38">
        <f t="shared" si="32"/>
        <v>3.0381</v>
      </c>
      <c r="L129" s="31"/>
      <c r="M129" s="44">
        <f t="shared" si="34"/>
        <v>131.57</v>
      </c>
      <c r="N129" s="20">
        <f t="shared" si="35"/>
        <v>263.14</v>
      </c>
      <c r="O129" s="45">
        <f t="shared" si="36"/>
        <v>394.71</v>
      </c>
      <c r="P129" s="105"/>
      <c r="Q129" s="145">
        <v>21</v>
      </c>
      <c r="R129" s="44">
        <f>ROUND(index!$O$33+(C129*12)*index!$O$34,2)</f>
        <v>1107.8900000000001</v>
      </c>
      <c r="S129" s="45">
        <f>ROUND(index!$O$37+(C129*12)*index!$O$38,2)</f>
        <v>833.58</v>
      </c>
      <c r="T129" s="31"/>
      <c r="U129" s="145">
        <v>21</v>
      </c>
      <c r="V129" s="259">
        <f>ROUND(index!$O$41+(C129*12)*index!$O$42,2)</f>
        <v>1941.46</v>
      </c>
    </row>
    <row r="130" spans="1:22" x14ac:dyDescent="0.25">
      <c r="A130" s="108">
        <v>22</v>
      </c>
      <c r="B130" s="164">
        <f t="shared" si="26"/>
        <v>2410.6799999999998</v>
      </c>
      <c r="C130" s="344">
        <f>ROUND(B130*index!$O$8,2)</f>
        <v>2508.0700000000002</v>
      </c>
      <c r="D130" s="216">
        <f t="shared" si="33"/>
        <v>15.231199999999999</v>
      </c>
      <c r="E130" s="31"/>
      <c r="F130" s="37">
        <f t="shared" si="27"/>
        <v>3.9601000000000002</v>
      </c>
      <c r="G130" s="22">
        <f t="shared" si="28"/>
        <v>8.5295000000000005</v>
      </c>
      <c r="H130" s="22">
        <f t="shared" si="29"/>
        <v>5.3308999999999997</v>
      </c>
      <c r="I130" s="22">
        <f t="shared" si="30"/>
        <v>7.6155999999999997</v>
      </c>
      <c r="J130" s="22">
        <f t="shared" si="31"/>
        <v>4.5693999999999999</v>
      </c>
      <c r="K130" s="38">
        <f t="shared" si="32"/>
        <v>3.0461999999999998</v>
      </c>
      <c r="L130" s="31"/>
      <c r="M130" s="44">
        <f t="shared" si="34"/>
        <v>131.91999999999999</v>
      </c>
      <c r="N130" s="20">
        <f t="shared" si="35"/>
        <v>263.85000000000002</v>
      </c>
      <c r="O130" s="45">
        <f t="shared" si="36"/>
        <v>395.77</v>
      </c>
      <c r="P130" s="105"/>
      <c r="Q130" s="145">
        <v>22</v>
      </c>
      <c r="R130" s="44">
        <f>ROUND(index!$O$33+(C130*12)*index!$O$34,2)</f>
        <v>1109.9000000000001</v>
      </c>
      <c r="S130" s="45">
        <f>ROUND(index!$O$37+(C130*12)*index!$O$38,2)</f>
        <v>834</v>
      </c>
      <c r="T130" s="31"/>
      <c r="U130" s="145">
        <v>22</v>
      </c>
      <c r="V130" s="259">
        <f>ROUND(index!$O$41+(C130*12)*index!$O$42,2)</f>
        <v>1943.9</v>
      </c>
    </row>
    <row r="131" spans="1:22" x14ac:dyDescent="0.25">
      <c r="A131" s="108">
        <v>23</v>
      </c>
      <c r="B131" s="164">
        <f t="shared" si="26"/>
        <v>2416.66</v>
      </c>
      <c r="C131" s="344">
        <f>ROUND(B131*index!$O$8,2)</f>
        <v>2514.29</v>
      </c>
      <c r="D131" s="216">
        <f t="shared" si="33"/>
        <v>15.269</v>
      </c>
      <c r="E131" s="31"/>
      <c r="F131" s="37">
        <f t="shared" si="27"/>
        <v>3.9699</v>
      </c>
      <c r="G131" s="22">
        <f t="shared" si="28"/>
        <v>8.5505999999999993</v>
      </c>
      <c r="H131" s="22">
        <f t="shared" si="29"/>
        <v>5.3441999999999998</v>
      </c>
      <c r="I131" s="22">
        <f t="shared" si="30"/>
        <v>7.6345000000000001</v>
      </c>
      <c r="J131" s="22">
        <f t="shared" si="31"/>
        <v>4.5807000000000002</v>
      </c>
      <c r="K131" s="38">
        <f t="shared" si="32"/>
        <v>3.0537999999999998</v>
      </c>
      <c r="L131" s="31"/>
      <c r="M131" s="44">
        <f t="shared" si="34"/>
        <v>132.25</v>
      </c>
      <c r="N131" s="20">
        <f t="shared" si="35"/>
        <v>264.5</v>
      </c>
      <c r="O131" s="45">
        <f t="shared" si="36"/>
        <v>396.75</v>
      </c>
      <c r="P131" s="105"/>
      <c r="Q131" s="145">
        <v>23</v>
      </c>
      <c r="R131" s="44">
        <f>ROUND(index!$O$33+(C131*12)*index!$O$34,2)</f>
        <v>1111.77</v>
      </c>
      <c r="S131" s="45">
        <f>ROUND(index!$O$37+(C131*12)*index!$O$38,2)</f>
        <v>834.4</v>
      </c>
      <c r="T131" s="31"/>
      <c r="U131" s="145">
        <v>23</v>
      </c>
      <c r="V131" s="259">
        <f>ROUND(index!$O$41+(C131*12)*index!$O$42,2)</f>
        <v>1946.17</v>
      </c>
    </row>
    <row r="132" spans="1:22" x14ac:dyDescent="0.25">
      <c r="A132" s="108">
        <v>24</v>
      </c>
      <c r="B132" s="164">
        <f t="shared" si="26"/>
        <v>2422.1999999999998</v>
      </c>
      <c r="C132" s="344">
        <f>ROUND(B132*index!$O$8,2)</f>
        <v>2520.06</v>
      </c>
      <c r="D132" s="216">
        <f t="shared" si="33"/>
        <v>15.304</v>
      </c>
      <c r="E132" s="31"/>
      <c r="F132" s="37">
        <f t="shared" si="27"/>
        <v>3.9790000000000001</v>
      </c>
      <c r="G132" s="22">
        <f t="shared" si="28"/>
        <v>8.5701999999999998</v>
      </c>
      <c r="H132" s="22">
        <f t="shared" si="29"/>
        <v>5.3563999999999998</v>
      </c>
      <c r="I132" s="22">
        <f t="shared" si="30"/>
        <v>7.6520000000000001</v>
      </c>
      <c r="J132" s="22">
        <f t="shared" si="31"/>
        <v>4.5911999999999997</v>
      </c>
      <c r="K132" s="38">
        <f t="shared" si="32"/>
        <v>3.0608</v>
      </c>
      <c r="L132" s="31"/>
      <c r="M132" s="44">
        <f t="shared" si="34"/>
        <v>132.56</v>
      </c>
      <c r="N132" s="20">
        <f t="shared" si="35"/>
        <v>265.11</v>
      </c>
      <c r="O132" s="45">
        <f t="shared" si="36"/>
        <v>397.67</v>
      </c>
      <c r="P132" s="105"/>
      <c r="Q132" s="145">
        <v>24</v>
      </c>
      <c r="R132" s="44">
        <f>ROUND(index!$O$33+(C132*12)*index!$O$34,2)</f>
        <v>1113.5</v>
      </c>
      <c r="S132" s="45">
        <f>ROUND(index!$O$37+(C132*12)*index!$O$38,2)</f>
        <v>834.77</v>
      </c>
      <c r="T132" s="31"/>
      <c r="U132" s="145">
        <v>24</v>
      </c>
      <c r="V132" s="259">
        <f>ROUND(index!$O$41+(C132*12)*index!$O$42,2)</f>
        <v>1948.26</v>
      </c>
    </row>
    <row r="133" spans="1:22" x14ac:dyDescent="0.25">
      <c r="A133" s="108">
        <v>25</v>
      </c>
      <c r="B133" s="164">
        <f t="shared" si="26"/>
        <v>2427.35</v>
      </c>
      <c r="C133" s="344">
        <f>ROUND(B133*index!$O$8,2)</f>
        <v>2525.41</v>
      </c>
      <c r="D133" s="216">
        <f t="shared" si="33"/>
        <v>15.336499999999999</v>
      </c>
      <c r="E133" s="31"/>
      <c r="F133" s="37">
        <f t="shared" si="27"/>
        <v>3.9874999999999998</v>
      </c>
      <c r="G133" s="22">
        <f t="shared" si="28"/>
        <v>8.5884</v>
      </c>
      <c r="H133" s="22">
        <f t="shared" si="29"/>
        <v>5.3677999999999999</v>
      </c>
      <c r="I133" s="22">
        <f t="shared" si="30"/>
        <v>7.6683000000000003</v>
      </c>
      <c r="J133" s="22">
        <f t="shared" si="31"/>
        <v>4.601</v>
      </c>
      <c r="K133" s="38">
        <f t="shared" si="32"/>
        <v>3.0672999999999999</v>
      </c>
      <c r="L133" s="31"/>
      <c r="M133" s="44">
        <f t="shared" si="34"/>
        <v>132.84</v>
      </c>
      <c r="N133" s="20">
        <f t="shared" si="35"/>
        <v>265.67</v>
      </c>
      <c r="O133" s="45">
        <f t="shared" si="36"/>
        <v>398.51</v>
      </c>
      <c r="P133" s="105"/>
      <c r="Q133" s="145">
        <v>25</v>
      </c>
      <c r="R133" s="44">
        <f>ROUND(index!$O$33+(C133*12)*index!$O$34,2)</f>
        <v>1115.0999999999999</v>
      </c>
      <c r="S133" s="45">
        <f>ROUND(index!$O$37+(C133*12)*index!$O$38,2)</f>
        <v>835.11</v>
      </c>
      <c r="T133" s="31"/>
      <c r="U133" s="145">
        <v>25</v>
      </c>
      <c r="V133" s="259">
        <f>ROUND(index!$O$41+(C133*12)*index!$O$42,2)</f>
        <v>1950.21</v>
      </c>
    </row>
    <row r="134" spans="1:22" x14ac:dyDescent="0.25">
      <c r="A134" s="108">
        <v>26</v>
      </c>
      <c r="B134" s="164">
        <f t="shared" si="26"/>
        <v>2439.41</v>
      </c>
      <c r="C134" s="344">
        <f>ROUND(B134*index!$O$8,2)</f>
        <v>2537.96</v>
      </c>
      <c r="D134" s="216">
        <f t="shared" si="33"/>
        <v>15.412699999999999</v>
      </c>
      <c r="E134" s="31"/>
      <c r="F134" s="37">
        <f t="shared" si="27"/>
        <v>4.0072999999999999</v>
      </c>
      <c r="G134" s="22">
        <f t="shared" si="28"/>
        <v>8.6311</v>
      </c>
      <c r="H134" s="22">
        <f t="shared" si="29"/>
        <v>5.3944000000000001</v>
      </c>
      <c r="I134" s="22">
        <f t="shared" si="30"/>
        <v>7.7064000000000004</v>
      </c>
      <c r="J134" s="22">
        <f t="shared" si="31"/>
        <v>4.6238000000000001</v>
      </c>
      <c r="K134" s="38">
        <f t="shared" si="32"/>
        <v>3.0825</v>
      </c>
      <c r="L134" s="31"/>
      <c r="M134" s="44">
        <f t="shared" si="34"/>
        <v>133.5</v>
      </c>
      <c r="N134" s="20">
        <f t="shared" si="35"/>
        <v>266.99</v>
      </c>
      <c r="O134" s="45">
        <f t="shared" si="36"/>
        <v>400.49</v>
      </c>
      <c r="P134" s="105"/>
      <c r="Q134" s="145">
        <v>26</v>
      </c>
      <c r="R134" s="44">
        <f>ROUND(index!$O$33+(C134*12)*index!$O$34,2)</f>
        <v>1118.8699999999999</v>
      </c>
      <c r="S134" s="45">
        <f>ROUND(index!$O$37+(C134*12)*index!$O$38,2)</f>
        <v>835.9</v>
      </c>
      <c r="T134" s="31"/>
      <c r="U134" s="145">
        <v>26</v>
      </c>
      <c r="V134" s="259">
        <f>ROUND(index!$O$41+(C134*12)*index!$O$42,2)</f>
        <v>1954.77</v>
      </c>
    </row>
    <row r="135" spans="1:22" x14ac:dyDescent="0.25">
      <c r="A135" s="108">
        <v>27</v>
      </c>
      <c r="B135" s="164">
        <f t="shared" si="26"/>
        <v>2443.8200000000002</v>
      </c>
      <c r="C135" s="344">
        <f>ROUND(B135*index!$O$8,2)</f>
        <v>2542.5500000000002</v>
      </c>
      <c r="D135" s="216">
        <f t="shared" si="33"/>
        <v>15.4406</v>
      </c>
      <c r="E135" s="31"/>
      <c r="F135" s="37">
        <f t="shared" si="27"/>
        <v>4.0145999999999997</v>
      </c>
      <c r="G135" s="22">
        <f t="shared" si="28"/>
        <v>8.6466999999999992</v>
      </c>
      <c r="H135" s="22">
        <f t="shared" si="29"/>
        <v>5.4042000000000003</v>
      </c>
      <c r="I135" s="22">
        <f t="shared" si="30"/>
        <v>7.7202999999999999</v>
      </c>
      <c r="J135" s="22">
        <f t="shared" si="31"/>
        <v>4.6322000000000001</v>
      </c>
      <c r="K135" s="38">
        <f t="shared" si="32"/>
        <v>3.0880999999999998</v>
      </c>
      <c r="L135" s="31"/>
      <c r="M135" s="44">
        <f t="shared" si="34"/>
        <v>133.74</v>
      </c>
      <c r="N135" s="20">
        <f t="shared" si="35"/>
        <v>267.48</v>
      </c>
      <c r="O135" s="45">
        <f t="shared" si="36"/>
        <v>401.21</v>
      </c>
      <c r="P135" s="105"/>
      <c r="Q135" s="145">
        <v>27</v>
      </c>
      <c r="R135" s="44">
        <f>ROUND(index!$O$33+(C135*12)*index!$O$34,2)</f>
        <v>1120.25</v>
      </c>
      <c r="S135" s="45">
        <f>ROUND(index!$O$37+(C135*12)*index!$O$38,2)</f>
        <v>836.2</v>
      </c>
      <c r="T135" s="31"/>
      <c r="U135" s="145">
        <v>27</v>
      </c>
      <c r="V135" s="259">
        <f>ROUND(index!$O$41+(C135*12)*index!$O$42,2)</f>
        <v>1956.44</v>
      </c>
    </row>
    <row r="136" spans="1:22" x14ac:dyDescent="0.25">
      <c r="A136" s="108">
        <v>28</v>
      </c>
      <c r="B136" s="164">
        <f t="shared" si="26"/>
        <v>2447.92</v>
      </c>
      <c r="C136" s="344">
        <f>ROUND(B136*index!$O$8,2)</f>
        <v>2546.8200000000002</v>
      </c>
      <c r="D136" s="216">
        <f t="shared" si="33"/>
        <v>15.4665</v>
      </c>
      <c r="E136" s="31"/>
      <c r="F136" s="37">
        <f t="shared" si="27"/>
        <v>4.0213000000000001</v>
      </c>
      <c r="G136" s="22">
        <f t="shared" si="28"/>
        <v>8.6611999999999991</v>
      </c>
      <c r="H136" s="22">
        <f t="shared" si="29"/>
        <v>5.4132999999999996</v>
      </c>
      <c r="I136" s="22">
        <f t="shared" si="30"/>
        <v>7.7332999999999998</v>
      </c>
      <c r="J136" s="22">
        <f t="shared" si="31"/>
        <v>4.6399999999999997</v>
      </c>
      <c r="K136" s="38">
        <f t="shared" si="32"/>
        <v>3.0933000000000002</v>
      </c>
      <c r="L136" s="31"/>
      <c r="M136" s="44">
        <f t="shared" si="34"/>
        <v>133.96</v>
      </c>
      <c r="N136" s="20">
        <f t="shared" si="35"/>
        <v>267.93</v>
      </c>
      <c r="O136" s="45">
        <f t="shared" si="36"/>
        <v>401.89</v>
      </c>
      <c r="P136" s="105"/>
      <c r="Q136" s="145">
        <v>28</v>
      </c>
      <c r="R136" s="44">
        <f>ROUND(index!$O$33+(C136*12)*index!$O$34,2)</f>
        <v>1121.53</v>
      </c>
      <c r="S136" s="45">
        <f>ROUND(index!$O$37+(C136*12)*index!$O$38,2)</f>
        <v>836.47</v>
      </c>
      <c r="T136" s="31"/>
      <c r="U136" s="145">
        <v>28</v>
      </c>
      <c r="V136" s="259">
        <f>ROUND(index!$O$41+(C136*12)*index!$O$42,2)</f>
        <v>1957.99</v>
      </c>
    </row>
    <row r="137" spans="1:22" x14ac:dyDescent="0.25">
      <c r="A137" s="108">
        <v>29</v>
      </c>
      <c r="B137" s="164">
        <f t="shared" si="26"/>
        <v>2451.71</v>
      </c>
      <c r="C137" s="344">
        <f>ROUND(B137*index!$O$8,2)</f>
        <v>2550.7600000000002</v>
      </c>
      <c r="D137" s="216">
        <f t="shared" si="33"/>
        <v>15.490399999999999</v>
      </c>
      <c r="E137" s="31"/>
      <c r="F137" s="37">
        <f t="shared" si="27"/>
        <v>4.0274999999999999</v>
      </c>
      <c r="G137" s="22">
        <f t="shared" si="28"/>
        <v>8.6745999999999999</v>
      </c>
      <c r="H137" s="22">
        <f t="shared" si="29"/>
        <v>5.4215999999999998</v>
      </c>
      <c r="I137" s="22">
        <f t="shared" si="30"/>
        <v>7.7451999999999996</v>
      </c>
      <c r="J137" s="22">
        <f t="shared" si="31"/>
        <v>4.6471</v>
      </c>
      <c r="K137" s="38">
        <f t="shared" si="32"/>
        <v>3.0981000000000001</v>
      </c>
      <c r="L137" s="31"/>
      <c r="M137" s="44">
        <f t="shared" si="34"/>
        <v>134.16999999999999</v>
      </c>
      <c r="N137" s="20">
        <f t="shared" si="35"/>
        <v>268.33999999999997</v>
      </c>
      <c r="O137" s="45">
        <f t="shared" si="36"/>
        <v>402.51</v>
      </c>
      <c r="P137" s="105"/>
      <c r="Q137" s="145">
        <v>29</v>
      </c>
      <c r="R137" s="44">
        <f>ROUND(index!$O$33+(C137*12)*index!$O$34,2)</f>
        <v>1122.71</v>
      </c>
      <c r="S137" s="45">
        <f>ROUND(index!$O$37+(C137*12)*index!$O$38,2)</f>
        <v>836.72</v>
      </c>
      <c r="T137" s="31"/>
      <c r="U137" s="145">
        <v>29</v>
      </c>
      <c r="V137" s="259">
        <f>ROUND(index!$O$41+(C137*12)*index!$O$42,2)</f>
        <v>1959.43</v>
      </c>
    </row>
    <row r="138" spans="1:22" x14ac:dyDescent="0.25">
      <c r="A138" s="108">
        <v>30</v>
      </c>
      <c r="B138" s="164">
        <f t="shared" si="26"/>
        <v>2455.23</v>
      </c>
      <c r="C138" s="344">
        <f>ROUND(B138*index!$O$8,2)</f>
        <v>2554.42</v>
      </c>
      <c r="D138" s="216">
        <f t="shared" si="33"/>
        <v>15.512700000000001</v>
      </c>
      <c r="E138" s="31"/>
      <c r="F138" s="37">
        <f t="shared" si="27"/>
        <v>4.0332999999999997</v>
      </c>
      <c r="G138" s="22">
        <f t="shared" si="28"/>
        <v>8.6870999999999992</v>
      </c>
      <c r="H138" s="22">
        <f t="shared" si="29"/>
        <v>5.4294000000000002</v>
      </c>
      <c r="I138" s="22">
        <f t="shared" si="30"/>
        <v>7.7564000000000002</v>
      </c>
      <c r="J138" s="22">
        <f t="shared" si="31"/>
        <v>4.6538000000000004</v>
      </c>
      <c r="K138" s="38">
        <f t="shared" si="32"/>
        <v>3.1025</v>
      </c>
      <c r="L138" s="31"/>
      <c r="M138" s="44">
        <f t="shared" si="34"/>
        <v>134.36000000000001</v>
      </c>
      <c r="N138" s="20">
        <f t="shared" si="35"/>
        <v>268.72000000000003</v>
      </c>
      <c r="O138" s="45">
        <f t="shared" si="36"/>
        <v>403.09</v>
      </c>
      <c r="P138" s="105"/>
      <c r="Q138" s="145">
        <v>30</v>
      </c>
      <c r="R138" s="44">
        <f>ROUND(index!$O$33+(C138*12)*index!$O$34,2)</f>
        <v>1123.81</v>
      </c>
      <c r="S138" s="45">
        <f>ROUND(index!$O$37+(C138*12)*index!$O$38,2)</f>
        <v>836.95</v>
      </c>
      <c r="T138" s="31"/>
      <c r="U138" s="145">
        <v>30</v>
      </c>
      <c r="V138" s="259">
        <f>ROUND(index!$O$41+(C138*12)*index!$O$42,2)</f>
        <v>1960.76</v>
      </c>
    </row>
    <row r="139" spans="1:22" x14ac:dyDescent="0.25">
      <c r="A139" s="108">
        <v>31</v>
      </c>
      <c r="B139" s="164">
        <f t="shared" si="26"/>
        <v>2465.73</v>
      </c>
      <c r="C139" s="344">
        <f>ROUND(B139*index!$O$8,2)</f>
        <v>2565.35</v>
      </c>
      <c r="D139" s="216">
        <f t="shared" si="33"/>
        <v>15.579000000000001</v>
      </c>
      <c r="E139" s="31"/>
      <c r="F139" s="37">
        <f t="shared" si="27"/>
        <v>4.0505000000000004</v>
      </c>
      <c r="G139" s="22">
        <f t="shared" si="28"/>
        <v>8.7241999999999997</v>
      </c>
      <c r="H139" s="22">
        <f t="shared" si="29"/>
        <v>5.4527000000000001</v>
      </c>
      <c r="I139" s="22">
        <f t="shared" si="30"/>
        <v>7.7895000000000003</v>
      </c>
      <c r="J139" s="22">
        <f t="shared" si="31"/>
        <v>4.6737000000000002</v>
      </c>
      <c r="K139" s="38">
        <f t="shared" si="32"/>
        <v>3.1158000000000001</v>
      </c>
      <c r="L139" s="31"/>
      <c r="M139" s="44">
        <f t="shared" si="34"/>
        <v>134.94</v>
      </c>
      <c r="N139" s="20">
        <f t="shared" si="35"/>
        <v>269.87</v>
      </c>
      <c r="O139" s="45">
        <f t="shared" si="36"/>
        <v>404.81</v>
      </c>
      <c r="P139" s="105"/>
      <c r="Q139" s="145">
        <v>31</v>
      </c>
      <c r="R139" s="44">
        <f>ROUND(index!$O$33+(C139*12)*index!$O$34,2)</f>
        <v>1127.0899999999999</v>
      </c>
      <c r="S139" s="45">
        <f>ROUND(index!$O$37+(C139*12)*index!$O$38,2)</f>
        <v>837.65</v>
      </c>
      <c r="T139" s="31"/>
      <c r="U139" s="145">
        <v>31</v>
      </c>
      <c r="V139" s="259">
        <f>ROUND(index!$O$41+(C139*12)*index!$O$42,2)</f>
        <v>1964.73</v>
      </c>
    </row>
    <row r="140" spans="1:22" x14ac:dyDescent="0.25">
      <c r="A140" s="109">
        <v>32</v>
      </c>
      <c r="B140" s="164">
        <f t="shared" si="26"/>
        <v>2468.7399999999998</v>
      </c>
      <c r="C140" s="344">
        <f>ROUND(B140*index!$O$8,2)</f>
        <v>2568.48</v>
      </c>
      <c r="D140" s="216">
        <f t="shared" si="33"/>
        <v>15.598100000000001</v>
      </c>
      <c r="E140" s="31"/>
      <c r="F140" s="37">
        <f t="shared" si="27"/>
        <v>4.0555000000000003</v>
      </c>
      <c r="G140" s="22">
        <f t="shared" si="28"/>
        <v>8.7348999999999997</v>
      </c>
      <c r="H140" s="22">
        <f t="shared" si="29"/>
        <v>5.4592999999999998</v>
      </c>
      <c r="I140" s="22">
        <f t="shared" si="30"/>
        <v>7.7991000000000001</v>
      </c>
      <c r="J140" s="22">
        <f t="shared" si="31"/>
        <v>4.6794000000000002</v>
      </c>
      <c r="K140" s="38">
        <f t="shared" si="32"/>
        <v>3.1196000000000002</v>
      </c>
      <c r="L140" s="31"/>
      <c r="M140" s="44">
        <f t="shared" si="34"/>
        <v>135.1</v>
      </c>
      <c r="N140" s="20">
        <f t="shared" si="35"/>
        <v>270.2</v>
      </c>
      <c r="O140" s="45">
        <f t="shared" si="36"/>
        <v>405.31</v>
      </c>
      <c r="P140" s="105"/>
      <c r="Q140" s="146">
        <v>32</v>
      </c>
      <c r="R140" s="44">
        <f>ROUND(index!$O$33+(C140*12)*index!$O$34,2)</f>
        <v>1128.02</v>
      </c>
      <c r="S140" s="45">
        <f>ROUND(index!$O$37+(C140*12)*index!$O$38,2)</f>
        <v>837.85</v>
      </c>
      <c r="T140" s="31"/>
      <c r="U140" s="146">
        <v>32</v>
      </c>
      <c r="V140" s="259">
        <f>ROUND(index!$O$41+(C140*12)*index!$O$42,2)</f>
        <v>1965.87</v>
      </c>
    </row>
    <row r="141" spans="1:22" x14ac:dyDescent="0.25">
      <c r="A141" s="109">
        <v>33</v>
      </c>
      <c r="B141" s="164">
        <f t="shared" si="26"/>
        <v>2471.5300000000002</v>
      </c>
      <c r="C141" s="344">
        <f>ROUND(B141*index!$O$8,2)</f>
        <v>2571.38</v>
      </c>
      <c r="D141" s="216">
        <f t="shared" si="33"/>
        <v>15.6157</v>
      </c>
      <c r="E141" s="31"/>
      <c r="F141" s="37">
        <f t="shared" si="27"/>
        <v>4.0601000000000003</v>
      </c>
      <c r="G141" s="22">
        <f t="shared" si="28"/>
        <v>8.7447999999999997</v>
      </c>
      <c r="H141" s="22">
        <f t="shared" si="29"/>
        <v>5.4654999999999996</v>
      </c>
      <c r="I141" s="22">
        <f t="shared" si="30"/>
        <v>7.8079000000000001</v>
      </c>
      <c r="J141" s="22">
        <f t="shared" si="31"/>
        <v>4.6847000000000003</v>
      </c>
      <c r="K141" s="38">
        <f t="shared" si="32"/>
        <v>3.1231</v>
      </c>
      <c r="L141" s="31"/>
      <c r="M141" s="44">
        <f t="shared" si="34"/>
        <v>135.25</v>
      </c>
      <c r="N141" s="20">
        <f t="shared" si="35"/>
        <v>270.51</v>
      </c>
      <c r="O141" s="45">
        <f t="shared" si="36"/>
        <v>405.76</v>
      </c>
      <c r="P141" s="105"/>
      <c r="Q141" s="146">
        <v>33</v>
      </c>
      <c r="R141" s="44">
        <f>ROUND(index!$O$33+(C141*12)*index!$O$34,2)</f>
        <v>1128.8900000000001</v>
      </c>
      <c r="S141" s="45">
        <f>ROUND(index!$O$37+(C141*12)*index!$O$38,2)</f>
        <v>838.03</v>
      </c>
      <c r="T141" s="31"/>
      <c r="U141" s="146">
        <v>33</v>
      </c>
      <c r="V141" s="259">
        <f>ROUND(index!$O$41+(C141*12)*index!$O$42,2)</f>
        <v>1966.92</v>
      </c>
    </row>
    <row r="142" spans="1:22" x14ac:dyDescent="0.25">
      <c r="A142" s="109">
        <v>34</v>
      </c>
      <c r="B142" s="164">
        <f t="shared" si="26"/>
        <v>2474.12</v>
      </c>
      <c r="C142" s="344">
        <f>ROUND(B142*index!$O$8,2)</f>
        <v>2574.0700000000002</v>
      </c>
      <c r="D142" s="216">
        <f t="shared" si="33"/>
        <v>15.632</v>
      </c>
      <c r="E142" s="31"/>
      <c r="F142" s="37">
        <f t="shared" si="27"/>
        <v>4.0643000000000002</v>
      </c>
      <c r="G142" s="22">
        <f t="shared" si="28"/>
        <v>8.7538999999999998</v>
      </c>
      <c r="H142" s="22">
        <f t="shared" si="29"/>
        <v>5.4711999999999996</v>
      </c>
      <c r="I142" s="22">
        <f t="shared" si="30"/>
        <v>7.8159999999999998</v>
      </c>
      <c r="J142" s="22">
        <f t="shared" si="31"/>
        <v>4.6896000000000004</v>
      </c>
      <c r="K142" s="38">
        <f t="shared" si="32"/>
        <v>3.1263999999999998</v>
      </c>
      <c r="L142" s="31"/>
      <c r="M142" s="44">
        <f t="shared" si="34"/>
        <v>135.4</v>
      </c>
      <c r="N142" s="20">
        <f t="shared" si="35"/>
        <v>270.79000000000002</v>
      </c>
      <c r="O142" s="45">
        <f t="shared" si="36"/>
        <v>406.19</v>
      </c>
      <c r="P142" s="105"/>
      <c r="Q142" s="146">
        <v>34</v>
      </c>
      <c r="R142" s="44">
        <f>ROUND(index!$O$33+(C142*12)*index!$O$34,2)</f>
        <v>1129.7</v>
      </c>
      <c r="S142" s="45">
        <f>ROUND(index!$O$37+(C142*12)*index!$O$38,2)</f>
        <v>838.2</v>
      </c>
      <c r="T142" s="31"/>
      <c r="U142" s="146">
        <v>34</v>
      </c>
      <c r="V142" s="259">
        <f>ROUND(index!$O$41+(C142*12)*index!$O$42,2)</f>
        <v>1967.9</v>
      </c>
    </row>
    <row r="143" spans="1:22" ht="13.8" thickBot="1" x14ac:dyDescent="0.3">
      <c r="A143" s="110">
        <v>35</v>
      </c>
      <c r="B143" s="313">
        <f t="shared" si="26"/>
        <v>2476.52</v>
      </c>
      <c r="C143" s="345">
        <f>ROUND(B143*index!$O$8,2)</f>
        <v>2576.5700000000002</v>
      </c>
      <c r="D143" s="217">
        <f t="shared" si="33"/>
        <v>15.6472</v>
      </c>
      <c r="E143" s="31"/>
      <c r="F143" s="335">
        <f t="shared" si="27"/>
        <v>4.0682999999999998</v>
      </c>
      <c r="G143" s="336">
        <f t="shared" si="28"/>
        <v>8.7623999999999995</v>
      </c>
      <c r="H143" s="336">
        <f t="shared" si="29"/>
        <v>5.4764999999999997</v>
      </c>
      <c r="I143" s="336">
        <f t="shared" si="30"/>
        <v>7.8235999999999999</v>
      </c>
      <c r="J143" s="336">
        <f t="shared" si="31"/>
        <v>4.6942000000000004</v>
      </c>
      <c r="K143" s="337">
        <f t="shared" si="32"/>
        <v>3.1294</v>
      </c>
      <c r="L143" s="31"/>
      <c r="M143" s="46">
        <f t="shared" si="34"/>
        <v>135.53</v>
      </c>
      <c r="N143" s="47">
        <f t="shared" si="35"/>
        <v>271.06</v>
      </c>
      <c r="O143" s="48">
        <f t="shared" si="36"/>
        <v>406.58</v>
      </c>
      <c r="P143" s="105"/>
      <c r="Q143" s="147">
        <v>35</v>
      </c>
      <c r="R143" s="46">
        <f>ROUND(index!$O$33+(C143*12)*index!$O$34,2)</f>
        <v>1130.45</v>
      </c>
      <c r="S143" s="48">
        <f>ROUND(index!$O$37+(C143*12)*index!$O$38,2)</f>
        <v>838.36</v>
      </c>
      <c r="T143" s="31"/>
      <c r="U143" s="147">
        <v>35</v>
      </c>
      <c r="V143" s="260">
        <f>ROUND(index!$O$41+(C143*12)*index!$O$42,2)</f>
        <v>1968.81</v>
      </c>
    </row>
    <row r="150" spans="1:22" x14ac:dyDescent="0.25">
      <c r="C150" s="329"/>
      <c r="D150" s="170"/>
    </row>
    <row r="151" spans="1:22" ht="16.2" thickBot="1" x14ac:dyDescent="0.35">
      <c r="B151" s="346"/>
      <c r="C151" s="170"/>
      <c r="D151" s="170"/>
    </row>
    <row r="152" spans="1:22" ht="16.2" thickBot="1" x14ac:dyDescent="0.35">
      <c r="A152" s="32"/>
      <c r="B152" s="351" t="s">
        <v>186</v>
      </c>
      <c r="C152" s="347" t="s">
        <v>159</v>
      </c>
      <c r="D152" s="350"/>
      <c r="E152" s="32"/>
      <c r="F152" s="352" t="s">
        <v>197</v>
      </c>
      <c r="G152" s="353"/>
      <c r="H152" s="353"/>
      <c r="I152" s="353"/>
      <c r="J152" s="353"/>
      <c r="K152" s="354"/>
      <c r="L152" s="32"/>
      <c r="M152" s="352" t="s">
        <v>203</v>
      </c>
      <c r="N152" s="353"/>
      <c r="O152" s="354"/>
      <c r="P152" s="32"/>
      <c r="Q152" s="32"/>
      <c r="R152" s="355" t="s">
        <v>451</v>
      </c>
      <c r="S152" s="356" t="s">
        <v>451</v>
      </c>
      <c r="T152" s="32"/>
      <c r="U152" s="32"/>
      <c r="V152" s="357" t="s">
        <v>452</v>
      </c>
    </row>
    <row r="153" spans="1:22" x14ac:dyDescent="0.25">
      <c r="M153" s="24" t="s">
        <v>198</v>
      </c>
      <c r="N153" s="25" t="s">
        <v>199</v>
      </c>
      <c r="O153" s="26" t="s">
        <v>200</v>
      </c>
      <c r="R153" s="176"/>
      <c r="S153" s="176"/>
      <c r="V153" s="176"/>
    </row>
    <row r="154" spans="1:22" ht="16.2" thickBot="1" x14ac:dyDescent="0.35">
      <c r="B154" s="121" t="s">
        <v>179</v>
      </c>
      <c r="C154" s="121" t="s">
        <v>179</v>
      </c>
      <c r="D154" s="121" t="s">
        <v>179</v>
      </c>
      <c r="M154" s="27">
        <v>5.2600000000000001E-2</v>
      </c>
      <c r="N154" s="28">
        <v>0.1052</v>
      </c>
      <c r="O154" s="29">
        <v>0.1578</v>
      </c>
      <c r="R154" s="348"/>
      <c r="S154" s="348"/>
      <c r="V154" s="348"/>
    </row>
    <row r="155" spans="1:22" x14ac:dyDescent="0.25">
      <c r="A155" s="6"/>
      <c r="B155" s="1" t="s">
        <v>98</v>
      </c>
      <c r="C155" s="1" t="s">
        <v>469</v>
      </c>
      <c r="D155" s="1" t="s">
        <v>469</v>
      </c>
      <c r="E155" s="6"/>
      <c r="K155" s="176"/>
      <c r="L155" s="6"/>
      <c r="M155" s="176"/>
      <c r="N155" s="176"/>
      <c r="O155" s="176"/>
      <c r="P155" s="6"/>
      <c r="Q155" s="6"/>
      <c r="R155" s="349" t="s">
        <v>211</v>
      </c>
      <c r="S155" s="349" t="s">
        <v>210</v>
      </c>
      <c r="T155" s="6"/>
      <c r="U155" s="6"/>
      <c r="V155" s="349" t="s">
        <v>471</v>
      </c>
    </row>
    <row r="156" spans="1:22" ht="13.8" thickBot="1" x14ac:dyDescent="0.3">
      <c r="A156" s="13"/>
      <c r="B156" s="1" t="s">
        <v>34</v>
      </c>
      <c r="C156" s="1" t="s">
        <v>34</v>
      </c>
      <c r="D156" s="35" t="s">
        <v>470</v>
      </c>
      <c r="E156" s="13"/>
      <c r="F156" s="13" t="s">
        <v>201</v>
      </c>
      <c r="G156" s="13" t="s">
        <v>201</v>
      </c>
      <c r="H156" s="13" t="s">
        <v>201</v>
      </c>
      <c r="I156" s="13" t="s">
        <v>201</v>
      </c>
      <c r="J156" s="13" t="s">
        <v>201</v>
      </c>
      <c r="K156" s="13" t="s">
        <v>201</v>
      </c>
      <c r="L156" s="13"/>
      <c r="M156" s="13" t="s">
        <v>155</v>
      </c>
      <c r="N156" s="13" t="s">
        <v>155</v>
      </c>
      <c r="O156" s="13" t="s">
        <v>155</v>
      </c>
      <c r="P156" s="13"/>
      <c r="Q156" s="13"/>
      <c r="R156" s="160" t="s">
        <v>212</v>
      </c>
      <c r="S156" s="160" t="s">
        <v>212</v>
      </c>
      <c r="T156" s="13"/>
      <c r="U156" s="13"/>
      <c r="V156" s="160" t="s">
        <v>212</v>
      </c>
    </row>
    <row r="157" spans="1:22" ht="13.8" thickBot="1" x14ac:dyDescent="0.3">
      <c r="A157" s="34" t="s">
        <v>27</v>
      </c>
      <c r="B157" s="330" t="str">
        <f>$C$152</f>
        <v>cat 7</v>
      </c>
      <c r="C157" s="330" t="str">
        <f t="shared" ref="C157:D157" si="37">$C$152</f>
        <v>cat 7</v>
      </c>
      <c r="D157" s="330" t="str">
        <f t="shared" si="37"/>
        <v>cat 7</v>
      </c>
      <c r="E157" s="115"/>
      <c r="F157" s="114">
        <v>0.26</v>
      </c>
      <c r="G157" s="114">
        <v>0.56000000000000005</v>
      </c>
      <c r="H157" s="114">
        <v>0.35</v>
      </c>
      <c r="I157" s="114">
        <v>0.5</v>
      </c>
      <c r="J157" s="114">
        <v>0.3</v>
      </c>
      <c r="K157" s="114">
        <v>0.2</v>
      </c>
      <c r="L157" s="115"/>
      <c r="M157" s="211">
        <v>5.2600000000000001E-2</v>
      </c>
      <c r="N157" s="211">
        <v>0.1052</v>
      </c>
      <c r="O157" s="211">
        <v>0.1578</v>
      </c>
      <c r="P157" s="115"/>
      <c r="Q157" s="114" t="s">
        <v>27</v>
      </c>
      <c r="R157" s="330" t="str">
        <f>$C$152</f>
        <v>cat 7</v>
      </c>
      <c r="S157" s="330" t="str">
        <f>$C$152</f>
        <v>cat 7</v>
      </c>
      <c r="T157" s="115"/>
      <c r="U157" s="114" t="s">
        <v>27</v>
      </c>
      <c r="V157" s="330" t="str">
        <f>$C$152</f>
        <v>cat 7</v>
      </c>
    </row>
    <row r="158" spans="1:22" x14ac:dyDescent="0.25">
      <c r="A158" s="331">
        <v>0</v>
      </c>
      <c r="B158" s="164">
        <f t="shared" ref="B158:B193" si="38">VLOOKUP(C$152,ificbasisdoel,$A158+2,FALSE)</f>
        <v>1982.09</v>
      </c>
      <c r="C158" s="343">
        <f>ROUND(B158*index!$O$8,2)</f>
        <v>2062.17</v>
      </c>
      <c r="D158" s="215">
        <f>ROUND(C158*12/1976,4)</f>
        <v>12.523300000000001</v>
      </c>
      <c r="E158" s="31"/>
      <c r="F158" s="332">
        <f t="shared" ref="F158:F193" si="39">ROUND(D158*$F$8,4)</f>
        <v>3.2561</v>
      </c>
      <c r="G158" s="333">
        <f t="shared" ref="G158:G193" si="40">ROUND(D158*$G$8,4)</f>
        <v>7.0129999999999999</v>
      </c>
      <c r="H158" s="333">
        <f t="shared" ref="H158:H193" si="41">ROUND(D158*$H$8,4)</f>
        <v>4.3832000000000004</v>
      </c>
      <c r="I158" s="333">
        <f t="shared" ref="I158:I193" si="42">ROUND(D158*$I$8,4)</f>
        <v>6.2617000000000003</v>
      </c>
      <c r="J158" s="333">
        <f t="shared" ref="J158:J193" si="43">ROUND(D158*$J$8,4)</f>
        <v>3.7570000000000001</v>
      </c>
      <c r="K158" s="334">
        <f t="shared" ref="K158:K193" si="44">ROUND(D158*$K$8,4)</f>
        <v>2.5047000000000001</v>
      </c>
      <c r="L158" s="31"/>
      <c r="M158" s="338">
        <f>ROUND(C158*$M$8,2)</f>
        <v>108.47</v>
      </c>
      <c r="N158" s="339">
        <f>ROUND(C158*$N$8,2)</f>
        <v>216.94</v>
      </c>
      <c r="O158" s="340">
        <f>ROUND(C158*$O$8,2)</f>
        <v>325.41000000000003</v>
      </c>
      <c r="P158" s="105"/>
      <c r="Q158" s="341">
        <v>0</v>
      </c>
      <c r="R158" s="338">
        <f>ROUND(index!$O$33+(C158*12)*index!$O$34,2)</f>
        <v>976.13</v>
      </c>
      <c r="S158" s="340">
        <f>ROUND(index!$O$37+(C158*12)*index!$O$38,2)</f>
        <v>805.64</v>
      </c>
      <c r="T158" s="31"/>
      <c r="U158" s="341">
        <v>0</v>
      </c>
      <c r="V158" s="342">
        <f>ROUND(index!$O$41+(C158*12)*index!$O$42,2)</f>
        <v>1781.78</v>
      </c>
    </row>
    <row r="159" spans="1:22" x14ac:dyDescent="0.25">
      <c r="A159" s="108">
        <v>1</v>
      </c>
      <c r="B159" s="164">
        <f t="shared" si="38"/>
        <v>2029.62</v>
      </c>
      <c r="C159" s="344">
        <f>ROUND(B159*index!$O$8,2)</f>
        <v>2111.62</v>
      </c>
      <c r="D159" s="216">
        <f t="shared" ref="D159:D193" si="45">ROUND(C159*12/1976,4)</f>
        <v>12.823600000000001</v>
      </c>
      <c r="E159" s="31"/>
      <c r="F159" s="37">
        <f t="shared" si="39"/>
        <v>3.3340999999999998</v>
      </c>
      <c r="G159" s="22">
        <f t="shared" si="40"/>
        <v>7.1811999999999996</v>
      </c>
      <c r="H159" s="22">
        <f t="shared" si="41"/>
        <v>4.4882999999999997</v>
      </c>
      <c r="I159" s="22">
        <f t="shared" si="42"/>
        <v>6.4118000000000004</v>
      </c>
      <c r="J159" s="22">
        <f t="shared" si="43"/>
        <v>3.8471000000000002</v>
      </c>
      <c r="K159" s="38">
        <f t="shared" si="44"/>
        <v>2.5647000000000002</v>
      </c>
      <c r="L159" s="31"/>
      <c r="M159" s="44">
        <f t="shared" ref="M159:M193" si="46">ROUND(C159*$M$8,2)</f>
        <v>111.07</v>
      </c>
      <c r="N159" s="20">
        <f t="shared" ref="N159:N193" si="47">ROUND(C159*$N$8,2)</f>
        <v>222.14</v>
      </c>
      <c r="O159" s="45">
        <f t="shared" ref="O159:O193" si="48">ROUND(C159*$O$8,2)</f>
        <v>333.21</v>
      </c>
      <c r="P159" s="105"/>
      <c r="Q159" s="145">
        <v>1</v>
      </c>
      <c r="R159" s="44">
        <f>ROUND(index!$O$33+(C159*12)*index!$O$34,2)</f>
        <v>990.97</v>
      </c>
      <c r="S159" s="45">
        <f>ROUND(index!$O$37+(C159*12)*index!$O$38,2)</f>
        <v>808.79</v>
      </c>
      <c r="T159" s="31"/>
      <c r="U159" s="145">
        <v>1</v>
      </c>
      <c r="V159" s="259">
        <f>ROUND(index!$O$41+(C159*12)*index!$O$42,2)</f>
        <v>1799.76</v>
      </c>
    </row>
    <row r="160" spans="1:22" x14ac:dyDescent="0.25">
      <c r="A160" s="108">
        <v>2</v>
      </c>
      <c r="B160" s="164">
        <f t="shared" si="38"/>
        <v>2067.59</v>
      </c>
      <c r="C160" s="344">
        <f>ROUND(B160*index!$O$8,2)</f>
        <v>2151.12</v>
      </c>
      <c r="D160" s="216">
        <f t="shared" si="45"/>
        <v>13.063499999999999</v>
      </c>
      <c r="E160" s="31"/>
      <c r="F160" s="37">
        <f t="shared" si="39"/>
        <v>3.3965000000000001</v>
      </c>
      <c r="G160" s="22">
        <f t="shared" si="40"/>
        <v>7.3155999999999999</v>
      </c>
      <c r="H160" s="22">
        <f t="shared" si="41"/>
        <v>4.5721999999999996</v>
      </c>
      <c r="I160" s="22">
        <f t="shared" si="42"/>
        <v>6.5317999999999996</v>
      </c>
      <c r="J160" s="22">
        <f t="shared" si="43"/>
        <v>3.9190999999999998</v>
      </c>
      <c r="K160" s="38">
        <f t="shared" si="44"/>
        <v>2.6126999999999998</v>
      </c>
      <c r="L160" s="31"/>
      <c r="M160" s="44">
        <f t="shared" si="46"/>
        <v>113.15</v>
      </c>
      <c r="N160" s="20">
        <f t="shared" si="47"/>
        <v>226.3</v>
      </c>
      <c r="O160" s="45">
        <f t="shared" si="48"/>
        <v>339.45</v>
      </c>
      <c r="P160" s="105"/>
      <c r="Q160" s="145">
        <v>2</v>
      </c>
      <c r="R160" s="44">
        <f>ROUND(index!$O$33+(C160*12)*index!$O$34,2)</f>
        <v>1002.82</v>
      </c>
      <c r="S160" s="45">
        <f>ROUND(index!$O$37+(C160*12)*index!$O$38,2)</f>
        <v>811.3</v>
      </c>
      <c r="T160" s="31"/>
      <c r="U160" s="145">
        <v>2</v>
      </c>
      <c r="V160" s="259">
        <f>ROUND(index!$O$41+(C160*12)*index!$O$42,2)</f>
        <v>1814.12</v>
      </c>
    </row>
    <row r="161" spans="1:22" x14ac:dyDescent="0.25">
      <c r="A161" s="108">
        <v>3</v>
      </c>
      <c r="B161" s="164">
        <f t="shared" si="38"/>
        <v>2103.38</v>
      </c>
      <c r="C161" s="344">
        <f>ROUND(B161*index!$O$8,2)</f>
        <v>2188.36</v>
      </c>
      <c r="D161" s="216">
        <f t="shared" si="45"/>
        <v>13.2896</v>
      </c>
      <c r="E161" s="31"/>
      <c r="F161" s="37">
        <f t="shared" si="39"/>
        <v>3.4552999999999998</v>
      </c>
      <c r="G161" s="22">
        <f t="shared" si="40"/>
        <v>7.4421999999999997</v>
      </c>
      <c r="H161" s="22">
        <f t="shared" si="41"/>
        <v>4.6513999999999998</v>
      </c>
      <c r="I161" s="22">
        <f t="shared" si="42"/>
        <v>6.6448</v>
      </c>
      <c r="J161" s="22">
        <f t="shared" si="43"/>
        <v>3.9868999999999999</v>
      </c>
      <c r="K161" s="38">
        <f t="shared" si="44"/>
        <v>2.6579000000000002</v>
      </c>
      <c r="L161" s="31"/>
      <c r="M161" s="44">
        <f t="shared" si="46"/>
        <v>115.11</v>
      </c>
      <c r="N161" s="20">
        <f t="shared" si="47"/>
        <v>230.22</v>
      </c>
      <c r="O161" s="45">
        <f t="shared" si="48"/>
        <v>345.32</v>
      </c>
      <c r="P161" s="105"/>
      <c r="Q161" s="145">
        <v>3</v>
      </c>
      <c r="R161" s="44">
        <f>ROUND(index!$O$33+(C161*12)*index!$O$34,2)</f>
        <v>1013.99</v>
      </c>
      <c r="S161" s="45">
        <f>ROUND(index!$O$37+(C161*12)*index!$O$38,2)</f>
        <v>813.67</v>
      </c>
      <c r="T161" s="31"/>
      <c r="U161" s="145">
        <v>3</v>
      </c>
      <c r="V161" s="259">
        <f>ROUND(index!$O$41+(C161*12)*index!$O$42,2)</f>
        <v>1827.66</v>
      </c>
    </row>
    <row r="162" spans="1:22" x14ac:dyDescent="0.25">
      <c r="A162" s="108">
        <v>4</v>
      </c>
      <c r="B162" s="164">
        <f t="shared" si="38"/>
        <v>2137.0500000000002</v>
      </c>
      <c r="C162" s="344">
        <f>ROUND(B162*index!$O$8,2)</f>
        <v>2223.39</v>
      </c>
      <c r="D162" s="216">
        <f t="shared" si="45"/>
        <v>13.5024</v>
      </c>
      <c r="E162" s="31"/>
      <c r="F162" s="37">
        <f t="shared" si="39"/>
        <v>3.5106000000000002</v>
      </c>
      <c r="G162" s="22">
        <f t="shared" si="40"/>
        <v>7.5613000000000001</v>
      </c>
      <c r="H162" s="22">
        <f t="shared" si="41"/>
        <v>4.7257999999999996</v>
      </c>
      <c r="I162" s="22">
        <f t="shared" si="42"/>
        <v>6.7511999999999999</v>
      </c>
      <c r="J162" s="22">
        <f t="shared" si="43"/>
        <v>4.0507</v>
      </c>
      <c r="K162" s="38">
        <f t="shared" si="44"/>
        <v>2.7004999999999999</v>
      </c>
      <c r="L162" s="31"/>
      <c r="M162" s="44">
        <f t="shared" si="46"/>
        <v>116.95</v>
      </c>
      <c r="N162" s="20">
        <f t="shared" si="47"/>
        <v>233.9</v>
      </c>
      <c r="O162" s="45">
        <f t="shared" si="48"/>
        <v>350.85</v>
      </c>
      <c r="P162" s="105"/>
      <c r="Q162" s="145">
        <v>4</v>
      </c>
      <c r="R162" s="44">
        <f>ROUND(index!$O$33+(C162*12)*index!$O$34,2)</f>
        <v>1024.5</v>
      </c>
      <c r="S162" s="45">
        <f>ROUND(index!$O$37+(C162*12)*index!$O$38,2)</f>
        <v>815.9</v>
      </c>
      <c r="T162" s="31"/>
      <c r="U162" s="145">
        <v>4</v>
      </c>
      <c r="V162" s="259">
        <f>ROUND(index!$O$41+(C162*12)*index!$O$42,2)</f>
        <v>1840.39</v>
      </c>
    </row>
    <row r="163" spans="1:22" x14ac:dyDescent="0.25">
      <c r="A163" s="108">
        <v>5</v>
      </c>
      <c r="B163" s="164">
        <f t="shared" si="38"/>
        <v>2168.71</v>
      </c>
      <c r="C163" s="344">
        <f>ROUND(B163*index!$O$8,2)</f>
        <v>2256.33</v>
      </c>
      <c r="D163" s="216">
        <f t="shared" si="45"/>
        <v>13.702400000000001</v>
      </c>
      <c r="E163" s="31"/>
      <c r="F163" s="37">
        <f t="shared" si="39"/>
        <v>3.5626000000000002</v>
      </c>
      <c r="G163" s="22">
        <f t="shared" si="40"/>
        <v>7.6733000000000002</v>
      </c>
      <c r="H163" s="22">
        <f t="shared" si="41"/>
        <v>4.7957999999999998</v>
      </c>
      <c r="I163" s="22">
        <f t="shared" si="42"/>
        <v>6.8512000000000004</v>
      </c>
      <c r="J163" s="22">
        <f t="shared" si="43"/>
        <v>4.1106999999999996</v>
      </c>
      <c r="K163" s="38">
        <f t="shared" si="44"/>
        <v>2.7404999999999999</v>
      </c>
      <c r="L163" s="31"/>
      <c r="M163" s="44">
        <f t="shared" si="46"/>
        <v>118.68</v>
      </c>
      <c r="N163" s="20">
        <f t="shared" si="47"/>
        <v>237.37</v>
      </c>
      <c r="O163" s="45">
        <f t="shared" si="48"/>
        <v>356.05</v>
      </c>
      <c r="P163" s="105"/>
      <c r="Q163" s="145">
        <v>5</v>
      </c>
      <c r="R163" s="44">
        <f>ROUND(index!$O$33+(C163*12)*index!$O$34,2)</f>
        <v>1034.3800000000001</v>
      </c>
      <c r="S163" s="45">
        <f>ROUND(index!$O$37+(C163*12)*index!$O$38,2)</f>
        <v>817.99</v>
      </c>
      <c r="T163" s="31"/>
      <c r="U163" s="145">
        <v>5</v>
      </c>
      <c r="V163" s="259">
        <f>ROUND(index!$O$41+(C163*12)*index!$O$42,2)</f>
        <v>1852.37</v>
      </c>
    </row>
    <row r="164" spans="1:22" x14ac:dyDescent="0.25">
      <c r="A164" s="108">
        <v>6</v>
      </c>
      <c r="B164" s="164">
        <f t="shared" si="38"/>
        <v>2205.71</v>
      </c>
      <c r="C164" s="344">
        <f>ROUND(B164*index!$O$8,2)</f>
        <v>2294.8200000000002</v>
      </c>
      <c r="D164" s="216">
        <f t="shared" si="45"/>
        <v>13.936199999999999</v>
      </c>
      <c r="E164" s="31"/>
      <c r="F164" s="37">
        <f t="shared" si="39"/>
        <v>3.6234000000000002</v>
      </c>
      <c r="G164" s="22">
        <f t="shared" si="40"/>
        <v>7.8042999999999996</v>
      </c>
      <c r="H164" s="22">
        <f t="shared" si="41"/>
        <v>4.8776999999999999</v>
      </c>
      <c r="I164" s="22">
        <f t="shared" si="42"/>
        <v>6.9680999999999997</v>
      </c>
      <c r="J164" s="22">
        <f t="shared" si="43"/>
        <v>4.1809000000000003</v>
      </c>
      <c r="K164" s="38">
        <f t="shared" si="44"/>
        <v>2.7871999999999999</v>
      </c>
      <c r="L164" s="31"/>
      <c r="M164" s="44">
        <f t="shared" si="46"/>
        <v>120.71</v>
      </c>
      <c r="N164" s="20">
        <f t="shared" si="47"/>
        <v>241.42</v>
      </c>
      <c r="O164" s="45">
        <f t="shared" si="48"/>
        <v>362.12</v>
      </c>
      <c r="P164" s="105"/>
      <c r="Q164" s="145">
        <v>6</v>
      </c>
      <c r="R164" s="44">
        <f>ROUND(index!$O$33+(C164*12)*index!$O$34,2)</f>
        <v>1045.93</v>
      </c>
      <c r="S164" s="45">
        <f>ROUND(index!$O$37+(C164*12)*index!$O$38,2)</f>
        <v>820.44</v>
      </c>
      <c r="T164" s="31"/>
      <c r="U164" s="145">
        <v>6</v>
      </c>
      <c r="V164" s="259">
        <f>ROUND(index!$O$41+(C164*12)*index!$O$42,2)</f>
        <v>1866.37</v>
      </c>
    </row>
    <row r="165" spans="1:22" x14ac:dyDescent="0.25">
      <c r="A165" s="108">
        <v>7</v>
      </c>
      <c r="B165" s="164">
        <f t="shared" si="38"/>
        <v>2233.5700000000002</v>
      </c>
      <c r="C165" s="344">
        <f>ROUND(B165*index!$O$8,2)</f>
        <v>2323.81</v>
      </c>
      <c r="D165" s="216">
        <f t="shared" si="45"/>
        <v>14.1122</v>
      </c>
      <c r="E165" s="31"/>
      <c r="F165" s="37">
        <f t="shared" si="39"/>
        <v>3.6692</v>
      </c>
      <c r="G165" s="22">
        <f t="shared" si="40"/>
        <v>7.9028</v>
      </c>
      <c r="H165" s="22">
        <f t="shared" si="41"/>
        <v>4.9393000000000002</v>
      </c>
      <c r="I165" s="22">
        <f t="shared" si="42"/>
        <v>7.0560999999999998</v>
      </c>
      <c r="J165" s="22">
        <f t="shared" si="43"/>
        <v>4.2336999999999998</v>
      </c>
      <c r="K165" s="38">
        <f t="shared" si="44"/>
        <v>2.8224</v>
      </c>
      <c r="L165" s="31"/>
      <c r="M165" s="44">
        <f t="shared" si="46"/>
        <v>122.23</v>
      </c>
      <c r="N165" s="20">
        <f t="shared" si="47"/>
        <v>244.46</v>
      </c>
      <c r="O165" s="45">
        <f t="shared" si="48"/>
        <v>366.7</v>
      </c>
      <c r="P165" s="105"/>
      <c r="Q165" s="145">
        <v>7</v>
      </c>
      <c r="R165" s="44">
        <f>ROUND(index!$O$33+(C165*12)*index!$O$34,2)</f>
        <v>1054.6199999999999</v>
      </c>
      <c r="S165" s="45">
        <f>ROUND(index!$O$37+(C165*12)*index!$O$38,2)</f>
        <v>822.28</v>
      </c>
      <c r="T165" s="31"/>
      <c r="U165" s="145">
        <v>7</v>
      </c>
      <c r="V165" s="259">
        <f>ROUND(index!$O$41+(C165*12)*index!$O$42,2)</f>
        <v>1876.91</v>
      </c>
    </row>
    <row r="166" spans="1:22" x14ac:dyDescent="0.25">
      <c r="A166" s="108">
        <v>8</v>
      </c>
      <c r="B166" s="164">
        <f t="shared" si="38"/>
        <v>2259.67</v>
      </c>
      <c r="C166" s="344">
        <f>ROUND(B166*index!$O$8,2)</f>
        <v>2350.96</v>
      </c>
      <c r="D166" s="216">
        <f t="shared" si="45"/>
        <v>14.277100000000001</v>
      </c>
      <c r="E166" s="31"/>
      <c r="F166" s="37">
        <f t="shared" si="39"/>
        <v>3.7120000000000002</v>
      </c>
      <c r="G166" s="22">
        <f t="shared" si="40"/>
        <v>7.9951999999999996</v>
      </c>
      <c r="H166" s="22">
        <f t="shared" si="41"/>
        <v>4.9969999999999999</v>
      </c>
      <c r="I166" s="22">
        <f t="shared" si="42"/>
        <v>7.1386000000000003</v>
      </c>
      <c r="J166" s="22">
        <f t="shared" si="43"/>
        <v>4.2831000000000001</v>
      </c>
      <c r="K166" s="38">
        <f t="shared" si="44"/>
        <v>2.8553999999999999</v>
      </c>
      <c r="L166" s="31"/>
      <c r="M166" s="44">
        <f t="shared" si="46"/>
        <v>123.66</v>
      </c>
      <c r="N166" s="20">
        <f t="shared" si="47"/>
        <v>247.32</v>
      </c>
      <c r="O166" s="45">
        <f t="shared" si="48"/>
        <v>370.98</v>
      </c>
      <c r="P166" s="105"/>
      <c r="Q166" s="145">
        <v>8</v>
      </c>
      <c r="R166" s="44">
        <f>ROUND(index!$O$33+(C166*12)*index!$O$34,2)</f>
        <v>1062.77</v>
      </c>
      <c r="S166" s="45">
        <f>ROUND(index!$O$37+(C166*12)*index!$O$38,2)</f>
        <v>824.01</v>
      </c>
      <c r="T166" s="31"/>
      <c r="U166" s="145">
        <v>8</v>
      </c>
      <c r="V166" s="259">
        <f>ROUND(index!$O$41+(C166*12)*index!$O$42,2)</f>
        <v>1886.78</v>
      </c>
    </row>
    <row r="167" spans="1:22" x14ac:dyDescent="0.25">
      <c r="A167" s="108">
        <v>9</v>
      </c>
      <c r="B167" s="164">
        <f t="shared" si="38"/>
        <v>2284.1</v>
      </c>
      <c r="C167" s="344">
        <f>ROUND(B167*index!$O$8,2)</f>
        <v>2376.38</v>
      </c>
      <c r="D167" s="216">
        <f t="shared" si="45"/>
        <v>14.4315</v>
      </c>
      <c r="E167" s="31"/>
      <c r="F167" s="37">
        <f t="shared" si="39"/>
        <v>3.7522000000000002</v>
      </c>
      <c r="G167" s="22">
        <f t="shared" si="40"/>
        <v>8.0815999999999999</v>
      </c>
      <c r="H167" s="22">
        <f t="shared" si="41"/>
        <v>5.0510000000000002</v>
      </c>
      <c r="I167" s="22">
        <f t="shared" si="42"/>
        <v>7.2157999999999998</v>
      </c>
      <c r="J167" s="22">
        <f t="shared" si="43"/>
        <v>4.3295000000000003</v>
      </c>
      <c r="K167" s="38">
        <f t="shared" si="44"/>
        <v>2.8862999999999999</v>
      </c>
      <c r="L167" s="31"/>
      <c r="M167" s="44">
        <f t="shared" si="46"/>
        <v>125</v>
      </c>
      <c r="N167" s="20">
        <f t="shared" si="47"/>
        <v>250</v>
      </c>
      <c r="O167" s="45">
        <f t="shared" si="48"/>
        <v>374.99</v>
      </c>
      <c r="P167" s="105"/>
      <c r="Q167" s="145">
        <v>9</v>
      </c>
      <c r="R167" s="44">
        <f>ROUND(index!$O$33+(C167*12)*index!$O$34,2)</f>
        <v>1070.3900000000001</v>
      </c>
      <c r="S167" s="45">
        <f>ROUND(index!$O$37+(C167*12)*index!$O$38,2)</f>
        <v>825.63</v>
      </c>
      <c r="T167" s="31"/>
      <c r="U167" s="145">
        <v>9</v>
      </c>
      <c r="V167" s="259">
        <f>ROUND(index!$O$41+(C167*12)*index!$O$42,2)</f>
        <v>1896.02</v>
      </c>
    </row>
    <row r="168" spans="1:22" x14ac:dyDescent="0.25">
      <c r="A168" s="108">
        <v>10</v>
      </c>
      <c r="B168" s="164">
        <f t="shared" si="38"/>
        <v>2306.94</v>
      </c>
      <c r="C168" s="344">
        <f>ROUND(B168*index!$O$8,2)</f>
        <v>2400.14</v>
      </c>
      <c r="D168" s="216">
        <f t="shared" si="45"/>
        <v>14.575699999999999</v>
      </c>
      <c r="E168" s="31"/>
      <c r="F168" s="37">
        <f t="shared" si="39"/>
        <v>3.7896999999999998</v>
      </c>
      <c r="G168" s="22">
        <f t="shared" si="40"/>
        <v>8.1623999999999999</v>
      </c>
      <c r="H168" s="22">
        <f t="shared" si="41"/>
        <v>5.1014999999999997</v>
      </c>
      <c r="I168" s="22">
        <f t="shared" si="42"/>
        <v>7.2878999999999996</v>
      </c>
      <c r="J168" s="22">
        <f t="shared" si="43"/>
        <v>4.3727</v>
      </c>
      <c r="K168" s="38">
        <f t="shared" si="44"/>
        <v>2.9150999999999998</v>
      </c>
      <c r="L168" s="31"/>
      <c r="M168" s="44">
        <f t="shared" si="46"/>
        <v>126.25</v>
      </c>
      <c r="N168" s="20">
        <f t="shared" si="47"/>
        <v>252.49</v>
      </c>
      <c r="O168" s="45">
        <f t="shared" si="48"/>
        <v>378.74</v>
      </c>
      <c r="P168" s="105"/>
      <c r="Q168" s="145">
        <v>10</v>
      </c>
      <c r="R168" s="44">
        <f>ROUND(index!$O$33+(C168*12)*index!$O$34,2)</f>
        <v>1077.52</v>
      </c>
      <c r="S168" s="45">
        <f>ROUND(index!$O$37+(C168*12)*index!$O$38,2)</f>
        <v>827.14</v>
      </c>
      <c r="T168" s="31"/>
      <c r="U168" s="145">
        <v>10</v>
      </c>
      <c r="V168" s="259">
        <f>ROUND(index!$O$41+(C168*12)*index!$O$42,2)</f>
        <v>1904.66</v>
      </c>
    </row>
    <row r="169" spans="1:22" x14ac:dyDescent="0.25">
      <c r="A169" s="108">
        <v>11</v>
      </c>
      <c r="B169" s="164">
        <f t="shared" si="38"/>
        <v>2335.5700000000002</v>
      </c>
      <c r="C169" s="344">
        <f>ROUND(B169*index!$O$8,2)</f>
        <v>2429.9299999999998</v>
      </c>
      <c r="D169" s="216">
        <f t="shared" si="45"/>
        <v>14.7567</v>
      </c>
      <c r="E169" s="31"/>
      <c r="F169" s="37">
        <f t="shared" si="39"/>
        <v>3.8367</v>
      </c>
      <c r="G169" s="22">
        <f t="shared" si="40"/>
        <v>8.2637999999999998</v>
      </c>
      <c r="H169" s="22">
        <f t="shared" si="41"/>
        <v>5.1647999999999996</v>
      </c>
      <c r="I169" s="22">
        <f t="shared" si="42"/>
        <v>7.3784000000000001</v>
      </c>
      <c r="J169" s="22">
        <f t="shared" si="43"/>
        <v>4.4269999999999996</v>
      </c>
      <c r="K169" s="38">
        <f t="shared" si="44"/>
        <v>2.9512999999999998</v>
      </c>
      <c r="L169" s="31"/>
      <c r="M169" s="44">
        <f t="shared" si="46"/>
        <v>127.81</v>
      </c>
      <c r="N169" s="20">
        <f t="shared" si="47"/>
        <v>255.63</v>
      </c>
      <c r="O169" s="45">
        <f t="shared" si="48"/>
        <v>383.44</v>
      </c>
      <c r="P169" s="105"/>
      <c r="Q169" s="145">
        <v>11</v>
      </c>
      <c r="R169" s="44">
        <f>ROUND(index!$O$33+(C169*12)*index!$O$34,2)</f>
        <v>1086.46</v>
      </c>
      <c r="S169" s="45">
        <f>ROUND(index!$O$37+(C169*12)*index!$O$38,2)</f>
        <v>829.03</v>
      </c>
      <c r="T169" s="31"/>
      <c r="U169" s="145">
        <v>11</v>
      </c>
      <c r="V169" s="259">
        <f>ROUND(index!$O$41+(C169*12)*index!$O$42,2)</f>
        <v>1915.49</v>
      </c>
    </row>
    <row r="170" spans="1:22" x14ac:dyDescent="0.25">
      <c r="A170" s="108">
        <v>12</v>
      </c>
      <c r="B170" s="164">
        <f t="shared" si="38"/>
        <v>2355.5</v>
      </c>
      <c r="C170" s="344">
        <f>ROUND(B170*index!$O$8,2)</f>
        <v>2450.66</v>
      </c>
      <c r="D170" s="216">
        <f t="shared" si="45"/>
        <v>14.8826</v>
      </c>
      <c r="E170" s="31"/>
      <c r="F170" s="37">
        <f t="shared" si="39"/>
        <v>3.8694999999999999</v>
      </c>
      <c r="G170" s="22">
        <f t="shared" si="40"/>
        <v>8.3343000000000007</v>
      </c>
      <c r="H170" s="22">
        <f t="shared" si="41"/>
        <v>5.2088999999999999</v>
      </c>
      <c r="I170" s="22">
        <f t="shared" si="42"/>
        <v>7.4413</v>
      </c>
      <c r="J170" s="22">
        <f t="shared" si="43"/>
        <v>4.4648000000000003</v>
      </c>
      <c r="K170" s="38">
        <f t="shared" si="44"/>
        <v>2.9765000000000001</v>
      </c>
      <c r="L170" s="31"/>
      <c r="M170" s="44">
        <f t="shared" si="46"/>
        <v>128.9</v>
      </c>
      <c r="N170" s="20">
        <f t="shared" si="47"/>
        <v>257.81</v>
      </c>
      <c r="O170" s="45">
        <f t="shared" si="48"/>
        <v>386.71</v>
      </c>
      <c r="P170" s="105"/>
      <c r="Q170" s="145">
        <v>12</v>
      </c>
      <c r="R170" s="44">
        <f>ROUND(index!$O$33+(C170*12)*index!$O$34,2)</f>
        <v>1092.68</v>
      </c>
      <c r="S170" s="45">
        <f>ROUND(index!$O$37+(C170*12)*index!$O$38,2)</f>
        <v>830.35</v>
      </c>
      <c r="T170" s="31"/>
      <c r="U170" s="145">
        <v>12</v>
      </c>
      <c r="V170" s="259">
        <f>ROUND(index!$O$41+(C170*12)*index!$O$42,2)</f>
        <v>1923.03</v>
      </c>
    </row>
    <row r="171" spans="1:22" x14ac:dyDescent="0.25">
      <c r="A171" s="108">
        <v>13</v>
      </c>
      <c r="B171" s="164">
        <f t="shared" si="38"/>
        <v>2374.08</v>
      </c>
      <c r="C171" s="344">
        <f>ROUND(B171*index!$O$8,2)</f>
        <v>2469.9899999999998</v>
      </c>
      <c r="D171" s="216">
        <f t="shared" si="45"/>
        <v>14.9999</v>
      </c>
      <c r="E171" s="31"/>
      <c r="F171" s="37">
        <f t="shared" si="39"/>
        <v>3.9</v>
      </c>
      <c r="G171" s="22">
        <f t="shared" si="40"/>
        <v>8.3999000000000006</v>
      </c>
      <c r="H171" s="22">
        <f t="shared" si="41"/>
        <v>5.25</v>
      </c>
      <c r="I171" s="22">
        <f t="shared" si="42"/>
        <v>7.5</v>
      </c>
      <c r="J171" s="22">
        <f t="shared" si="43"/>
        <v>4.5</v>
      </c>
      <c r="K171" s="38">
        <f t="shared" si="44"/>
        <v>3</v>
      </c>
      <c r="L171" s="31"/>
      <c r="M171" s="44">
        <f t="shared" si="46"/>
        <v>129.91999999999999</v>
      </c>
      <c r="N171" s="20">
        <f t="shared" si="47"/>
        <v>259.83999999999997</v>
      </c>
      <c r="O171" s="45">
        <f t="shared" si="48"/>
        <v>389.76</v>
      </c>
      <c r="P171" s="105"/>
      <c r="Q171" s="145">
        <v>13</v>
      </c>
      <c r="R171" s="44">
        <f>ROUND(index!$O$33+(C171*12)*index!$O$34,2)</f>
        <v>1098.48</v>
      </c>
      <c r="S171" s="45">
        <f>ROUND(index!$O$37+(C171*12)*index!$O$38,2)</f>
        <v>831.58</v>
      </c>
      <c r="T171" s="31"/>
      <c r="U171" s="145">
        <v>13</v>
      </c>
      <c r="V171" s="259">
        <f>ROUND(index!$O$41+(C171*12)*index!$O$42,2)</f>
        <v>1930.06</v>
      </c>
    </row>
    <row r="172" spans="1:22" x14ac:dyDescent="0.25">
      <c r="A172" s="108">
        <v>14</v>
      </c>
      <c r="B172" s="164">
        <f t="shared" si="38"/>
        <v>2391.41</v>
      </c>
      <c r="C172" s="344">
        <f>ROUND(B172*index!$O$8,2)</f>
        <v>2488.02</v>
      </c>
      <c r="D172" s="216">
        <f t="shared" si="45"/>
        <v>15.109400000000001</v>
      </c>
      <c r="E172" s="31"/>
      <c r="F172" s="37">
        <f t="shared" si="39"/>
        <v>3.9283999999999999</v>
      </c>
      <c r="G172" s="22">
        <f t="shared" si="40"/>
        <v>8.4612999999999996</v>
      </c>
      <c r="H172" s="22">
        <f t="shared" si="41"/>
        <v>5.2882999999999996</v>
      </c>
      <c r="I172" s="22">
        <f t="shared" si="42"/>
        <v>7.5547000000000004</v>
      </c>
      <c r="J172" s="22">
        <f t="shared" si="43"/>
        <v>4.5327999999999999</v>
      </c>
      <c r="K172" s="38">
        <f t="shared" si="44"/>
        <v>3.0219</v>
      </c>
      <c r="L172" s="31"/>
      <c r="M172" s="44">
        <f t="shared" si="46"/>
        <v>130.87</v>
      </c>
      <c r="N172" s="20">
        <f t="shared" si="47"/>
        <v>261.74</v>
      </c>
      <c r="O172" s="45">
        <f t="shared" si="48"/>
        <v>392.61</v>
      </c>
      <c r="P172" s="105"/>
      <c r="Q172" s="145">
        <v>14</v>
      </c>
      <c r="R172" s="44">
        <f>ROUND(index!$O$33+(C172*12)*index!$O$34,2)</f>
        <v>1103.8900000000001</v>
      </c>
      <c r="S172" s="45">
        <f>ROUND(index!$O$37+(C172*12)*index!$O$38,2)</f>
        <v>832.73</v>
      </c>
      <c r="T172" s="31"/>
      <c r="U172" s="145">
        <v>14</v>
      </c>
      <c r="V172" s="259">
        <f>ROUND(index!$O$41+(C172*12)*index!$O$42,2)</f>
        <v>1936.61</v>
      </c>
    </row>
    <row r="173" spans="1:22" x14ac:dyDescent="0.25">
      <c r="A173" s="108">
        <v>15</v>
      </c>
      <c r="B173" s="164">
        <f t="shared" si="38"/>
        <v>2407.56</v>
      </c>
      <c r="C173" s="344">
        <f>ROUND(B173*index!$O$8,2)</f>
        <v>2504.83</v>
      </c>
      <c r="D173" s="216">
        <f t="shared" si="45"/>
        <v>15.211499999999999</v>
      </c>
      <c r="E173" s="31"/>
      <c r="F173" s="37">
        <f t="shared" si="39"/>
        <v>3.9550000000000001</v>
      </c>
      <c r="G173" s="22">
        <f t="shared" si="40"/>
        <v>8.5183999999999997</v>
      </c>
      <c r="H173" s="22">
        <f t="shared" si="41"/>
        <v>5.3239999999999998</v>
      </c>
      <c r="I173" s="22">
        <f t="shared" si="42"/>
        <v>7.6058000000000003</v>
      </c>
      <c r="J173" s="22">
        <f t="shared" si="43"/>
        <v>4.5635000000000003</v>
      </c>
      <c r="K173" s="38">
        <f t="shared" si="44"/>
        <v>3.0423</v>
      </c>
      <c r="L173" s="31"/>
      <c r="M173" s="44">
        <f t="shared" si="46"/>
        <v>131.75</v>
      </c>
      <c r="N173" s="20">
        <f t="shared" si="47"/>
        <v>263.51</v>
      </c>
      <c r="O173" s="45">
        <f t="shared" si="48"/>
        <v>395.26</v>
      </c>
      <c r="P173" s="105"/>
      <c r="Q173" s="145">
        <v>15</v>
      </c>
      <c r="R173" s="44">
        <f>ROUND(index!$O$33+(C173*12)*index!$O$34,2)</f>
        <v>1108.93</v>
      </c>
      <c r="S173" s="45">
        <f>ROUND(index!$O$37+(C173*12)*index!$O$38,2)</f>
        <v>833.8</v>
      </c>
      <c r="T173" s="31"/>
      <c r="U173" s="145">
        <v>15</v>
      </c>
      <c r="V173" s="259">
        <f>ROUND(index!$O$41+(C173*12)*index!$O$42,2)</f>
        <v>1942.73</v>
      </c>
    </row>
    <row r="174" spans="1:22" x14ac:dyDescent="0.25">
      <c r="A174" s="108">
        <v>16</v>
      </c>
      <c r="B174" s="164">
        <f t="shared" si="38"/>
        <v>2425.9699999999998</v>
      </c>
      <c r="C174" s="344">
        <f>ROUND(B174*index!$O$8,2)</f>
        <v>2523.98</v>
      </c>
      <c r="D174" s="216">
        <f t="shared" si="45"/>
        <v>15.3278</v>
      </c>
      <c r="E174" s="31"/>
      <c r="F174" s="37">
        <f t="shared" si="39"/>
        <v>3.9851999999999999</v>
      </c>
      <c r="G174" s="22">
        <f t="shared" si="40"/>
        <v>8.5836000000000006</v>
      </c>
      <c r="H174" s="22">
        <f t="shared" si="41"/>
        <v>5.3647</v>
      </c>
      <c r="I174" s="22">
        <f t="shared" si="42"/>
        <v>7.6638999999999999</v>
      </c>
      <c r="J174" s="22">
        <f t="shared" si="43"/>
        <v>4.5983000000000001</v>
      </c>
      <c r="K174" s="38">
        <f t="shared" si="44"/>
        <v>3.0655999999999999</v>
      </c>
      <c r="L174" s="31"/>
      <c r="M174" s="44">
        <f t="shared" si="46"/>
        <v>132.76</v>
      </c>
      <c r="N174" s="20">
        <f t="shared" si="47"/>
        <v>265.52</v>
      </c>
      <c r="O174" s="45">
        <f t="shared" si="48"/>
        <v>398.28</v>
      </c>
      <c r="P174" s="105"/>
      <c r="Q174" s="145">
        <v>16</v>
      </c>
      <c r="R174" s="44">
        <f>ROUND(index!$O$33+(C174*12)*index!$O$34,2)</f>
        <v>1114.67</v>
      </c>
      <c r="S174" s="45">
        <f>ROUND(index!$O$37+(C174*12)*index!$O$38,2)</f>
        <v>835.02</v>
      </c>
      <c r="T174" s="31"/>
      <c r="U174" s="145">
        <v>16</v>
      </c>
      <c r="V174" s="259">
        <f>ROUND(index!$O$41+(C174*12)*index!$O$42,2)</f>
        <v>1949.69</v>
      </c>
    </row>
    <row r="175" spans="1:22" x14ac:dyDescent="0.25">
      <c r="A175" s="108">
        <v>17</v>
      </c>
      <c r="B175" s="164">
        <f t="shared" si="38"/>
        <v>2436.3000000000002</v>
      </c>
      <c r="C175" s="344">
        <f>ROUND(B175*index!$O$8,2)</f>
        <v>2534.73</v>
      </c>
      <c r="D175" s="216">
        <f t="shared" si="45"/>
        <v>15.3931</v>
      </c>
      <c r="E175" s="31"/>
      <c r="F175" s="37">
        <f t="shared" si="39"/>
        <v>4.0022000000000002</v>
      </c>
      <c r="G175" s="22">
        <f t="shared" si="40"/>
        <v>8.6201000000000008</v>
      </c>
      <c r="H175" s="22">
        <f t="shared" si="41"/>
        <v>5.3875999999999999</v>
      </c>
      <c r="I175" s="22">
        <f t="shared" si="42"/>
        <v>7.6966000000000001</v>
      </c>
      <c r="J175" s="22">
        <f t="shared" si="43"/>
        <v>4.6178999999999997</v>
      </c>
      <c r="K175" s="38">
        <f t="shared" si="44"/>
        <v>3.0785999999999998</v>
      </c>
      <c r="L175" s="31"/>
      <c r="M175" s="44">
        <f t="shared" si="46"/>
        <v>133.33000000000001</v>
      </c>
      <c r="N175" s="20">
        <f t="shared" si="47"/>
        <v>266.64999999999998</v>
      </c>
      <c r="O175" s="45">
        <f t="shared" si="48"/>
        <v>399.98</v>
      </c>
      <c r="P175" s="105"/>
      <c r="Q175" s="145">
        <v>17</v>
      </c>
      <c r="R175" s="44">
        <f>ROUND(index!$O$33+(C175*12)*index!$O$34,2)</f>
        <v>1117.9000000000001</v>
      </c>
      <c r="S175" s="45">
        <f>ROUND(index!$O$37+(C175*12)*index!$O$38,2)</f>
        <v>835.7</v>
      </c>
      <c r="T175" s="31"/>
      <c r="U175" s="145">
        <v>17</v>
      </c>
      <c r="V175" s="259">
        <f>ROUND(index!$O$41+(C175*12)*index!$O$42,2)</f>
        <v>1953.6</v>
      </c>
    </row>
    <row r="176" spans="1:22" x14ac:dyDescent="0.25">
      <c r="A176" s="108">
        <v>18</v>
      </c>
      <c r="B176" s="164">
        <f t="shared" si="38"/>
        <v>2445.89</v>
      </c>
      <c r="C176" s="344">
        <f>ROUND(B176*index!$O$8,2)</f>
        <v>2544.6999999999998</v>
      </c>
      <c r="D176" s="216">
        <f t="shared" si="45"/>
        <v>15.4536</v>
      </c>
      <c r="E176" s="31"/>
      <c r="F176" s="37">
        <f t="shared" si="39"/>
        <v>4.0179</v>
      </c>
      <c r="G176" s="22">
        <f t="shared" si="40"/>
        <v>8.6539999999999999</v>
      </c>
      <c r="H176" s="22">
        <f t="shared" si="41"/>
        <v>5.4088000000000003</v>
      </c>
      <c r="I176" s="22">
        <f t="shared" si="42"/>
        <v>7.7267999999999999</v>
      </c>
      <c r="J176" s="22">
        <f t="shared" si="43"/>
        <v>4.6360999999999999</v>
      </c>
      <c r="K176" s="38">
        <f t="shared" si="44"/>
        <v>3.0907</v>
      </c>
      <c r="L176" s="31"/>
      <c r="M176" s="44">
        <f t="shared" si="46"/>
        <v>133.85</v>
      </c>
      <c r="N176" s="20">
        <f t="shared" si="47"/>
        <v>267.7</v>
      </c>
      <c r="O176" s="45">
        <f t="shared" si="48"/>
        <v>401.55</v>
      </c>
      <c r="P176" s="105"/>
      <c r="Q176" s="145">
        <v>18</v>
      </c>
      <c r="R176" s="44">
        <f>ROUND(index!$O$33+(C176*12)*index!$O$34,2)</f>
        <v>1120.8900000000001</v>
      </c>
      <c r="S176" s="45">
        <f>ROUND(index!$O$37+(C176*12)*index!$O$38,2)</f>
        <v>836.33</v>
      </c>
      <c r="T176" s="31"/>
      <c r="U176" s="145">
        <v>18</v>
      </c>
      <c r="V176" s="259">
        <f>ROUND(index!$O$41+(C176*12)*index!$O$42,2)</f>
        <v>1957.22</v>
      </c>
    </row>
    <row r="177" spans="1:22" x14ac:dyDescent="0.25">
      <c r="A177" s="108">
        <v>19</v>
      </c>
      <c r="B177" s="164">
        <f t="shared" si="38"/>
        <v>2454.8000000000002</v>
      </c>
      <c r="C177" s="344">
        <f>ROUND(B177*index!$O$8,2)</f>
        <v>2553.9699999999998</v>
      </c>
      <c r="D177" s="216">
        <f t="shared" si="45"/>
        <v>15.5099</v>
      </c>
      <c r="E177" s="31"/>
      <c r="F177" s="37">
        <f t="shared" si="39"/>
        <v>4.0326000000000004</v>
      </c>
      <c r="G177" s="22">
        <f t="shared" si="40"/>
        <v>8.6854999999999993</v>
      </c>
      <c r="H177" s="22">
        <f t="shared" si="41"/>
        <v>5.4284999999999997</v>
      </c>
      <c r="I177" s="22">
        <f t="shared" si="42"/>
        <v>7.7549999999999999</v>
      </c>
      <c r="J177" s="22">
        <f t="shared" si="43"/>
        <v>4.6529999999999996</v>
      </c>
      <c r="K177" s="38">
        <f t="shared" si="44"/>
        <v>3.1019999999999999</v>
      </c>
      <c r="L177" s="31"/>
      <c r="M177" s="44">
        <f t="shared" si="46"/>
        <v>134.34</v>
      </c>
      <c r="N177" s="20">
        <f t="shared" si="47"/>
        <v>268.68</v>
      </c>
      <c r="O177" s="45">
        <f t="shared" si="48"/>
        <v>403.02</v>
      </c>
      <c r="P177" s="105"/>
      <c r="Q177" s="145">
        <v>19</v>
      </c>
      <c r="R177" s="44">
        <f>ROUND(index!$O$33+(C177*12)*index!$O$34,2)</f>
        <v>1123.67</v>
      </c>
      <c r="S177" s="45">
        <f>ROUND(index!$O$37+(C177*12)*index!$O$38,2)</f>
        <v>836.92</v>
      </c>
      <c r="T177" s="31"/>
      <c r="U177" s="145">
        <v>19</v>
      </c>
      <c r="V177" s="259">
        <f>ROUND(index!$O$41+(C177*12)*index!$O$42,2)</f>
        <v>1960.59</v>
      </c>
    </row>
    <row r="178" spans="1:22" x14ac:dyDescent="0.25">
      <c r="A178" s="108">
        <v>20</v>
      </c>
      <c r="B178" s="164">
        <f t="shared" si="38"/>
        <v>2463.0700000000002</v>
      </c>
      <c r="C178" s="344">
        <f>ROUND(B178*index!$O$8,2)</f>
        <v>2562.58</v>
      </c>
      <c r="D178" s="216">
        <f t="shared" si="45"/>
        <v>15.562200000000001</v>
      </c>
      <c r="E178" s="31"/>
      <c r="F178" s="37">
        <f t="shared" si="39"/>
        <v>4.0461999999999998</v>
      </c>
      <c r="G178" s="22">
        <f t="shared" si="40"/>
        <v>8.7148000000000003</v>
      </c>
      <c r="H178" s="22">
        <f t="shared" si="41"/>
        <v>5.4467999999999996</v>
      </c>
      <c r="I178" s="22">
        <f t="shared" si="42"/>
        <v>7.7811000000000003</v>
      </c>
      <c r="J178" s="22">
        <f t="shared" si="43"/>
        <v>4.6687000000000003</v>
      </c>
      <c r="K178" s="38">
        <f t="shared" si="44"/>
        <v>3.1124000000000001</v>
      </c>
      <c r="L178" s="31"/>
      <c r="M178" s="44">
        <f t="shared" si="46"/>
        <v>134.79</v>
      </c>
      <c r="N178" s="20">
        <f t="shared" si="47"/>
        <v>269.58</v>
      </c>
      <c r="O178" s="45">
        <f t="shared" si="48"/>
        <v>404.38</v>
      </c>
      <c r="P178" s="105"/>
      <c r="Q178" s="145">
        <v>20</v>
      </c>
      <c r="R178" s="44">
        <f>ROUND(index!$O$33+(C178*12)*index!$O$34,2)</f>
        <v>1126.25</v>
      </c>
      <c r="S178" s="45">
        <f>ROUND(index!$O$37+(C178*12)*index!$O$38,2)</f>
        <v>837.47</v>
      </c>
      <c r="T178" s="31"/>
      <c r="U178" s="145">
        <v>20</v>
      </c>
      <c r="V178" s="259">
        <f>ROUND(index!$O$41+(C178*12)*index!$O$42,2)</f>
        <v>1963.72</v>
      </c>
    </row>
    <row r="179" spans="1:22" x14ac:dyDescent="0.25">
      <c r="A179" s="108">
        <v>21</v>
      </c>
      <c r="B179" s="164">
        <f t="shared" si="38"/>
        <v>2478.04</v>
      </c>
      <c r="C179" s="344">
        <f>ROUND(B179*index!$O$8,2)</f>
        <v>2578.15</v>
      </c>
      <c r="D179" s="216">
        <f t="shared" si="45"/>
        <v>15.6568</v>
      </c>
      <c r="E179" s="31"/>
      <c r="F179" s="37">
        <f t="shared" si="39"/>
        <v>4.0708000000000002</v>
      </c>
      <c r="G179" s="22">
        <f t="shared" si="40"/>
        <v>8.7677999999999994</v>
      </c>
      <c r="H179" s="22">
        <f t="shared" si="41"/>
        <v>5.4798999999999998</v>
      </c>
      <c r="I179" s="22">
        <f t="shared" si="42"/>
        <v>7.8284000000000002</v>
      </c>
      <c r="J179" s="22">
        <f t="shared" si="43"/>
        <v>4.6970000000000001</v>
      </c>
      <c r="K179" s="38">
        <f t="shared" si="44"/>
        <v>3.1314000000000002</v>
      </c>
      <c r="L179" s="31"/>
      <c r="M179" s="44">
        <f t="shared" si="46"/>
        <v>135.61000000000001</v>
      </c>
      <c r="N179" s="20">
        <f t="shared" si="47"/>
        <v>271.22000000000003</v>
      </c>
      <c r="O179" s="45">
        <f t="shared" si="48"/>
        <v>406.83</v>
      </c>
      <c r="P179" s="105"/>
      <c r="Q179" s="145">
        <v>21</v>
      </c>
      <c r="R179" s="44">
        <f>ROUND(index!$O$33+(C179*12)*index!$O$34,2)</f>
        <v>1130.93</v>
      </c>
      <c r="S179" s="45">
        <f>ROUND(index!$O$37+(C179*12)*index!$O$38,2)</f>
        <v>838.46</v>
      </c>
      <c r="T179" s="31"/>
      <c r="U179" s="145">
        <v>21</v>
      </c>
      <c r="V179" s="259">
        <f>ROUND(index!$O$41+(C179*12)*index!$O$42,2)</f>
        <v>1969.39</v>
      </c>
    </row>
    <row r="180" spans="1:22" x14ac:dyDescent="0.25">
      <c r="A180" s="108">
        <v>22</v>
      </c>
      <c r="B180" s="164">
        <f t="shared" si="38"/>
        <v>2485.17</v>
      </c>
      <c r="C180" s="344">
        <f>ROUND(B180*index!$O$8,2)</f>
        <v>2585.5700000000002</v>
      </c>
      <c r="D180" s="216">
        <f t="shared" si="45"/>
        <v>15.7018</v>
      </c>
      <c r="E180" s="31"/>
      <c r="F180" s="37">
        <f t="shared" si="39"/>
        <v>4.0824999999999996</v>
      </c>
      <c r="G180" s="22">
        <f t="shared" si="40"/>
        <v>8.7929999999999993</v>
      </c>
      <c r="H180" s="22">
        <f t="shared" si="41"/>
        <v>5.4955999999999996</v>
      </c>
      <c r="I180" s="22">
        <f t="shared" si="42"/>
        <v>7.8509000000000002</v>
      </c>
      <c r="J180" s="22">
        <f t="shared" si="43"/>
        <v>4.7104999999999997</v>
      </c>
      <c r="K180" s="38">
        <f t="shared" si="44"/>
        <v>3.1404000000000001</v>
      </c>
      <c r="L180" s="31"/>
      <c r="M180" s="44">
        <f t="shared" si="46"/>
        <v>136</v>
      </c>
      <c r="N180" s="20">
        <f t="shared" si="47"/>
        <v>272</v>
      </c>
      <c r="O180" s="45">
        <f t="shared" si="48"/>
        <v>408</v>
      </c>
      <c r="P180" s="105"/>
      <c r="Q180" s="145">
        <v>22</v>
      </c>
      <c r="R180" s="44">
        <f>ROUND(index!$O$33+(C180*12)*index!$O$34,2)</f>
        <v>1133.1500000000001</v>
      </c>
      <c r="S180" s="45">
        <f>ROUND(index!$O$37+(C180*12)*index!$O$38,2)</f>
        <v>838.93</v>
      </c>
      <c r="T180" s="31"/>
      <c r="U180" s="145">
        <v>22</v>
      </c>
      <c r="V180" s="259">
        <f>ROUND(index!$O$41+(C180*12)*index!$O$42,2)</f>
        <v>1972.08</v>
      </c>
    </row>
    <row r="181" spans="1:22" x14ac:dyDescent="0.25">
      <c r="A181" s="108">
        <v>23</v>
      </c>
      <c r="B181" s="164">
        <f t="shared" si="38"/>
        <v>2491.7800000000002</v>
      </c>
      <c r="C181" s="344">
        <f>ROUND(B181*index!$O$8,2)</f>
        <v>2592.4499999999998</v>
      </c>
      <c r="D181" s="216">
        <f t="shared" si="45"/>
        <v>15.743600000000001</v>
      </c>
      <c r="E181" s="31"/>
      <c r="F181" s="37">
        <f t="shared" si="39"/>
        <v>4.0933000000000002</v>
      </c>
      <c r="G181" s="22">
        <f t="shared" si="40"/>
        <v>8.8163999999999998</v>
      </c>
      <c r="H181" s="22">
        <f t="shared" si="41"/>
        <v>5.5103</v>
      </c>
      <c r="I181" s="22">
        <f t="shared" si="42"/>
        <v>7.8718000000000004</v>
      </c>
      <c r="J181" s="22">
        <f t="shared" si="43"/>
        <v>4.7230999999999996</v>
      </c>
      <c r="K181" s="38">
        <f t="shared" si="44"/>
        <v>3.1486999999999998</v>
      </c>
      <c r="L181" s="31"/>
      <c r="M181" s="44">
        <f t="shared" si="46"/>
        <v>136.36000000000001</v>
      </c>
      <c r="N181" s="20">
        <f t="shared" si="47"/>
        <v>272.73</v>
      </c>
      <c r="O181" s="45">
        <f t="shared" si="48"/>
        <v>409.09</v>
      </c>
      <c r="P181" s="105"/>
      <c r="Q181" s="145">
        <v>23</v>
      </c>
      <c r="R181" s="44">
        <f>ROUND(index!$O$33+(C181*12)*index!$O$34,2)</f>
        <v>1135.22</v>
      </c>
      <c r="S181" s="45">
        <f>ROUND(index!$O$37+(C181*12)*index!$O$38,2)</f>
        <v>839.37</v>
      </c>
      <c r="T181" s="31"/>
      <c r="U181" s="145">
        <v>23</v>
      </c>
      <c r="V181" s="259">
        <f>ROUND(index!$O$41+(C181*12)*index!$O$42,2)</f>
        <v>1974.58</v>
      </c>
    </row>
    <row r="182" spans="1:22" x14ac:dyDescent="0.25">
      <c r="A182" s="108">
        <v>24</v>
      </c>
      <c r="B182" s="164">
        <f t="shared" si="38"/>
        <v>2497.91</v>
      </c>
      <c r="C182" s="344">
        <f>ROUND(B182*index!$O$8,2)</f>
        <v>2598.83</v>
      </c>
      <c r="D182" s="216">
        <f t="shared" si="45"/>
        <v>15.782400000000001</v>
      </c>
      <c r="E182" s="31"/>
      <c r="F182" s="37">
        <f t="shared" si="39"/>
        <v>4.1033999999999997</v>
      </c>
      <c r="G182" s="22">
        <f t="shared" si="40"/>
        <v>8.8381000000000007</v>
      </c>
      <c r="H182" s="22">
        <f t="shared" si="41"/>
        <v>5.5237999999999996</v>
      </c>
      <c r="I182" s="22">
        <f t="shared" si="42"/>
        <v>7.8912000000000004</v>
      </c>
      <c r="J182" s="22">
        <f t="shared" si="43"/>
        <v>4.7347000000000001</v>
      </c>
      <c r="K182" s="38">
        <f t="shared" si="44"/>
        <v>3.1564999999999999</v>
      </c>
      <c r="L182" s="31"/>
      <c r="M182" s="44">
        <f t="shared" si="46"/>
        <v>136.69999999999999</v>
      </c>
      <c r="N182" s="20">
        <f t="shared" si="47"/>
        <v>273.39999999999998</v>
      </c>
      <c r="O182" s="45">
        <f t="shared" si="48"/>
        <v>410.1</v>
      </c>
      <c r="P182" s="105"/>
      <c r="Q182" s="145">
        <v>24</v>
      </c>
      <c r="R182" s="44">
        <f>ROUND(index!$O$33+(C182*12)*index!$O$34,2)</f>
        <v>1137.1300000000001</v>
      </c>
      <c r="S182" s="45">
        <f>ROUND(index!$O$37+(C182*12)*index!$O$38,2)</f>
        <v>839.78</v>
      </c>
      <c r="T182" s="31"/>
      <c r="U182" s="145">
        <v>24</v>
      </c>
      <c r="V182" s="259">
        <f>ROUND(index!$O$41+(C182*12)*index!$O$42,2)</f>
        <v>1976.9</v>
      </c>
    </row>
    <row r="183" spans="1:22" x14ac:dyDescent="0.25">
      <c r="A183" s="108">
        <v>25</v>
      </c>
      <c r="B183" s="164">
        <f t="shared" si="38"/>
        <v>2503.59</v>
      </c>
      <c r="C183" s="344">
        <f>ROUND(B183*index!$O$8,2)</f>
        <v>2604.7399999999998</v>
      </c>
      <c r="D183" s="216">
        <f t="shared" si="45"/>
        <v>15.818300000000001</v>
      </c>
      <c r="E183" s="31"/>
      <c r="F183" s="37">
        <f t="shared" si="39"/>
        <v>4.1128</v>
      </c>
      <c r="G183" s="22">
        <f t="shared" si="40"/>
        <v>8.8582000000000001</v>
      </c>
      <c r="H183" s="22">
        <f t="shared" si="41"/>
        <v>5.5364000000000004</v>
      </c>
      <c r="I183" s="22">
        <f t="shared" si="42"/>
        <v>7.9092000000000002</v>
      </c>
      <c r="J183" s="22">
        <f t="shared" si="43"/>
        <v>4.7454999999999998</v>
      </c>
      <c r="K183" s="38">
        <f t="shared" si="44"/>
        <v>3.1637</v>
      </c>
      <c r="L183" s="31"/>
      <c r="M183" s="44">
        <f t="shared" si="46"/>
        <v>137.01</v>
      </c>
      <c r="N183" s="20">
        <f t="shared" si="47"/>
        <v>274.02</v>
      </c>
      <c r="O183" s="45">
        <f t="shared" si="48"/>
        <v>411.03</v>
      </c>
      <c r="P183" s="105"/>
      <c r="Q183" s="145">
        <v>25</v>
      </c>
      <c r="R183" s="44">
        <f>ROUND(index!$O$33+(C183*12)*index!$O$34,2)</f>
        <v>1138.9000000000001</v>
      </c>
      <c r="S183" s="45">
        <f>ROUND(index!$O$37+(C183*12)*index!$O$38,2)</f>
        <v>840.15</v>
      </c>
      <c r="T183" s="31"/>
      <c r="U183" s="145">
        <v>25</v>
      </c>
      <c r="V183" s="259">
        <f>ROUND(index!$O$41+(C183*12)*index!$O$42,2)</f>
        <v>1979.05</v>
      </c>
    </row>
    <row r="184" spans="1:22" x14ac:dyDescent="0.25">
      <c r="A184" s="108">
        <v>26</v>
      </c>
      <c r="B184" s="164">
        <f t="shared" si="38"/>
        <v>2516.15</v>
      </c>
      <c r="C184" s="344">
        <f>ROUND(B184*index!$O$8,2)</f>
        <v>2617.8000000000002</v>
      </c>
      <c r="D184" s="216">
        <f t="shared" si="45"/>
        <v>15.897600000000001</v>
      </c>
      <c r="E184" s="31"/>
      <c r="F184" s="37">
        <f t="shared" si="39"/>
        <v>4.1334</v>
      </c>
      <c r="G184" s="22">
        <f t="shared" si="40"/>
        <v>8.9026999999999994</v>
      </c>
      <c r="H184" s="22">
        <f t="shared" si="41"/>
        <v>5.5641999999999996</v>
      </c>
      <c r="I184" s="22">
        <f t="shared" si="42"/>
        <v>7.9488000000000003</v>
      </c>
      <c r="J184" s="22">
        <f t="shared" si="43"/>
        <v>4.7693000000000003</v>
      </c>
      <c r="K184" s="38">
        <f t="shared" si="44"/>
        <v>3.1795</v>
      </c>
      <c r="L184" s="31"/>
      <c r="M184" s="44">
        <f t="shared" si="46"/>
        <v>137.69999999999999</v>
      </c>
      <c r="N184" s="20">
        <f t="shared" si="47"/>
        <v>275.39</v>
      </c>
      <c r="O184" s="45">
        <f t="shared" si="48"/>
        <v>413.09</v>
      </c>
      <c r="P184" s="105"/>
      <c r="Q184" s="145">
        <v>26</v>
      </c>
      <c r="R184" s="44">
        <f>ROUND(index!$O$33+(C184*12)*index!$O$34,2)</f>
        <v>1142.82</v>
      </c>
      <c r="S184" s="45">
        <f>ROUND(index!$O$37+(C184*12)*index!$O$38,2)</f>
        <v>840.98</v>
      </c>
      <c r="T184" s="31"/>
      <c r="U184" s="145">
        <v>26</v>
      </c>
      <c r="V184" s="259">
        <f>ROUND(index!$O$41+(C184*12)*index!$O$42,2)</f>
        <v>1983.8</v>
      </c>
    </row>
    <row r="185" spans="1:22" x14ac:dyDescent="0.25">
      <c r="A185" s="108">
        <v>27</v>
      </c>
      <c r="B185" s="164">
        <f t="shared" si="38"/>
        <v>2521.04</v>
      </c>
      <c r="C185" s="344">
        <f>ROUND(B185*index!$O$8,2)</f>
        <v>2622.89</v>
      </c>
      <c r="D185" s="216">
        <f t="shared" si="45"/>
        <v>15.9285</v>
      </c>
      <c r="E185" s="31"/>
      <c r="F185" s="37">
        <f t="shared" si="39"/>
        <v>4.1414</v>
      </c>
      <c r="G185" s="22">
        <f t="shared" si="40"/>
        <v>8.92</v>
      </c>
      <c r="H185" s="22">
        <f t="shared" si="41"/>
        <v>5.5750000000000002</v>
      </c>
      <c r="I185" s="22">
        <f t="shared" si="42"/>
        <v>7.9642999999999997</v>
      </c>
      <c r="J185" s="22">
        <f t="shared" si="43"/>
        <v>4.7786</v>
      </c>
      <c r="K185" s="38">
        <f t="shared" si="44"/>
        <v>3.1857000000000002</v>
      </c>
      <c r="L185" s="31"/>
      <c r="M185" s="44">
        <f t="shared" si="46"/>
        <v>137.96</v>
      </c>
      <c r="N185" s="20">
        <f t="shared" si="47"/>
        <v>275.93</v>
      </c>
      <c r="O185" s="45">
        <f t="shared" si="48"/>
        <v>413.89</v>
      </c>
      <c r="P185" s="105"/>
      <c r="Q185" s="145">
        <v>27</v>
      </c>
      <c r="R185" s="44">
        <f>ROUND(index!$O$33+(C185*12)*index!$O$34,2)</f>
        <v>1144.3499999999999</v>
      </c>
      <c r="S185" s="45">
        <f>ROUND(index!$O$37+(C185*12)*index!$O$38,2)</f>
        <v>841.31</v>
      </c>
      <c r="T185" s="31"/>
      <c r="U185" s="145">
        <v>27</v>
      </c>
      <c r="V185" s="259">
        <f>ROUND(index!$O$41+(C185*12)*index!$O$42,2)</f>
        <v>1985.65</v>
      </c>
    </row>
    <row r="186" spans="1:22" x14ac:dyDescent="0.25">
      <c r="A186" s="108">
        <v>28</v>
      </c>
      <c r="B186" s="164">
        <f t="shared" si="38"/>
        <v>2525.5700000000002</v>
      </c>
      <c r="C186" s="344">
        <f>ROUND(B186*index!$O$8,2)</f>
        <v>2627.6</v>
      </c>
      <c r="D186" s="216">
        <f t="shared" si="45"/>
        <v>15.957100000000001</v>
      </c>
      <c r="E186" s="31"/>
      <c r="F186" s="37">
        <f t="shared" si="39"/>
        <v>4.1487999999999996</v>
      </c>
      <c r="G186" s="22">
        <f t="shared" si="40"/>
        <v>8.9359999999999999</v>
      </c>
      <c r="H186" s="22">
        <f t="shared" si="41"/>
        <v>5.585</v>
      </c>
      <c r="I186" s="22">
        <f t="shared" si="42"/>
        <v>7.9786000000000001</v>
      </c>
      <c r="J186" s="22">
        <f t="shared" si="43"/>
        <v>4.7870999999999997</v>
      </c>
      <c r="K186" s="38">
        <f t="shared" si="44"/>
        <v>3.1913999999999998</v>
      </c>
      <c r="L186" s="31"/>
      <c r="M186" s="44">
        <f t="shared" si="46"/>
        <v>138.21</v>
      </c>
      <c r="N186" s="20">
        <f t="shared" si="47"/>
        <v>276.42</v>
      </c>
      <c r="O186" s="45">
        <f t="shared" si="48"/>
        <v>414.64</v>
      </c>
      <c r="P186" s="105"/>
      <c r="Q186" s="145">
        <v>28</v>
      </c>
      <c r="R186" s="44">
        <f>ROUND(index!$O$33+(C186*12)*index!$O$34,2)</f>
        <v>1145.76</v>
      </c>
      <c r="S186" s="45">
        <f>ROUND(index!$O$37+(C186*12)*index!$O$38,2)</f>
        <v>841.61</v>
      </c>
      <c r="T186" s="31"/>
      <c r="U186" s="145">
        <v>28</v>
      </c>
      <c r="V186" s="259">
        <f>ROUND(index!$O$41+(C186*12)*index!$O$42,2)</f>
        <v>1987.37</v>
      </c>
    </row>
    <row r="187" spans="1:22" x14ac:dyDescent="0.25">
      <c r="A187" s="108">
        <v>29</v>
      </c>
      <c r="B187" s="164">
        <f t="shared" si="38"/>
        <v>2529.7600000000002</v>
      </c>
      <c r="C187" s="344">
        <f>ROUND(B187*index!$O$8,2)</f>
        <v>2631.96</v>
      </c>
      <c r="D187" s="216">
        <f t="shared" si="45"/>
        <v>15.983599999999999</v>
      </c>
      <c r="E187" s="31"/>
      <c r="F187" s="37">
        <f t="shared" si="39"/>
        <v>4.1557000000000004</v>
      </c>
      <c r="G187" s="22">
        <f t="shared" si="40"/>
        <v>8.9507999999999992</v>
      </c>
      <c r="H187" s="22">
        <f t="shared" si="41"/>
        <v>5.5942999999999996</v>
      </c>
      <c r="I187" s="22">
        <f t="shared" si="42"/>
        <v>7.9917999999999996</v>
      </c>
      <c r="J187" s="22">
        <f t="shared" si="43"/>
        <v>4.7950999999999997</v>
      </c>
      <c r="K187" s="38">
        <f t="shared" si="44"/>
        <v>3.1966999999999999</v>
      </c>
      <c r="L187" s="31"/>
      <c r="M187" s="44">
        <f t="shared" si="46"/>
        <v>138.44</v>
      </c>
      <c r="N187" s="20">
        <f t="shared" si="47"/>
        <v>276.88</v>
      </c>
      <c r="O187" s="45">
        <f t="shared" si="48"/>
        <v>415.32</v>
      </c>
      <c r="P187" s="105"/>
      <c r="Q187" s="145">
        <v>29</v>
      </c>
      <c r="R187" s="44">
        <f>ROUND(index!$O$33+(C187*12)*index!$O$34,2)</f>
        <v>1147.07</v>
      </c>
      <c r="S187" s="45">
        <f>ROUND(index!$O$37+(C187*12)*index!$O$38,2)</f>
        <v>841.88</v>
      </c>
      <c r="T187" s="31"/>
      <c r="U187" s="145">
        <v>29</v>
      </c>
      <c r="V187" s="259">
        <f>ROUND(index!$O$41+(C187*12)*index!$O$42,2)</f>
        <v>1988.95</v>
      </c>
    </row>
    <row r="188" spans="1:22" x14ac:dyDescent="0.25">
      <c r="A188" s="108">
        <v>30</v>
      </c>
      <c r="B188" s="164">
        <f t="shared" si="38"/>
        <v>2533.65</v>
      </c>
      <c r="C188" s="344">
        <f>ROUND(B188*index!$O$8,2)</f>
        <v>2636.01</v>
      </c>
      <c r="D188" s="216">
        <f t="shared" si="45"/>
        <v>16.008199999999999</v>
      </c>
      <c r="E188" s="31"/>
      <c r="F188" s="37">
        <f t="shared" si="39"/>
        <v>4.1620999999999997</v>
      </c>
      <c r="G188" s="22">
        <f t="shared" si="40"/>
        <v>8.9646000000000008</v>
      </c>
      <c r="H188" s="22">
        <f t="shared" si="41"/>
        <v>5.6029</v>
      </c>
      <c r="I188" s="22">
        <f t="shared" si="42"/>
        <v>8.0040999999999993</v>
      </c>
      <c r="J188" s="22">
        <f t="shared" si="43"/>
        <v>4.8025000000000002</v>
      </c>
      <c r="K188" s="38">
        <f t="shared" si="44"/>
        <v>3.2016</v>
      </c>
      <c r="L188" s="31"/>
      <c r="M188" s="44">
        <f t="shared" si="46"/>
        <v>138.65</v>
      </c>
      <c r="N188" s="20">
        <f t="shared" si="47"/>
        <v>277.31</v>
      </c>
      <c r="O188" s="45">
        <f t="shared" si="48"/>
        <v>415.96</v>
      </c>
      <c r="P188" s="105"/>
      <c r="Q188" s="145">
        <v>30</v>
      </c>
      <c r="R188" s="44">
        <f>ROUND(index!$O$33+(C188*12)*index!$O$34,2)</f>
        <v>1148.28</v>
      </c>
      <c r="S188" s="45">
        <f>ROUND(index!$O$37+(C188*12)*index!$O$38,2)</f>
        <v>842.14</v>
      </c>
      <c r="T188" s="31"/>
      <c r="U188" s="145">
        <v>30</v>
      </c>
      <c r="V188" s="259">
        <f>ROUND(index!$O$41+(C188*12)*index!$O$42,2)</f>
        <v>1990.42</v>
      </c>
    </row>
    <row r="189" spans="1:22" x14ac:dyDescent="0.25">
      <c r="A189" s="108">
        <v>31</v>
      </c>
      <c r="B189" s="164">
        <f t="shared" si="38"/>
        <v>2544.4899999999998</v>
      </c>
      <c r="C189" s="344">
        <f>ROUND(B189*index!$O$8,2)</f>
        <v>2647.29</v>
      </c>
      <c r="D189" s="216">
        <f t="shared" si="45"/>
        <v>16.076699999999999</v>
      </c>
      <c r="E189" s="31"/>
      <c r="F189" s="37">
        <f t="shared" si="39"/>
        <v>4.1798999999999999</v>
      </c>
      <c r="G189" s="22">
        <f t="shared" si="40"/>
        <v>9.0030000000000001</v>
      </c>
      <c r="H189" s="22">
        <f t="shared" si="41"/>
        <v>5.6268000000000002</v>
      </c>
      <c r="I189" s="22">
        <f t="shared" si="42"/>
        <v>8.0383999999999993</v>
      </c>
      <c r="J189" s="22">
        <f t="shared" si="43"/>
        <v>4.8230000000000004</v>
      </c>
      <c r="K189" s="38">
        <f t="shared" si="44"/>
        <v>3.2153</v>
      </c>
      <c r="L189" s="31"/>
      <c r="M189" s="44">
        <f t="shared" si="46"/>
        <v>139.25</v>
      </c>
      <c r="N189" s="20">
        <f t="shared" si="47"/>
        <v>278.49</v>
      </c>
      <c r="O189" s="45">
        <f t="shared" si="48"/>
        <v>417.74</v>
      </c>
      <c r="P189" s="105"/>
      <c r="Q189" s="145">
        <v>31</v>
      </c>
      <c r="R189" s="44">
        <f>ROUND(index!$O$33+(C189*12)*index!$O$34,2)</f>
        <v>1151.67</v>
      </c>
      <c r="S189" s="45">
        <f>ROUND(index!$O$37+(C189*12)*index!$O$38,2)</f>
        <v>842.86</v>
      </c>
      <c r="T189" s="31"/>
      <c r="U189" s="145">
        <v>31</v>
      </c>
      <c r="V189" s="259">
        <f>ROUND(index!$O$41+(C189*12)*index!$O$42,2)</f>
        <v>1994.52</v>
      </c>
    </row>
    <row r="190" spans="1:22" x14ac:dyDescent="0.25">
      <c r="A190" s="109">
        <v>32</v>
      </c>
      <c r="B190" s="164">
        <f t="shared" si="38"/>
        <v>2547.83</v>
      </c>
      <c r="C190" s="344">
        <f>ROUND(B190*index!$O$8,2)</f>
        <v>2650.76</v>
      </c>
      <c r="D190" s="216">
        <f t="shared" si="45"/>
        <v>16.0977</v>
      </c>
      <c r="E190" s="31"/>
      <c r="F190" s="37">
        <f t="shared" si="39"/>
        <v>4.1853999999999996</v>
      </c>
      <c r="G190" s="22">
        <f t="shared" si="40"/>
        <v>9.0146999999999995</v>
      </c>
      <c r="H190" s="22">
        <f t="shared" si="41"/>
        <v>5.6341999999999999</v>
      </c>
      <c r="I190" s="22">
        <f t="shared" si="42"/>
        <v>8.0488999999999997</v>
      </c>
      <c r="J190" s="22">
        <f t="shared" si="43"/>
        <v>4.8292999999999999</v>
      </c>
      <c r="K190" s="38">
        <f t="shared" si="44"/>
        <v>3.2195</v>
      </c>
      <c r="L190" s="31"/>
      <c r="M190" s="44">
        <f t="shared" si="46"/>
        <v>139.43</v>
      </c>
      <c r="N190" s="20">
        <f t="shared" si="47"/>
        <v>278.86</v>
      </c>
      <c r="O190" s="45">
        <f t="shared" si="48"/>
        <v>418.29</v>
      </c>
      <c r="P190" s="105"/>
      <c r="Q190" s="146">
        <v>32</v>
      </c>
      <c r="R190" s="44">
        <f>ROUND(index!$O$33+(C190*12)*index!$O$34,2)</f>
        <v>1152.71</v>
      </c>
      <c r="S190" s="45">
        <f>ROUND(index!$O$37+(C190*12)*index!$O$38,2)</f>
        <v>843.08</v>
      </c>
      <c r="T190" s="31"/>
      <c r="U190" s="146">
        <v>32</v>
      </c>
      <c r="V190" s="259">
        <f>ROUND(index!$O$41+(C190*12)*index!$O$42,2)</f>
        <v>1995.79</v>
      </c>
    </row>
    <row r="191" spans="1:22" x14ac:dyDescent="0.25">
      <c r="A191" s="109">
        <v>33</v>
      </c>
      <c r="B191" s="164">
        <f t="shared" si="38"/>
        <v>2550.92</v>
      </c>
      <c r="C191" s="344">
        <f>ROUND(B191*index!$O$8,2)</f>
        <v>2653.98</v>
      </c>
      <c r="D191" s="216">
        <f t="shared" si="45"/>
        <v>16.1173</v>
      </c>
      <c r="E191" s="31"/>
      <c r="F191" s="37">
        <f t="shared" si="39"/>
        <v>4.1905000000000001</v>
      </c>
      <c r="G191" s="22">
        <f t="shared" si="40"/>
        <v>9.0257000000000005</v>
      </c>
      <c r="H191" s="22">
        <f t="shared" si="41"/>
        <v>5.6410999999999998</v>
      </c>
      <c r="I191" s="22">
        <f t="shared" si="42"/>
        <v>8.0587</v>
      </c>
      <c r="J191" s="22">
        <f t="shared" si="43"/>
        <v>4.8352000000000004</v>
      </c>
      <c r="K191" s="38">
        <f t="shared" si="44"/>
        <v>3.2235</v>
      </c>
      <c r="L191" s="31"/>
      <c r="M191" s="44">
        <f t="shared" si="46"/>
        <v>139.6</v>
      </c>
      <c r="N191" s="20">
        <f t="shared" si="47"/>
        <v>279.2</v>
      </c>
      <c r="O191" s="45">
        <f t="shared" si="48"/>
        <v>418.8</v>
      </c>
      <c r="P191" s="105"/>
      <c r="Q191" s="146">
        <v>33</v>
      </c>
      <c r="R191" s="44">
        <f>ROUND(index!$O$33+(C191*12)*index!$O$34,2)</f>
        <v>1153.67</v>
      </c>
      <c r="S191" s="45">
        <f>ROUND(index!$O$37+(C191*12)*index!$O$38,2)</f>
        <v>843.28</v>
      </c>
      <c r="T191" s="31"/>
      <c r="U191" s="146">
        <v>33</v>
      </c>
      <c r="V191" s="259">
        <f>ROUND(index!$O$41+(C191*12)*index!$O$42,2)</f>
        <v>1996.96</v>
      </c>
    </row>
    <row r="192" spans="1:22" x14ac:dyDescent="0.25">
      <c r="A192" s="109">
        <v>34</v>
      </c>
      <c r="B192" s="164">
        <f t="shared" si="38"/>
        <v>2553.7800000000002</v>
      </c>
      <c r="C192" s="344">
        <f>ROUND(B192*index!$O$8,2)</f>
        <v>2656.95</v>
      </c>
      <c r="D192" s="216">
        <f t="shared" si="45"/>
        <v>16.135300000000001</v>
      </c>
      <c r="E192" s="31"/>
      <c r="F192" s="37">
        <f t="shared" si="39"/>
        <v>4.1951999999999998</v>
      </c>
      <c r="G192" s="22">
        <f t="shared" si="40"/>
        <v>9.0358000000000001</v>
      </c>
      <c r="H192" s="22">
        <f t="shared" si="41"/>
        <v>5.6474000000000002</v>
      </c>
      <c r="I192" s="22">
        <f t="shared" si="42"/>
        <v>8.0677000000000003</v>
      </c>
      <c r="J192" s="22">
        <f t="shared" si="43"/>
        <v>4.8406000000000002</v>
      </c>
      <c r="K192" s="38">
        <f t="shared" si="44"/>
        <v>3.2271000000000001</v>
      </c>
      <c r="L192" s="31"/>
      <c r="M192" s="44">
        <f t="shared" si="46"/>
        <v>139.76</v>
      </c>
      <c r="N192" s="20">
        <f t="shared" si="47"/>
        <v>279.51</v>
      </c>
      <c r="O192" s="45">
        <f t="shared" si="48"/>
        <v>419.27</v>
      </c>
      <c r="P192" s="105"/>
      <c r="Q192" s="146">
        <v>34</v>
      </c>
      <c r="R192" s="44">
        <f>ROUND(index!$O$33+(C192*12)*index!$O$34,2)</f>
        <v>1154.57</v>
      </c>
      <c r="S192" s="45">
        <f>ROUND(index!$O$37+(C192*12)*index!$O$38,2)</f>
        <v>843.47</v>
      </c>
      <c r="T192" s="31"/>
      <c r="U192" s="146">
        <v>34</v>
      </c>
      <c r="V192" s="259">
        <f>ROUND(index!$O$41+(C192*12)*index!$O$42,2)</f>
        <v>1998.04</v>
      </c>
    </row>
    <row r="193" spans="1:22" ht="13.8" thickBot="1" x14ac:dyDescent="0.3">
      <c r="A193" s="110">
        <v>35</v>
      </c>
      <c r="B193" s="313">
        <f t="shared" si="38"/>
        <v>2556.4299999999998</v>
      </c>
      <c r="C193" s="345">
        <f>ROUND(B193*index!$O$8,2)</f>
        <v>2659.71</v>
      </c>
      <c r="D193" s="217">
        <f t="shared" si="45"/>
        <v>16.152100000000001</v>
      </c>
      <c r="E193" s="31"/>
      <c r="F193" s="335">
        <f t="shared" si="39"/>
        <v>4.1994999999999996</v>
      </c>
      <c r="G193" s="336">
        <f t="shared" si="40"/>
        <v>9.0451999999999995</v>
      </c>
      <c r="H193" s="336">
        <f t="shared" si="41"/>
        <v>5.6532</v>
      </c>
      <c r="I193" s="336">
        <f t="shared" si="42"/>
        <v>8.0761000000000003</v>
      </c>
      <c r="J193" s="336">
        <f t="shared" si="43"/>
        <v>4.8456000000000001</v>
      </c>
      <c r="K193" s="337">
        <f t="shared" si="44"/>
        <v>3.2303999999999999</v>
      </c>
      <c r="L193" s="31"/>
      <c r="M193" s="46">
        <f t="shared" si="46"/>
        <v>139.9</v>
      </c>
      <c r="N193" s="47">
        <f t="shared" si="47"/>
        <v>279.8</v>
      </c>
      <c r="O193" s="48">
        <f t="shared" si="48"/>
        <v>419.7</v>
      </c>
      <c r="P193" s="105"/>
      <c r="Q193" s="147">
        <v>35</v>
      </c>
      <c r="R193" s="46">
        <f>ROUND(index!$O$33+(C193*12)*index!$O$34,2)</f>
        <v>1155.3900000000001</v>
      </c>
      <c r="S193" s="48">
        <f>ROUND(index!$O$37+(C193*12)*index!$O$38,2)</f>
        <v>843.65</v>
      </c>
      <c r="T193" s="31"/>
      <c r="U193" s="147">
        <v>35</v>
      </c>
      <c r="V193" s="260">
        <f>ROUND(index!$O$41+(C193*12)*index!$O$42,2)</f>
        <v>1999.04</v>
      </c>
    </row>
    <row r="200" spans="1:22" x14ac:dyDescent="0.25">
      <c r="C200" s="329"/>
      <c r="D200" s="170"/>
    </row>
    <row r="201" spans="1:22" ht="16.2" thickBot="1" x14ac:dyDescent="0.35">
      <c r="B201" s="346"/>
      <c r="C201" s="170"/>
      <c r="D201" s="170"/>
    </row>
    <row r="202" spans="1:22" ht="16.2" thickBot="1" x14ac:dyDescent="0.35">
      <c r="A202" s="32"/>
      <c r="B202" s="351" t="s">
        <v>186</v>
      </c>
      <c r="C202" s="347" t="s">
        <v>160</v>
      </c>
      <c r="D202" s="350"/>
      <c r="E202" s="32"/>
      <c r="F202" s="352" t="s">
        <v>197</v>
      </c>
      <c r="G202" s="353"/>
      <c r="H202" s="353"/>
      <c r="I202" s="353"/>
      <c r="J202" s="353"/>
      <c r="K202" s="354"/>
      <c r="L202" s="32"/>
      <c r="M202" s="352" t="s">
        <v>203</v>
      </c>
      <c r="N202" s="353"/>
      <c r="O202" s="354"/>
      <c r="P202" s="32"/>
      <c r="Q202" s="32"/>
      <c r="R202" s="355" t="s">
        <v>451</v>
      </c>
      <c r="S202" s="356" t="s">
        <v>451</v>
      </c>
      <c r="T202" s="32"/>
      <c r="U202" s="32"/>
      <c r="V202" s="357" t="s">
        <v>452</v>
      </c>
    </row>
    <row r="203" spans="1:22" x14ac:dyDescent="0.25">
      <c r="M203" s="24" t="s">
        <v>198</v>
      </c>
      <c r="N203" s="25" t="s">
        <v>199</v>
      </c>
      <c r="O203" s="26" t="s">
        <v>200</v>
      </c>
      <c r="R203" s="176"/>
      <c r="S203" s="176"/>
      <c r="V203" s="176"/>
    </row>
    <row r="204" spans="1:22" ht="16.2" thickBot="1" x14ac:dyDescent="0.35">
      <c r="B204" s="121" t="s">
        <v>179</v>
      </c>
      <c r="C204" s="121" t="s">
        <v>179</v>
      </c>
      <c r="D204" s="121" t="s">
        <v>179</v>
      </c>
      <c r="M204" s="27">
        <v>5.2600000000000001E-2</v>
      </c>
      <c r="N204" s="28">
        <v>0.1052</v>
      </c>
      <c r="O204" s="29">
        <v>0.1578</v>
      </c>
      <c r="R204" s="348"/>
      <c r="S204" s="348"/>
      <c r="V204" s="348"/>
    </row>
    <row r="205" spans="1:22" x14ac:dyDescent="0.25">
      <c r="A205" s="6"/>
      <c r="B205" s="1" t="s">
        <v>98</v>
      </c>
      <c r="C205" s="1" t="s">
        <v>469</v>
      </c>
      <c r="D205" s="1" t="s">
        <v>469</v>
      </c>
      <c r="E205" s="6"/>
      <c r="K205" s="176"/>
      <c r="L205" s="6"/>
      <c r="M205" s="176"/>
      <c r="N205" s="176"/>
      <c r="O205" s="176"/>
      <c r="P205" s="6"/>
      <c r="Q205" s="6"/>
      <c r="R205" s="349" t="s">
        <v>211</v>
      </c>
      <c r="S205" s="349" t="s">
        <v>210</v>
      </c>
      <c r="T205" s="6"/>
      <c r="U205" s="6"/>
      <c r="V205" s="349" t="s">
        <v>471</v>
      </c>
    </row>
    <row r="206" spans="1:22" ht="13.8" thickBot="1" x14ac:dyDescent="0.3">
      <c r="A206" s="13"/>
      <c r="B206" s="1" t="s">
        <v>34</v>
      </c>
      <c r="C206" s="1" t="s">
        <v>34</v>
      </c>
      <c r="D206" s="35" t="s">
        <v>470</v>
      </c>
      <c r="E206" s="13"/>
      <c r="F206" s="13" t="s">
        <v>201</v>
      </c>
      <c r="G206" s="13" t="s">
        <v>201</v>
      </c>
      <c r="H206" s="13" t="s">
        <v>201</v>
      </c>
      <c r="I206" s="13" t="s">
        <v>201</v>
      </c>
      <c r="J206" s="13" t="s">
        <v>201</v>
      </c>
      <c r="K206" s="13" t="s">
        <v>201</v>
      </c>
      <c r="L206" s="13"/>
      <c r="M206" s="13" t="s">
        <v>155</v>
      </c>
      <c r="N206" s="13" t="s">
        <v>155</v>
      </c>
      <c r="O206" s="13" t="s">
        <v>155</v>
      </c>
      <c r="P206" s="13"/>
      <c r="Q206" s="13"/>
      <c r="R206" s="160" t="s">
        <v>212</v>
      </c>
      <c r="S206" s="160" t="s">
        <v>212</v>
      </c>
      <c r="T206" s="13"/>
      <c r="U206" s="13"/>
      <c r="V206" s="160" t="s">
        <v>212</v>
      </c>
    </row>
    <row r="207" spans="1:22" ht="13.8" thickBot="1" x14ac:dyDescent="0.3">
      <c r="A207" s="34" t="s">
        <v>27</v>
      </c>
      <c r="B207" s="330" t="str">
        <f>$C$202</f>
        <v>cat 8</v>
      </c>
      <c r="C207" s="330" t="str">
        <f>$C$202</f>
        <v>cat 8</v>
      </c>
      <c r="D207" s="330" t="str">
        <f>$C$202</f>
        <v>cat 8</v>
      </c>
      <c r="E207" s="115"/>
      <c r="F207" s="114">
        <v>0.26</v>
      </c>
      <c r="G207" s="114">
        <v>0.56000000000000005</v>
      </c>
      <c r="H207" s="114">
        <v>0.35</v>
      </c>
      <c r="I207" s="114">
        <v>0.5</v>
      </c>
      <c r="J207" s="114">
        <v>0.3</v>
      </c>
      <c r="K207" s="114">
        <v>0.2</v>
      </c>
      <c r="L207" s="115"/>
      <c r="M207" s="211">
        <v>5.2600000000000001E-2</v>
      </c>
      <c r="N207" s="211">
        <v>0.1052</v>
      </c>
      <c r="O207" s="211">
        <v>0.1578</v>
      </c>
      <c r="P207" s="115"/>
      <c r="Q207" s="114" t="s">
        <v>27</v>
      </c>
      <c r="R207" s="330" t="str">
        <f>$C$202</f>
        <v>cat 8</v>
      </c>
      <c r="S207" s="330" t="str">
        <f>$C$202</f>
        <v>cat 8</v>
      </c>
      <c r="T207" s="115"/>
      <c r="U207" s="114" t="s">
        <v>27</v>
      </c>
      <c r="V207" s="330" t="str">
        <f>$C$202</f>
        <v>cat 8</v>
      </c>
    </row>
    <row r="208" spans="1:22" x14ac:dyDescent="0.25">
      <c r="A208" s="331">
        <v>0</v>
      </c>
      <c r="B208" s="164">
        <f t="shared" ref="B208:B243" si="49">VLOOKUP(C$202,ificbasisdoel,$A208+2,FALSE)</f>
        <v>2027.14</v>
      </c>
      <c r="C208" s="343">
        <f>ROUND(B208*index!$O$8,2)</f>
        <v>2109.04</v>
      </c>
      <c r="D208" s="215">
        <f>ROUND(C208*12/1976,4)</f>
        <v>12.8079</v>
      </c>
      <c r="E208" s="31"/>
      <c r="F208" s="332">
        <f t="shared" ref="F208:F243" si="50">ROUND(D208*$F$8,4)</f>
        <v>3.3300999999999998</v>
      </c>
      <c r="G208" s="333">
        <f t="shared" ref="G208:G243" si="51">ROUND(D208*$G$8,4)</f>
        <v>7.1723999999999997</v>
      </c>
      <c r="H208" s="333">
        <f t="shared" ref="H208:H243" si="52">ROUND(D208*$H$8,4)</f>
        <v>4.4828000000000001</v>
      </c>
      <c r="I208" s="333">
        <f t="shared" ref="I208:I243" si="53">ROUND(D208*$I$8,4)</f>
        <v>6.4039999999999999</v>
      </c>
      <c r="J208" s="333">
        <f t="shared" ref="J208:J243" si="54">ROUND(D208*$J$8,4)</f>
        <v>3.8424</v>
      </c>
      <c r="K208" s="334">
        <f t="shared" ref="K208:K243" si="55">ROUND(D208*$K$8,4)</f>
        <v>2.5615999999999999</v>
      </c>
      <c r="L208" s="31"/>
      <c r="M208" s="338">
        <f>ROUND(C208*$M$8,2)</f>
        <v>110.94</v>
      </c>
      <c r="N208" s="339">
        <f>ROUND(C208*$N$8,2)</f>
        <v>221.87</v>
      </c>
      <c r="O208" s="340">
        <f>ROUND(C208*$O$8,2)</f>
        <v>332.81</v>
      </c>
      <c r="P208" s="105"/>
      <c r="Q208" s="341">
        <v>0</v>
      </c>
      <c r="R208" s="338">
        <f>ROUND(index!$O$33+(C208*12)*index!$O$34,2)</f>
        <v>990.19</v>
      </c>
      <c r="S208" s="340">
        <f>ROUND(index!$O$37+(C208*12)*index!$O$38,2)</f>
        <v>808.62</v>
      </c>
      <c r="T208" s="31"/>
      <c r="U208" s="341">
        <v>0</v>
      </c>
      <c r="V208" s="342">
        <f>ROUND(index!$O$41+(C208*12)*index!$O$42,2)</f>
        <v>1798.82</v>
      </c>
    </row>
    <row r="209" spans="1:22" x14ac:dyDescent="0.25">
      <c r="A209" s="108">
        <v>1</v>
      </c>
      <c r="B209" s="164">
        <f t="shared" si="49"/>
        <v>2077</v>
      </c>
      <c r="C209" s="344">
        <f>ROUND(B209*index!$O$8,2)</f>
        <v>2160.91</v>
      </c>
      <c r="D209" s="216">
        <f t="shared" ref="D209:D243" si="56">ROUND(C209*12/1976,4)</f>
        <v>13.1229</v>
      </c>
      <c r="E209" s="31"/>
      <c r="F209" s="37">
        <f t="shared" si="50"/>
        <v>3.4119999999999999</v>
      </c>
      <c r="G209" s="22">
        <f t="shared" si="51"/>
        <v>7.3487999999999998</v>
      </c>
      <c r="H209" s="22">
        <f t="shared" si="52"/>
        <v>4.593</v>
      </c>
      <c r="I209" s="22">
        <f t="shared" si="53"/>
        <v>6.5614999999999997</v>
      </c>
      <c r="J209" s="22">
        <f t="shared" si="54"/>
        <v>3.9369000000000001</v>
      </c>
      <c r="K209" s="38">
        <f t="shared" si="55"/>
        <v>2.6246</v>
      </c>
      <c r="L209" s="31"/>
      <c r="M209" s="44">
        <f t="shared" ref="M209:M243" si="57">ROUND(C209*$M$8,2)</f>
        <v>113.66</v>
      </c>
      <c r="N209" s="20">
        <f t="shared" ref="N209:N243" si="58">ROUND(C209*$N$8,2)</f>
        <v>227.33</v>
      </c>
      <c r="O209" s="45">
        <f t="shared" ref="O209:O243" si="59">ROUND(C209*$O$8,2)</f>
        <v>340.99</v>
      </c>
      <c r="P209" s="105"/>
      <c r="Q209" s="145">
        <v>1</v>
      </c>
      <c r="R209" s="44">
        <f>ROUND(index!$O$33+(C209*12)*index!$O$34,2)</f>
        <v>1005.75</v>
      </c>
      <c r="S209" s="45">
        <f>ROUND(index!$O$37+(C209*12)*index!$O$38,2)</f>
        <v>811.92</v>
      </c>
      <c r="T209" s="31"/>
      <c r="U209" s="145">
        <v>1</v>
      </c>
      <c r="V209" s="259">
        <f>ROUND(index!$O$41+(C209*12)*index!$O$42,2)</f>
        <v>1817.68</v>
      </c>
    </row>
    <row r="210" spans="1:22" x14ac:dyDescent="0.25">
      <c r="A210" s="108">
        <v>2</v>
      </c>
      <c r="B210" s="164">
        <f t="shared" si="49"/>
        <v>2117.1999999999998</v>
      </c>
      <c r="C210" s="344">
        <f>ROUND(B210*index!$O$8,2)</f>
        <v>2202.73</v>
      </c>
      <c r="D210" s="216">
        <f t="shared" si="56"/>
        <v>13.376899999999999</v>
      </c>
      <c r="E210" s="31"/>
      <c r="F210" s="37">
        <f t="shared" si="50"/>
        <v>3.4780000000000002</v>
      </c>
      <c r="G210" s="22">
        <f t="shared" si="51"/>
        <v>7.4911000000000003</v>
      </c>
      <c r="H210" s="22">
        <f t="shared" si="52"/>
        <v>4.6818999999999997</v>
      </c>
      <c r="I210" s="22">
        <f t="shared" si="53"/>
        <v>6.6885000000000003</v>
      </c>
      <c r="J210" s="22">
        <f t="shared" si="54"/>
        <v>4.0130999999999997</v>
      </c>
      <c r="K210" s="38">
        <f t="shared" si="55"/>
        <v>2.6753999999999998</v>
      </c>
      <c r="L210" s="31"/>
      <c r="M210" s="44">
        <f t="shared" si="57"/>
        <v>115.86</v>
      </c>
      <c r="N210" s="20">
        <f t="shared" si="58"/>
        <v>231.73</v>
      </c>
      <c r="O210" s="45">
        <f t="shared" si="59"/>
        <v>347.59</v>
      </c>
      <c r="P210" s="105"/>
      <c r="Q210" s="145">
        <v>2</v>
      </c>
      <c r="R210" s="44">
        <f>ROUND(index!$O$33+(C210*12)*index!$O$34,2)</f>
        <v>1018.3</v>
      </c>
      <c r="S210" s="45">
        <f>ROUND(index!$O$37+(C210*12)*index!$O$38,2)</f>
        <v>814.58</v>
      </c>
      <c r="T210" s="31"/>
      <c r="U210" s="145">
        <v>2</v>
      </c>
      <c r="V210" s="259">
        <f>ROUND(index!$O$41+(C210*12)*index!$O$42,2)</f>
        <v>1832.88</v>
      </c>
    </row>
    <row r="211" spans="1:22" x14ac:dyDescent="0.25">
      <c r="A211" s="108">
        <v>3</v>
      </c>
      <c r="B211" s="164">
        <f t="shared" si="49"/>
        <v>2155.11</v>
      </c>
      <c r="C211" s="344">
        <f>ROUND(B211*index!$O$8,2)</f>
        <v>2242.1799999999998</v>
      </c>
      <c r="D211" s="216">
        <f t="shared" si="56"/>
        <v>13.6165</v>
      </c>
      <c r="E211" s="31"/>
      <c r="F211" s="37">
        <f t="shared" si="50"/>
        <v>3.5402999999999998</v>
      </c>
      <c r="G211" s="22">
        <f t="shared" si="51"/>
        <v>7.6252000000000004</v>
      </c>
      <c r="H211" s="22">
        <f t="shared" si="52"/>
        <v>4.7657999999999996</v>
      </c>
      <c r="I211" s="22">
        <f t="shared" si="53"/>
        <v>6.8083</v>
      </c>
      <c r="J211" s="22">
        <f t="shared" si="54"/>
        <v>4.085</v>
      </c>
      <c r="K211" s="38">
        <f t="shared" si="55"/>
        <v>2.7233000000000001</v>
      </c>
      <c r="L211" s="31"/>
      <c r="M211" s="44">
        <f t="shared" si="57"/>
        <v>117.94</v>
      </c>
      <c r="N211" s="20">
        <f t="shared" si="58"/>
        <v>235.88</v>
      </c>
      <c r="O211" s="45">
        <f t="shared" si="59"/>
        <v>353.82</v>
      </c>
      <c r="P211" s="105"/>
      <c r="Q211" s="145">
        <v>3</v>
      </c>
      <c r="R211" s="44">
        <f>ROUND(index!$O$33+(C211*12)*index!$O$34,2)</f>
        <v>1030.1300000000001</v>
      </c>
      <c r="S211" s="45">
        <f>ROUND(index!$O$37+(C211*12)*index!$O$38,2)</f>
        <v>817.09</v>
      </c>
      <c r="T211" s="31"/>
      <c r="U211" s="145">
        <v>3</v>
      </c>
      <c r="V211" s="259">
        <f>ROUND(index!$O$41+(C211*12)*index!$O$42,2)</f>
        <v>1847.23</v>
      </c>
    </row>
    <row r="212" spans="1:22" x14ac:dyDescent="0.25">
      <c r="A212" s="108">
        <v>4</v>
      </c>
      <c r="B212" s="164">
        <f t="shared" si="49"/>
        <v>2190.81</v>
      </c>
      <c r="C212" s="344">
        <f>ROUND(B212*index!$O$8,2)</f>
        <v>2279.3200000000002</v>
      </c>
      <c r="D212" s="216">
        <f t="shared" si="56"/>
        <v>13.842000000000001</v>
      </c>
      <c r="E212" s="31"/>
      <c r="F212" s="37">
        <f t="shared" si="50"/>
        <v>3.5989</v>
      </c>
      <c r="G212" s="22">
        <f t="shared" si="51"/>
        <v>7.7515000000000001</v>
      </c>
      <c r="H212" s="22">
        <f t="shared" si="52"/>
        <v>4.8446999999999996</v>
      </c>
      <c r="I212" s="22">
        <f t="shared" si="53"/>
        <v>6.9210000000000003</v>
      </c>
      <c r="J212" s="22">
        <f t="shared" si="54"/>
        <v>4.1525999999999996</v>
      </c>
      <c r="K212" s="38">
        <f t="shared" si="55"/>
        <v>2.7684000000000002</v>
      </c>
      <c r="L212" s="31"/>
      <c r="M212" s="44">
        <f t="shared" si="57"/>
        <v>119.89</v>
      </c>
      <c r="N212" s="20">
        <f t="shared" si="58"/>
        <v>239.78</v>
      </c>
      <c r="O212" s="45">
        <f t="shared" si="59"/>
        <v>359.68</v>
      </c>
      <c r="P212" s="105"/>
      <c r="Q212" s="145">
        <v>4</v>
      </c>
      <c r="R212" s="44">
        <f>ROUND(index!$O$33+(C212*12)*index!$O$34,2)</f>
        <v>1041.28</v>
      </c>
      <c r="S212" s="45">
        <f>ROUND(index!$O$37+(C212*12)*index!$O$38,2)</f>
        <v>819.45</v>
      </c>
      <c r="T212" s="31"/>
      <c r="U212" s="145">
        <v>4</v>
      </c>
      <c r="V212" s="259">
        <f>ROUND(index!$O$41+(C212*12)*index!$O$42,2)</f>
        <v>1860.73</v>
      </c>
    </row>
    <row r="213" spans="1:22" x14ac:dyDescent="0.25">
      <c r="A213" s="108">
        <v>5</v>
      </c>
      <c r="B213" s="164">
        <f t="shared" si="49"/>
        <v>2224.38</v>
      </c>
      <c r="C213" s="344">
        <f>ROUND(B213*index!$O$8,2)</f>
        <v>2314.2399999999998</v>
      </c>
      <c r="D213" s="216">
        <f t="shared" si="56"/>
        <v>14.0541</v>
      </c>
      <c r="E213" s="31"/>
      <c r="F213" s="37">
        <f t="shared" si="50"/>
        <v>3.6541000000000001</v>
      </c>
      <c r="G213" s="22">
        <f t="shared" si="51"/>
        <v>7.8703000000000003</v>
      </c>
      <c r="H213" s="22">
        <f t="shared" si="52"/>
        <v>4.9188999999999998</v>
      </c>
      <c r="I213" s="22">
        <f t="shared" si="53"/>
        <v>7.0270999999999999</v>
      </c>
      <c r="J213" s="22">
        <f t="shared" si="54"/>
        <v>4.2161999999999997</v>
      </c>
      <c r="K213" s="38">
        <f t="shared" si="55"/>
        <v>2.8108</v>
      </c>
      <c r="L213" s="31"/>
      <c r="M213" s="44">
        <f t="shared" si="57"/>
        <v>121.73</v>
      </c>
      <c r="N213" s="20">
        <f t="shared" si="58"/>
        <v>243.46</v>
      </c>
      <c r="O213" s="45">
        <f t="shared" si="59"/>
        <v>365.19</v>
      </c>
      <c r="P213" s="105"/>
      <c r="Q213" s="145">
        <v>5</v>
      </c>
      <c r="R213" s="44">
        <f>ROUND(index!$O$33+(C213*12)*index!$O$34,2)</f>
        <v>1051.75</v>
      </c>
      <c r="S213" s="45">
        <f>ROUND(index!$O$37+(C213*12)*index!$O$38,2)</f>
        <v>821.68</v>
      </c>
      <c r="T213" s="31"/>
      <c r="U213" s="145">
        <v>5</v>
      </c>
      <c r="V213" s="259">
        <f>ROUND(index!$O$41+(C213*12)*index!$O$42,2)</f>
        <v>1873.43</v>
      </c>
    </row>
    <row r="214" spans="1:22" x14ac:dyDescent="0.25">
      <c r="A214" s="108">
        <v>6</v>
      </c>
      <c r="B214" s="164">
        <f t="shared" si="49"/>
        <v>2263.1999999999998</v>
      </c>
      <c r="C214" s="344">
        <f>ROUND(B214*index!$O$8,2)</f>
        <v>2354.63</v>
      </c>
      <c r="D214" s="216">
        <f t="shared" si="56"/>
        <v>14.2994</v>
      </c>
      <c r="E214" s="31"/>
      <c r="F214" s="37">
        <f t="shared" si="50"/>
        <v>3.7178</v>
      </c>
      <c r="G214" s="22">
        <f t="shared" si="51"/>
        <v>8.0076999999999998</v>
      </c>
      <c r="H214" s="22">
        <f t="shared" si="52"/>
        <v>5.0048000000000004</v>
      </c>
      <c r="I214" s="22">
        <f t="shared" si="53"/>
        <v>7.1497000000000002</v>
      </c>
      <c r="J214" s="22">
        <f t="shared" si="54"/>
        <v>4.2897999999999996</v>
      </c>
      <c r="K214" s="38">
        <f t="shared" si="55"/>
        <v>2.8599000000000001</v>
      </c>
      <c r="L214" s="31"/>
      <c r="M214" s="44">
        <f t="shared" si="57"/>
        <v>123.85</v>
      </c>
      <c r="N214" s="20">
        <f t="shared" si="58"/>
        <v>247.71</v>
      </c>
      <c r="O214" s="45">
        <f t="shared" si="59"/>
        <v>371.56</v>
      </c>
      <c r="P214" s="105"/>
      <c r="Q214" s="145">
        <v>6</v>
      </c>
      <c r="R214" s="44">
        <f>ROUND(index!$O$33+(C214*12)*index!$O$34,2)</f>
        <v>1063.8699999999999</v>
      </c>
      <c r="S214" s="45">
        <f>ROUND(index!$O$37+(C214*12)*index!$O$38,2)</f>
        <v>824.24</v>
      </c>
      <c r="T214" s="31"/>
      <c r="U214" s="145">
        <v>6</v>
      </c>
      <c r="V214" s="259">
        <f>ROUND(index!$O$41+(C214*12)*index!$O$42,2)</f>
        <v>1888.11</v>
      </c>
    </row>
    <row r="215" spans="1:22" x14ac:dyDescent="0.25">
      <c r="A215" s="108">
        <v>7</v>
      </c>
      <c r="B215" s="164">
        <f t="shared" si="49"/>
        <v>2292.7800000000002</v>
      </c>
      <c r="C215" s="344">
        <f>ROUND(B215*index!$O$8,2)</f>
        <v>2385.41</v>
      </c>
      <c r="D215" s="216">
        <f t="shared" si="56"/>
        <v>14.4863</v>
      </c>
      <c r="E215" s="31"/>
      <c r="F215" s="37">
        <f t="shared" si="50"/>
        <v>3.7664</v>
      </c>
      <c r="G215" s="22">
        <f t="shared" si="51"/>
        <v>8.1122999999999994</v>
      </c>
      <c r="H215" s="22">
        <f t="shared" si="52"/>
        <v>5.0701999999999998</v>
      </c>
      <c r="I215" s="22">
        <f t="shared" si="53"/>
        <v>7.2431999999999999</v>
      </c>
      <c r="J215" s="22">
        <f t="shared" si="54"/>
        <v>4.3459000000000003</v>
      </c>
      <c r="K215" s="38">
        <f t="shared" si="55"/>
        <v>2.8973</v>
      </c>
      <c r="L215" s="31"/>
      <c r="M215" s="44">
        <f t="shared" si="57"/>
        <v>125.47</v>
      </c>
      <c r="N215" s="20">
        <f t="shared" si="58"/>
        <v>250.95</v>
      </c>
      <c r="O215" s="45">
        <f t="shared" si="59"/>
        <v>376.42</v>
      </c>
      <c r="P215" s="105"/>
      <c r="Q215" s="145">
        <v>7</v>
      </c>
      <c r="R215" s="44">
        <f>ROUND(index!$O$33+(C215*12)*index!$O$34,2)</f>
        <v>1073.0999999999999</v>
      </c>
      <c r="S215" s="45">
        <f>ROUND(index!$O$37+(C215*12)*index!$O$38,2)</f>
        <v>826.2</v>
      </c>
      <c r="T215" s="31"/>
      <c r="U215" s="145">
        <v>7</v>
      </c>
      <c r="V215" s="259">
        <f>ROUND(index!$O$41+(C215*12)*index!$O$42,2)</f>
        <v>1899.31</v>
      </c>
    </row>
    <row r="216" spans="1:22" x14ac:dyDescent="0.25">
      <c r="A216" s="108">
        <v>8</v>
      </c>
      <c r="B216" s="164">
        <f t="shared" si="49"/>
        <v>2320.5</v>
      </c>
      <c r="C216" s="344">
        <f>ROUND(B216*index!$O$8,2)</f>
        <v>2414.25</v>
      </c>
      <c r="D216" s="216">
        <f t="shared" si="56"/>
        <v>14.6614</v>
      </c>
      <c r="E216" s="31"/>
      <c r="F216" s="37">
        <f t="shared" si="50"/>
        <v>3.8119999999999998</v>
      </c>
      <c r="G216" s="22">
        <f t="shared" si="51"/>
        <v>8.2103999999999999</v>
      </c>
      <c r="H216" s="22">
        <f t="shared" si="52"/>
        <v>5.1315</v>
      </c>
      <c r="I216" s="22">
        <f t="shared" si="53"/>
        <v>7.3307000000000002</v>
      </c>
      <c r="J216" s="22">
        <f t="shared" si="54"/>
        <v>4.3983999999999996</v>
      </c>
      <c r="K216" s="38">
        <f t="shared" si="55"/>
        <v>2.9323000000000001</v>
      </c>
      <c r="L216" s="31"/>
      <c r="M216" s="44">
        <f t="shared" si="57"/>
        <v>126.99</v>
      </c>
      <c r="N216" s="20">
        <f t="shared" si="58"/>
        <v>253.98</v>
      </c>
      <c r="O216" s="45">
        <f t="shared" si="59"/>
        <v>380.97</v>
      </c>
      <c r="P216" s="105"/>
      <c r="Q216" s="145">
        <v>8</v>
      </c>
      <c r="R216" s="44">
        <f>ROUND(index!$O$33+(C216*12)*index!$O$34,2)</f>
        <v>1081.76</v>
      </c>
      <c r="S216" s="45">
        <f>ROUND(index!$O$37+(C216*12)*index!$O$38,2)</f>
        <v>828.04</v>
      </c>
      <c r="T216" s="31"/>
      <c r="U216" s="145">
        <v>8</v>
      </c>
      <c r="V216" s="259">
        <f>ROUND(index!$O$41+(C216*12)*index!$O$42,2)</f>
        <v>1909.79</v>
      </c>
    </row>
    <row r="217" spans="1:22" x14ac:dyDescent="0.25">
      <c r="A217" s="108">
        <v>9</v>
      </c>
      <c r="B217" s="164">
        <f t="shared" si="49"/>
        <v>2346.46</v>
      </c>
      <c r="C217" s="344">
        <f>ROUND(B217*index!$O$8,2)</f>
        <v>2441.2600000000002</v>
      </c>
      <c r="D217" s="216">
        <f t="shared" si="56"/>
        <v>14.8255</v>
      </c>
      <c r="E217" s="31"/>
      <c r="F217" s="37">
        <f t="shared" si="50"/>
        <v>3.8546</v>
      </c>
      <c r="G217" s="22">
        <f t="shared" si="51"/>
        <v>8.3023000000000007</v>
      </c>
      <c r="H217" s="22">
        <f t="shared" si="52"/>
        <v>5.1889000000000003</v>
      </c>
      <c r="I217" s="22">
        <f t="shared" si="53"/>
        <v>7.4127999999999998</v>
      </c>
      <c r="J217" s="22">
        <f t="shared" si="54"/>
        <v>4.4477000000000002</v>
      </c>
      <c r="K217" s="38">
        <f t="shared" si="55"/>
        <v>2.9651000000000001</v>
      </c>
      <c r="L217" s="31"/>
      <c r="M217" s="44">
        <f t="shared" si="57"/>
        <v>128.41</v>
      </c>
      <c r="N217" s="20">
        <f t="shared" si="58"/>
        <v>256.82</v>
      </c>
      <c r="O217" s="45">
        <f t="shared" si="59"/>
        <v>385.23</v>
      </c>
      <c r="P217" s="105"/>
      <c r="Q217" s="145">
        <v>9</v>
      </c>
      <c r="R217" s="44">
        <f>ROUND(index!$O$33+(C217*12)*index!$O$34,2)</f>
        <v>1089.8599999999999</v>
      </c>
      <c r="S217" s="45">
        <f>ROUND(index!$O$37+(C217*12)*index!$O$38,2)</f>
        <v>829.75</v>
      </c>
      <c r="T217" s="31"/>
      <c r="U217" s="145">
        <v>9</v>
      </c>
      <c r="V217" s="259">
        <f>ROUND(index!$O$41+(C217*12)*index!$O$42,2)</f>
        <v>1919.61</v>
      </c>
    </row>
    <row r="218" spans="1:22" x14ac:dyDescent="0.25">
      <c r="A218" s="108">
        <v>10</v>
      </c>
      <c r="B218" s="164">
        <f t="shared" si="49"/>
        <v>2370.73</v>
      </c>
      <c r="C218" s="344">
        <f>ROUND(B218*index!$O$8,2)</f>
        <v>2466.5100000000002</v>
      </c>
      <c r="D218" s="216">
        <f t="shared" si="56"/>
        <v>14.9788</v>
      </c>
      <c r="E218" s="31"/>
      <c r="F218" s="37">
        <f t="shared" si="50"/>
        <v>3.8944999999999999</v>
      </c>
      <c r="G218" s="22">
        <f t="shared" si="51"/>
        <v>8.3880999999999997</v>
      </c>
      <c r="H218" s="22">
        <f t="shared" si="52"/>
        <v>5.2426000000000004</v>
      </c>
      <c r="I218" s="22">
        <f t="shared" si="53"/>
        <v>7.4893999999999998</v>
      </c>
      <c r="J218" s="22">
        <f t="shared" si="54"/>
        <v>4.4935999999999998</v>
      </c>
      <c r="K218" s="38">
        <f t="shared" si="55"/>
        <v>2.9958</v>
      </c>
      <c r="L218" s="31"/>
      <c r="M218" s="44">
        <f t="shared" si="57"/>
        <v>129.74</v>
      </c>
      <c r="N218" s="20">
        <f t="shared" si="58"/>
        <v>259.48</v>
      </c>
      <c r="O218" s="45">
        <f t="shared" si="59"/>
        <v>389.22</v>
      </c>
      <c r="P218" s="105"/>
      <c r="Q218" s="145">
        <v>10</v>
      </c>
      <c r="R218" s="44">
        <f>ROUND(index!$O$33+(C218*12)*index!$O$34,2)</f>
        <v>1097.43</v>
      </c>
      <c r="S218" s="45">
        <f>ROUND(index!$O$37+(C218*12)*index!$O$38,2)</f>
        <v>831.36</v>
      </c>
      <c r="T218" s="31"/>
      <c r="U218" s="145">
        <v>10</v>
      </c>
      <c r="V218" s="259">
        <f>ROUND(index!$O$41+(C218*12)*index!$O$42,2)</f>
        <v>1928.79</v>
      </c>
    </row>
    <row r="219" spans="1:22" x14ac:dyDescent="0.25">
      <c r="A219" s="108">
        <v>11</v>
      </c>
      <c r="B219" s="164">
        <f t="shared" si="49"/>
        <v>2400.7199999999998</v>
      </c>
      <c r="C219" s="344">
        <f>ROUND(B219*index!$O$8,2)</f>
        <v>2497.71</v>
      </c>
      <c r="D219" s="216">
        <f t="shared" si="56"/>
        <v>15.1683</v>
      </c>
      <c r="E219" s="31"/>
      <c r="F219" s="37">
        <f t="shared" si="50"/>
        <v>3.9438</v>
      </c>
      <c r="G219" s="22">
        <f t="shared" si="51"/>
        <v>8.4941999999999993</v>
      </c>
      <c r="H219" s="22">
        <f t="shared" si="52"/>
        <v>5.3089000000000004</v>
      </c>
      <c r="I219" s="22">
        <f t="shared" si="53"/>
        <v>7.5842000000000001</v>
      </c>
      <c r="J219" s="22">
        <f t="shared" si="54"/>
        <v>4.5505000000000004</v>
      </c>
      <c r="K219" s="38">
        <f t="shared" si="55"/>
        <v>3.0337000000000001</v>
      </c>
      <c r="L219" s="31"/>
      <c r="M219" s="44">
        <f t="shared" si="57"/>
        <v>131.38</v>
      </c>
      <c r="N219" s="20">
        <f t="shared" si="58"/>
        <v>262.76</v>
      </c>
      <c r="O219" s="45">
        <f t="shared" si="59"/>
        <v>394.14</v>
      </c>
      <c r="P219" s="105"/>
      <c r="Q219" s="145">
        <v>11</v>
      </c>
      <c r="R219" s="44">
        <f>ROUND(index!$O$33+(C219*12)*index!$O$34,2)</f>
        <v>1106.79</v>
      </c>
      <c r="S219" s="45">
        <f>ROUND(index!$O$37+(C219*12)*index!$O$38,2)</f>
        <v>833.34</v>
      </c>
      <c r="T219" s="31"/>
      <c r="U219" s="145">
        <v>11</v>
      </c>
      <c r="V219" s="259">
        <f>ROUND(index!$O$41+(C219*12)*index!$O$42,2)</f>
        <v>1940.14</v>
      </c>
    </row>
    <row r="220" spans="1:22" x14ac:dyDescent="0.25">
      <c r="A220" s="108">
        <v>12</v>
      </c>
      <c r="B220" s="164">
        <f t="shared" si="49"/>
        <v>2421.91</v>
      </c>
      <c r="C220" s="344">
        <f>ROUND(B220*index!$O$8,2)</f>
        <v>2519.7600000000002</v>
      </c>
      <c r="D220" s="216">
        <f t="shared" si="56"/>
        <v>15.302199999999999</v>
      </c>
      <c r="E220" s="31"/>
      <c r="F220" s="37">
        <f t="shared" si="50"/>
        <v>3.9786000000000001</v>
      </c>
      <c r="G220" s="22">
        <f t="shared" si="51"/>
        <v>8.5692000000000004</v>
      </c>
      <c r="H220" s="22">
        <f t="shared" si="52"/>
        <v>5.3558000000000003</v>
      </c>
      <c r="I220" s="22">
        <f t="shared" si="53"/>
        <v>7.6510999999999996</v>
      </c>
      <c r="J220" s="22">
        <f t="shared" si="54"/>
        <v>4.5907</v>
      </c>
      <c r="K220" s="38">
        <f t="shared" si="55"/>
        <v>3.0604</v>
      </c>
      <c r="L220" s="31"/>
      <c r="M220" s="44">
        <f t="shared" si="57"/>
        <v>132.54</v>
      </c>
      <c r="N220" s="20">
        <f t="shared" si="58"/>
        <v>265.08</v>
      </c>
      <c r="O220" s="45">
        <f t="shared" si="59"/>
        <v>397.62</v>
      </c>
      <c r="P220" s="105"/>
      <c r="Q220" s="145">
        <v>12</v>
      </c>
      <c r="R220" s="44">
        <f>ROUND(index!$O$33+(C220*12)*index!$O$34,2)</f>
        <v>1113.4100000000001</v>
      </c>
      <c r="S220" s="45">
        <f>ROUND(index!$O$37+(C220*12)*index!$O$38,2)</f>
        <v>834.75</v>
      </c>
      <c r="T220" s="31"/>
      <c r="U220" s="145">
        <v>12</v>
      </c>
      <c r="V220" s="259">
        <f>ROUND(index!$O$41+(C220*12)*index!$O$42,2)</f>
        <v>1948.15</v>
      </c>
    </row>
    <row r="221" spans="1:22" x14ac:dyDescent="0.25">
      <c r="A221" s="108">
        <v>13</v>
      </c>
      <c r="B221" s="164">
        <f t="shared" si="49"/>
        <v>2441.6799999999998</v>
      </c>
      <c r="C221" s="344">
        <f>ROUND(B221*index!$O$8,2)</f>
        <v>2540.3200000000002</v>
      </c>
      <c r="D221" s="216">
        <f t="shared" si="56"/>
        <v>15.427</v>
      </c>
      <c r="E221" s="31"/>
      <c r="F221" s="37">
        <f t="shared" si="50"/>
        <v>4.0110000000000001</v>
      </c>
      <c r="G221" s="22">
        <f t="shared" si="51"/>
        <v>8.6390999999999991</v>
      </c>
      <c r="H221" s="22">
        <f t="shared" si="52"/>
        <v>5.3994999999999997</v>
      </c>
      <c r="I221" s="22">
        <f t="shared" si="53"/>
        <v>7.7134999999999998</v>
      </c>
      <c r="J221" s="22">
        <f t="shared" si="54"/>
        <v>4.6280999999999999</v>
      </c>
      <c r="K221" s="38">
        <f t="shared" si="55"/>
        <v>3.0853999999999999</v>
      </c>
      <c r="L221" s="31"/>
      <c r="M221" s="44">
        <f t="shared" si="57"/>
        <v>133.62</v>
      </c>
      <c r="N221" s="20">
        <f t="shared" si="58"/>
        <v>267.24</v>
      </c>
      <c r="O221" s="45">
        <f t="shared" si="59"/>
        <v>400.86</v>
      </c>
      <c r="P221" s="105"/>
      <c r="Q221" s="145">
        <v>13</v>
      </c>
      <c r="R221" s="44">
        <f>ROUND(index!$O$33+(C221*12)*index!$O$34,2)</f>
        <v>1119.58</v>
      </c>
      <c r="S221" s="45">
        <f>ROUND(index!$O$37+(C221*12)*index!$O$38,2)</f>
        <v>836.05</v>
      </c>
      <c r="T221" s="31"/>
      <c r="U221" s="145">
        <v>13</v>
      </c>
      <c r="V221" s="259">
        <f>ROUND(index!$O$41+(C221*12)*index!$O$42,2)</f>
        <v>1955.63</v>
      </c>
    </row>
    <row r="222" spans="1:22" x14ac:dyDescent="0.25">
      <c r="A222" s="108">
        <v>14</v>
      </c>
      <c r="B222" s="164">
        <f t="shared" si="49"/>
        <v>2460.13</v>
      </c>
      <c r="C222" s="344">
        <f>ROUND(B222*index!$O$8,2)</f>
        <v>2559.52</v>
      </c>
      <c r="D222" s="216">
        <f t="shared" si="56"/>
        <v>15.5436</v>
      </c>
      <c r="E222" s="31"/>
      <c r="F222" s="37">
        <f t="shared" si="50"/>
        <v>4.0412999999999997</v>
      </c>
      <c r="G222" s="22">
        <f t="shared" si="51"/>
        <v>8.7043999999999997</v>
      </c>
      <c r="H222" s="22">
        <f t="shared" si="52"/>
        <v>5.4402999999999997</v>
      </c>
      <c r="I222" s="22">
        <f t="shared" si="53"/>
        <v>7.7717999999999998</v>
      </c>
      <c r="J222" s="22">
        <f t="shared" si="54"/>
        <v>4.6631</v>
      </c>
      <c r="K222" s="38">
        <f t="shared" si="55"/>
        <v>3.1086999999999998</v>
      </c>
      <c r="L222" s="31"/>
      <c r="M222" s="44">
        <f t="shared" si="57"/>
        <v>134.63</v>
      </c>
      <c r="N222" s="20">
        <f t="shared" si="58"/>
        <v>269.26</v>
      </c>
      <c r="O222" s="45">
        <f t="shared" si="59"/>
        <v>403.89</v>
      </c>
      <c r="P222" s="105"/>
      <c r="Q222" s="145">
        <v>14</v>
      </c>
      <c r="R222" s="44">
        <f>ROUND(index!$O$33+(C222*12)*index!$O$34,2)</f>
        <v>1125.3399999999999</v>
      </c>
      <c r="S222" s="45">
        <f>ROUND(index!$O$37+(C222*12)*index!$O$38,2)</f>
        <v>837.28</v>
      </c>
      <c r="T222" s="31"/>
      <c r="U222" s="145">
        <v>14</v>
      </c>
      <c r="V222" s="259">
        <f>ROUND(index!$O$41+(C222*12)*index!$O$42,2)</f>
        <v>1962.61</v>
      </c>
    </row>
    <row r="223" spans="1:22" x14ac:dyDescent="0.25">
      <c r="A223" s="108">
        <v>15</v>
      </c>
      <c r="B223" s="164">
        <f t="shared" si="49"/>
        <v>2477.3200000000002</v>
      </c>
      <c r="C223" s="344">
        <f>ROUND(B223*index!$O$8,2)</f>
        <v>2577.4</v>
      </c>
      <c r="D223" s="216">
        <f t="shared" si="56"/>
        <v>15.652200000000001</v>
      </c>
      <c r="E223" s="31"/>
      <c r="F223" s="37">
        <f t="shared" si="50"/>
        <v>4.0696000000000003</v>
      </c>
      <c r="G223" s="22">
        <f t="shared" si="51"/>
        <v>8.7652000000000001</v>
      </c>
      <c r="H223" s="22">
        <f t="shared" si="52"/>
        <v>5.4782999999999999</v>
      </c>
      <c r="I223" s="22">
        <f t="shared" si="53"/>
        <v>7.8261000000000003</v>
      </c>
      <c r="J223" s="22">
        <f t="shared" si="54"/>
        <v>4.6957000000000004</v>
      </c>
      <c r="K223" s="38">
        <f t="shared" si="55"/>
        <v>3.1303999999999998</v>
      </c>
      <c r="L223" s="31"/>
      <c r="M223" s="44">
        <f t="shared" si="57"/>
        <v>135.57</v>
      </c>
      <c r="N223" s="20">
        <f t="shared" si="58"/>
        <v>271.14</v>
      </c>
      <c r="O223" s="45">
        <f t="shared" si="59"/>
        <v>406.71</v>
      </c>
      <c r="P223" s="105"/>
      <c r="Q223" s="145">
        <v>15</v>
      </c>
      <c r="R223" s="44">
        <f>ROUND(index!$O$33+(C223*12)*index!$O$34,2)</f>
        <v>1130.7</v>
      </c>
      <c r="S223" s="45">
        <f>ROUND(index!$O$37+(C223*12)*index!$O$38,2)</f>
        <v>838.41</v>
      </c>
      <c r="T223" s="31"/>
      <c r="U223" s="145">
        <v>15</v>
      </c>
      <c r="V223" s="259">
        <f>ROUND(index!$O$41+(C223*12)*index!$O$42,2)</f>
        <v>1969.11</v>
      </c>
    </row>
    <row r="224" spans="1:22" x14ac:dyDescent="0.25">
      <c r="A224" s="108">
        <v>16</v>
      </c>
      <c r="B224" s="164">
        <f t="shared" si="49"/>
        <v>2500.62</v>
      </c>
      <c r="C224" s="344">
        <f>ROUND(B224*index!$O$8,2)</f>
        <v>2601.65</v>
      </c>
      <c r="D224" s="216">
        <f t="shared" si="56"/>
        <v>15.7995</v>
      </c>
      <c r="E224" s="31"/>
      <c r="F224" s="37">
        <f t="shared" si="50"/>
        <v>4.1078999999999999</v>
      </c>
      <c r="G224" s="22">
        <f t="shared" si="51"/>
        <v>8.8476999999999997</v>
      </c>
      <c r="H224" s="22">
        <f t="shared" si="52"/>
        <v>5.5297999999999998</v>
      </c>
      <c r="I224" s="22">
        <f t="shared" si="53"/>
        <v>7.8997999999999999</v>
      </c>
      <c r="J224" s="22">
        <f t="shared" si="54"/>
        <v>4.7398999999999996</v>
      </c>
      <c r="K224" s="38">
        <f t="shared" si="55"/>
        <v>3.1598999999999999</v>
      </c>
      <c r="L224" s="31"/>
      <c r="M224" s="44">
        <f t="shared" si="57"/>
        <v>136.85</v>
      </c>
      <c r="N224" s="20">
        <f t="shared" si="58"/>
        <v>273.69</v>
      </c>
      <c r="O224" s="45">
        <f t="shared" si="59"/>
        <v>410.54</v>
      </c>
      <c r="P224" s="105"/>
      <c r="Q224" s="145">
        <v>16</v>
      </c>
      <c r="R224" s="44">
        <f>ROUND(index!$O$33+(C224*12)*index!$O$34,2)</f>
        <v>1137.98</v>
      </c>
      <c r="S224" s="45">
        <f>ROUND(index!$O$37+(C224*12)*index!$O$38,2)</f>
        <v>839.95</v>
      </c>
      <c r="T224" s="31"/>
      <c r="U224" s="145">
        <v>16</v>
      </c>
      <c r="V224" s="259">
        <f>ROUND(index!$O$41+(C224*12)*index!$O$42,2)</f>
        <v>1977.93</v>
      </c>
    </row>
    <row r="225" spans="1:22" x14ac:dyDescent="0.25">
      <c r="A225" s="108">
        <v>17</v>
      </c>
      <c r="B225" s="164">
        <f t="shared" si="49"/>
        <v>2515.5300000000002</v>
      </c>
      <c r="C225" s="344">
        <f>ROUND(B225*index!$O$8,2)</f>
        <v>2617.16</v>
      </c>
      <c r="D225" s="216">
        <f t="shared" si="56"/>
        <v>15.893700000000001</v>
      </c>
      <c r="E225" s="31"/>
      <c r="F225" s="37">
        <f t="shared" si="50"/>
        <v>4.1323999999999996</v>
      </c>
      <c r="G225" s="22">
        <f t="shared" si="51"/>
        <v>8.9004999999999992</v>
      </c>
      <c r="H225" s="22">
        <f t="shared" si="52"/>
        <v>5.5628000000000002</v>
      </c>
      <c r="I225" s="22">
        <f t="shared" si="53"/>
        <v>7.9469000000000003</v>
      </c>
      <c r="J225" s="22">
        <f t="shared" si="54"/>
        <v>4.7680999999999996</v>
      </c>
      <c r="K225" s="38">
        <f t="shared" si="55"/>
        <v>3.1787000000000001</v>
      </c>
      <c r="L225" s="31"/>
      <c r="M225" s="44">
        <f t="shared" si="57"/>
        <v>137.66</v>
      </c>
      <c r="N225" s="20">
        <f t="shared" si="58"/>
        <v>275.33</v>
      </c>
      <c r="O225" s="45">
        <f t="shared" si="59"/>
        <v>412.99</v>
      </c>
      <c r="P225" s="105"/>
      <c r="Q225" s="145">
        <v>17</v>
      </c>
      <c r="R225" s="44">
        <f>ROUND(index!$O$33+(C225*12)*index!$O$34,2)</f>
        <v>1142.6300000000001</v>
      </c>
      <c r="S225" s="45">
        <f>ROUND(index!$O$37+(C225*12)*index!$O$38,2)</f>
        <v>840.94</v>
      </c>
      <c r="T225" s="31"/>
      <c r="U225" s="145">
        <v>17</v>
      </c>
      <c r="V225" s="259">
        <f>ROUND(index!$O$41+(C225*12)*index!$O$42,2)</f>
        <v>1983.57</v>
      </c>
    </row>
    <row r="226" spans="1:22" x14ac:dyDescent="0.25">
      <c r="A226" s="108">
        <v>18</v>
      </c>
      <c r="B226" s="164">
        <f t="shared" si="49"/>
        <v>2529.4</v>
      </c>
      <c r="C226" s="344">
        <f>ROUND(B226*index!$O$8,2)</f>
        <v>2631.59</v>
      </c>
      <c r="D226" s="216">
        <f t="shared" si="56"/>
        <v>15.981299999999999</v>
      </c>
      <c r="E226" s="31"/>
      <c r="F226" s="37">
        <f t="shared" si="50"/>
        <v>4.1551</v>
      </c>
      <c r="G226" s="22">
        <f t="shared" si="51"/>
        <v>8.9495000000000005</v>
      </c>
      <c r="H226" s="22">
        <f t="shared" si="52"/>
        <v>5.5934999999999997</v>
      </c>
      <c r="I226" s="22">
        <f t="shared" si="53"/>
        <v>7.9907000000000004</v>
      </c>
      <c r="J226" s="22">
        <f t="shared" si="54"/>
        <v>4.7944000000000004</v>
      </c>
      <c r="K226" s="38">
        <f t="shared" si="55"/>
        <v>3.1962999999999999</v>
      </c>
      <c r="L226" s="31"/>
      <c r="M226" s="44">
        <f t="shared" si="57"/>
        <v>138.41999999999999</v>
      </c>
      <c r="N226" s="20">
        <f t="shared" si="58"/>
        <v>276.83999999999997</v>
      </c>
      <c r="O226" s="45">
        <f t="shared" si="59"/>
        <v>415.26</v>
      </c>
      <c r="P226" s="105"/>
      <c r="Q226" s="145">
        <v>18</v>
      </c>
      <c r="R226" s="44">
        <f>ROUND(index!$O$33+(C226*12)*index!$O$34,2)</f>
        <v>1146.96</v>
      </c>
      <c r="S226" s="45">
        <f>ROUND(index!$O$37+(C226*12)*index!$O$38,2)</f>
        <v>841.86</v>
      </c>
      <c r="T226" s="31"/>
      <c r="U226" s="145">
        <v>18</v>
      </c>
      <c r="V226" s="259">
        <f>ROUND(index!$O$41+(C226*12)*index!$O$42,2)</f>
        <v>1988.82</v>
      </c>
    </row>
    <row r="227" spans="1:22" x14ac:dyDescent="0.25">
      <c r="A227" s="108">
        <v>19</v>
      </c>
      <c r="B227" s="164">
        <f t="shared" si="49"/>
        <v>2542.31</v>
      </c>
      <c r="C227" s="344">
        <f>ROUND(B227*index!$O$8,2)</f>
        <v>2645.02</v>
      </c>
      <c r="D227" s="216">
        <f t="shared" si="56"/>
        <v>16.062899999999999</v>
      </c>
      <c r="E227" s="31"/>
      <c r="F227" s="37">
        <f t="shared" si="50"/>
        <v>4.1764000000000001</v>
      </c>
      <c r="G227" s="22">
        <f t="shared" si="51"/>
        <v>8.9952000000000005</v>
      </c>
      <c r="H227" s="22">
        <f t="shared" si="52"/>
        <v>5.6219999999999999</v>
      </c>
      <c r="I227" s="22">
        <f t="shared" si="53"/>
        <v>8.0314999999999994</v>
      </c>
      <c r="J227" s="22">
        <f t="shared" si="54"/>
        <v>4.8189000000000002</v>
      </c>
      <c r="K227" s="38">
        <f t="shared" si="55"/>
        <v>3.2126000000000001</v>
      </c>
      <c r="L227" s="31"/>
      <c r="M227" s="44">
        <f t="shared" si="57"/>
        <v>139.13</v>
      </c>
      <c r="N227" s="20">
        <f t="shared" si="58"/>
        <v>278.26</v>
      </c>
      <c r="O227" s="45">
        <f t="shared" si="59"/>
        <v>417.38</v>
      </c>
      <c r="P227" s="105"/>
      <c r="Q227" s="145">
        <v>19</v>
      </c>
      <c r="R227" s="44">
        <f>ROUND(index!$O$33+(C227*12)*index!$O$34,2)</f>
        <v>1150.99</v>
      </c>
      <c r="S227" s="45">
        <f>ROUND(index!$O$37+(C227*12)*index!$O$38,2)</f>
        <v>842.71</v>
      </c>
      <c r="T227" s="31"/>
      <c r="U227" s="145">
        <v>19</v>
      </c>
      <c r="V227" s="259">
        <f>ROUND(index!$O$41+(C227*12)*index!$O$42,2)</f>
        <v>1993.7</v>
      </c>
    </row>
    <row r="228" spans="1:22" x14ac:dyDescent="0.25">
      <c r="A228" s="108">
        <v>20</v>
      </c>
      <c r="B228" s="164">
        <f t="shared" si="49"/>
        <v>2554.31</v>
      </c>
      <c r="C228" s="344">
        <f>ROUND(B228*index!$O$8,2)</f>
        <v>2657.5</v>
      </c>
      <c r="D228" s="216">
        <f t="shared" si="56"/>
        <v>16.1387</v>
      </c>
      <c r="E228" s="31"/>
      <c r="F228" s="37">
        <f t="shared" si="50"/>
        <v>4.1961000000000004</v>
      </c>
      <c r="G228" s="22">
        <f t="shared" si="51"/>
        <v>9.0376999999999992</v>
      </c>
      <c r="H228" s="22">
        <f t="shared" si="52"/>
        <v>5.6485000000000003</v>
      </c>
      <c r="I228" s="22">
        <f t="shared" si="53"/>
        <v>8.0693999999999999</v>
      </c>
      <c r="J228" s="22">
        <f t="shared" si="54"/>
        <v>4.8415999999999997</v>
      </c>
      <c r="K228" s="38">
        <f t="shared" si="55"/>
        <v>3.2277</v>
      </c>
      <c r="L228" s="31"/>
      <c r="M228" s="44">
        <f t="shared" si="57"/>
        <v>139.78</v>
      </c>
      <c r="N228" s="20">
        <f t="shared" si="58"/>
        <v>279.57</v>
      </c>
      <c r="O228" s="45">
        <f t="shared" si="59"/>
        <v>419.35</v>
      </c>
      <c r="P228" s="105"/>
      <c r="Q228" s="145">
        <v>20</v>
      </c>
      <c r="R228" s="44">
        <f>ROUND(index!$O$33+(C228*12)*index!$O$34,2)</f>
        <v>1154.73</v>
      </c>
      <c r="S228" s="45">
        <f>ROUND(index!$O$37+(C228*12)*index!$O$38,2)</f>
        <v>843.51</v>
      </c>
      <c r="T228" s="31"/>
      <c r="U228" s="145">
        <v>20</v>
      </c>
      <c r="V228" s="259">
        <f>ROUND(index!$O$41+(C228*12)*index!$O$42,2)</f>
        <v>1998.24</v>
      </c>
    </row>
    <row r="229" spans="1:22" x14ac:dyDescent="0.25">
      <c r="A229" s="108">
        <v>21</v>
      </c>
      <c r="B229" s="164">
        <f t="shared" si="49"/>
        <v>2572.75</v>
      </c>
      <c r="C229" s="344">
        <f>ROUND(B229*index!$O$8,2)</f>
        <v>2676.69</v>
      </c>
      <c r="D229" s="216">
        <f t="shared" si="56"/>
        <v>16.255199999999999</v>
      </c>
      <c r="E229" s="31"/>
      <c r="F229" s="37">
        <f t="shared" si="50"/>
        <v>4.2263999999999999</v>
      </c>
      <c r="G229" s="22">
        <f t="shared" si="51"/>
        <v>9.1029</v>
      </c>
      <c r="H229" s="22">
        <f t="shared" si="52"/>
        <v>5.6893000000000002</v>
      </c>
      <c r="I229" s="22">
        <f t="shared" si="53"/>
        <v>8.1275999999999993</v>
      </c>
      <c r="J229" s="22">
        <f t="shared" si="54"/>
        <v>4.8765999999999998</v>
      </c>
      <c r="K229" s="38">
        <f t="shared" si="55"/>
        <v>3.2509999999999999</v>
      </c>
      <c r="L229" s="31"/>
      <c r="M229" s="44">
        <f t="shared" si="57"/>
        <v>140.79</v>
      </c>
      <c r="N229" s="20">
        <f t="shared" si="58"/>
        <v>281.58999999999997</v>
      </c>
      <c r="O229" s="45">
        <f t="shared" si="59"/>
        <v>422.38</v>
      </c>
      <c r="P229" s="105"/>
      <c r="Q229" s="145">
        <v>21</v>
      </c>
      <c r="R229" s="44">
        <f>ROUND(index!$O$33+(C229*12)*index!$O$34,2)</f>
        <v>1160.49</v>
      </c>
      <c r="S229" s="45">
        <f>ROUND(index!$O$37+(C229*12)*index!$O$38,2)</f>
        <v>844.73</v>
      </c>
      <c r="T229" s="31"/>
      <c r="U229" s="145">
        <v>21</v>
      </c>
      <c r="V229" s="259">
        <f>ROUND(index!$O$41+(C229*12)*index!$O$42,2)</f>
        <v>2005.21</v>
      </c>
    </row>
    <row r="230" spans="1:22" x14ac:dyDescent="0.25">
      <c r="A230" s="108">
        <v>22</v>
      </c>
      <c r="B230" s="164">
        <f t="shared" si="49"/>
        <v>2583.11</v>
      </c>
      <c r="C230" s="344">
        <f>ROUND(B230*index!$O$8,2)</f>
        <v>2687.47</v>
      </c>
      <c r="D230" s="216">
        <f t="shared" si="56"/>
        <v>16.320699999999999</v>
      </c>
      <c r="E230" s="31"/>
      <c r="F230" s="37">
        <f t="shared" si="50"/>
        <v>4.2434000000000003</v>
      </c>
      <c r="G230" s="22">
        <f t="shared" si="51"/>
        <v>9.1395999999999997</v>
      </c>
      <c r="H230" s="22">
        <f t="shared" si="52"/>
        <v>5.7122000000000002</v>
      </c>
      <c r="I230" s="22">
        <f t="shared" si="53"/>
        <v>8.1603999999999992</v>
      </c>
      <c r="J230" s="22">
        <f t="shared" si="54"/>
        <v>4.8962000000000003</v>
      </c>
      <c r="K230" s="38">
        <f t="shared" si="55"/>
        <v>3.2641</v>
      </c>
      <c r="L230" s="31"/>
      <c r="M230" s="44">
        <f t="shared" si="57"/>
        <v>141.36000000000001</v>
      </c>
      <c r="N230" s="20">
        <f t="shared" si="58"/>
        <v>282.72000000000003</v>
      </c>
      <c r="O230" s="45">
        <f t="shared" si="59"/>
        <v>424.08</v>
      </c>
      <c r="P230" s="105"/>
      <c r="Q230" s="145">
        <v>22</v>
      </c>
      <c r="R230" s="44">
        <f>ROUND(index!$O$33+(C230*12)*index!$O$34,2)</f>
        <v>1163.72</v>
      </c>
      <c r="S230" s="45">
        <f>ROUND(index!$O$37+(C230*12)*index!$O$38,2)</f>
        <v>845.41</v>
      </c>
      <c r="T230" s="31"/>
      <c r="U230" s="145">
        <v>22</v>
      </c>
      <c r="V230" s="259">
        <f>ROUND(index!$O$41+(C230*12)*index!$O$42,2)</f>
        <v>2009.13</v>
      </c>
    </row>
    <row r="231" spans="1:22" x14ac:dyDescent="0.25">
      <c r="A231" s="108">
        <v>23</v>
      </c>
      <c r="B231" s="164">
        <f t="shared" si="49"/>
        <v>2592.7399999999998</v>
      </c>
      <c r="C231" s="344">
        <f>ROUND(B231*index!$O$8,2)</f>
        <v>2697.49</v>
      </c>
      <c r="D231" s="216">
        <f t="shared" si="56"/>
        <v>16.381499999999999</v>
      </c>
      <c r="E231" s="31"/>
      <c r="F231" s="37">
        <f t="shared" si="50"/>
        <v>4.2591999999999999</v>
      </c>
      <c r="G231" s="22">
        <f t="shared" si="51"/>
        <v>9.1736000000000004</v>
      </c>
      <c r="H231" s="22">
        <f t="shared" si="52"/>
        <v>5.7335000000000003</v>
      </c>
      <c r="I231" s="22">
        <f t="shared" si="53"/>
        <v>8.1907999999999994</v>
      </c>
      <c r="J231" s="22">
        <f t="shared" si="54"/>
        <v>4.9145000000000003</v>
      </c>
      <c r="K231" s="38">
        <f t="shared" si="55"/>
        <v>3.2763</v>
      </c>
      <c r="L231" s="31"/>
      <c r="M231" s="44">
        <f t="shared" si="57"/>
        <v>141.88999999999999</v>
      </c>
      <c r="N231" s="20">
        <f t="shared" si="58"/>
        <v>283.77999999999997</v>
      </c>
      <c r="O231" s="45">
        <f t="shared" si="59"/>
        <v>425.66</v>
      </c>
      <c r="P231" s="105"/>
      <c r="Q231" s="145">
        <v>23</v>
      </c>
      <c r="R231" s="44">
        <f>ROUND(index!$O$33+(C231*12)*index!$O$34,2)</f>
        <v>1166.73</v>
      </c>
      <c r="S231" s="45">
        <f>ROUND(index!$O$37+(C231*12)*index!$O$38,2)</f>
        <v>846.05</v>
      </c>
      <c r="T231" s="31"/>
      <c r="U231" s="145">
        <v>23</v>
      </c>
      <c r="V231" s="259">
        <f>ROUND(index!$O$41+(C231*12)*index!$O$42,2)</f>
        <v>2012.78</v>
      </c>
    </row>
    <row r="232" spans="1:22" x14ac:dyDescent="0.25">
      <c r="A232" s="108">
        <v>24</v>
      </c>
      <c r="B232" s="164">
        <f t="shared" si="49"/>
        <v>2601.67</v>
      </c>
      <c r="C232" s="344">
        <f>ROUND(B232*index!$O$8,2)</f>
        <v>2706.78</v>
      </c>
      <c r="D232" s="216">
        <f t="shared" si="56"/>
        <v>16.437899999999999</v>
      </c>
      <c r="E232" s="31"/>
      <c r="F232" s="37">
        <f t="shared" si="50"/>
        <v>4.2739000000000003</v>
      </c>
      <c r="G232" s="22">
        <f t="shared" si="51"/>
        <v>9.2051999999999996</v>
      </c>
      <c r="H232" s="22">
        <f t="shared" si="52"/>
        <v>5.7533000000000003</v>
      </c>
      <c r="I232" s="22">
        <f t="shared" si="53"/>
        <v>8.2189999999999994</v>
      </c>
      <c r="J232" s="22">
        <f t="shared" si="54"/>
        <v>4.9314</v>
      </c>
      <c r="K232" s="38">
        <f t="shared" si="55"/>
        <v>3.2875999999999999</v>
      </c>
      <c r="L232" s="31"/>
      <c r="M232" s="44">
        <f t="shared" si="57"/>
        <v>142.38</v>
      </c>
      <c r="N232" s="20">
        <f t="shared" si="58"/>
        <v>284.75</v>
      </c>
      <c r="O232" s="45">
        <f t="shared" si="59"/>
        <v>427.13</v>
      </c>
      <c r="P232" s="105"/>
      <c r="Q232" s="145">
        <v>24</v>
      </c>
      <c r="R232" s="44">
        <f>ROUND(index!$O$33+(C232*12)*index!$O$34,2)</f>
        <v>1169.51</v>
      </c>
      <c r="S232" s="45">
        <f>ROUND(index!$O$37+(C232*12)*index!$O$38,2)</f>
        <v>846.64</v>
      </c>
      <c r="T232" s="31"/>
      <c r="U232" s="145">
        <v>24</v>
      </c>
      <c r="V232" s="259">
        <f>ROUND(index!$O$41+(C232*12)*index!$O$42,2)</f>
        <v>2016.16</v>
      </c>
    </row>
    <row r="233" spans="1:22" x14ac:dyDescent="0.25">
      <c r="A233" s="108">
        <v>25</v>
      </c>
      <c r="B233" s="164">
        <f t="shared" si="49"/>
        <v>2609.96</v>
      </c>
      <c r="C233" s="344">
        <f>ROUND(B233*index!$O$8,2)</f>
        <v>2715.4</v>
      </c>
      <c r="D233" s="216">
        <f t="shared" si="56"/>
        <v>16.490300000000001</v>
      </c>
      <c r="E233" s="31"/>
      <c r="F233" s="37">
        <f t="shared" si="50"/>
        <v>4.2874999999999996</v>
      </c>
      <c r="G233" s="22">
        <f t="shared" si="51"/>
        <v>9.2346000000000004</v>
      </c>
      <c r="H233" s="22">
        <f t="shared" si="52"/>
        <v>5.7716000000000003</v>
      </c>
      <c r="I233" s="22">
        <f t="shared" si="53"/>
        <v>8.2452000000000005</v>
      </c>
      <c r="J233" s="22">
        <f t="shared" si="54"/>
        <v>4.9470999999999998</v>
      </c>
      <c r="K233" s="38">
        <f t="shared" si="55"/>
        <v>3.2980999999999998</v>
      </c>
      <c r="L233" s="31"/>
      <c r="M233" s="44">
        <f t="shared" si="57"/>
        <v>142.83000000000001</v>
      </c>
      <c r="N233" s="20">
        <f t="shared" si="58"/>
        <v>285.66000000000003</v>
      </c>
      <c r="O233" s="45">
        <f t="shared" si="59"/>
        <v>428.49</v>
      </c>
      <c r="P233" s="105"/>
      <c r="Q233" s="145">
        <v>25</v>
      </c>
      <c r="R233" s="44">
        <f>ROUND(index!$O$33+(C233*12)*index!$O$34,2)</f>
        <v>1172.0999999999999</v>
      </c>
      <c r="S233" s="45">
        <f>ROUND(index!$O$37+(C233*12)*index!$O$38,2)</f>
        <v>847.19</v>
      </c>
      <c r="T233" s="31"/>
      <c r="U233" s="145">
        <v>25</v>
      </c>
      <c r="V233" s="259">
        <f>ROUND(index!$O$41+(C233*12)*index!$O$42,2)</f>
        <v>2019.29</v>
      </c>
    </row>
    <row r="234" spans="1:22" x14ac:dyDescent="0.25">
      <c r="A234" s="108">
        <v>26</v>
      </c>
      <c r="B234" s="164">
        <f t="shared" si="49"/>
        <v>2624.95</v>
      </c>
      <c r="C234" s="344">
        <f>ROUND(B234*index!$O$8,2)</f>
        <v>2731</v>
      </c>
      <c r="D234" s="216">
        <f t="shared" si="56"/>
        <v>16.585000000000001</v>
      </c>
      <c r="E234" s="31"/>
      <c r="F234" s="37">
        <f t="shared" si="50"/>
        <v>4.3121</v>
      </c>
      <c r="G234" s="22">
        <f t="shared" si="51"/>
        <v>9.2875999999999994</v>
      </c>
      <c r="H234" s="22">
        <f t="shared" si="52"/>
        <v>5.8048000000000002</v>
      </c>
      <c r="I234" s="22">
        <f t="shared" si="53"/>
        <v>8.2925000000000004</v>
      </c>
      <c r="J234" s="22">
        <f t="shared" si="54"/>
        <v>4.9755000000000003</v>
      </c>
      <c r="K234" s="38">
        <f t="shared" si="55"/>
        <v>3.3170000000000002</v>
      </c>
      <c r="L234" s="31"/>
      <c r="M234" s="44">
        <f t="shared" si="57"/>
        <v>143.65</v>
      </c>
      <c r="N234" s="20">
        <f t="shared" si="58"/>
        <v>287.3</v>
      </c>
      <c r="O234" s="45">
        <f t="shared" si="59"/>
        <v>430.95</v>
      </c>
      <c r="P234" s="105"/>
      <c r="Q234" s="145">
        <v>26</v>
      </c>
      <c r="R234" s="44">
        <f>ROUND(index!$O$33+(C234*12)*index!$O$34,2)</f>
        <v>1176.78</v>
      </c>
      <c r="S234" s="45">
        <f>ROUND(index!$O$37+(C234*12)*index!$O$38,2)</f>
        <v>848.18</v>
      </c>
      <c r="T234" s="31"/>
      <c r="U234" s="145">
        <v>26</v>
      </c>
      <c r="V234" s="259">
        <f>ROUND(index!$O$41+(C234*12)*index!$O$42,2)</f>
        <v>2024.96</v>
      </c>
    </row>
    <row r="235" spans="1:22" x14ac:dyDescent="0.25">
      <c r="A235" s="108">
        <v>27</v>
      </c>
      <c r="B235" s="164">
        <f t="shared" si="49"/>
        <v>2632.09</v>
      </c>
      <c r="C235" s="344">
        <f>ROUND(B235*index!$O$8,2)</f>
        <v>2738.43</v>
      </c>
      <c r="D235" s="216">
        <f t="shared" si="56"/>
        <v>16.630099999999999</v>
      </c>
      <c r="E235" s="31"/>
      <c r="F235" s="37">
        <f t="shared" si="50"/>
        <v>4.3238000000000003</v>
      </c>
      <c r="G235" s="22">
        <f t="shared" si="51"/>
        <v>9.3129000000000008</v>
      </c>
      <c r="H235" s="22">
        <f t="shared" si="52"/>
        <v>5.8205</v>
      </c>
      <c r="I235" s="22">
        <f t="shared" si="53"/>
        <v>8.3150999999999993</v>
      </c>
      <c r="J235" s="22">
        <f t="shared" si="54"/>
        <v>4.9889999999999999</v>
      </c>
      <c r="K235" s="38">
        <f t="shared" si="55"/>
        <v>3.3260000000000001</v>
      </c>
      <c r="L235" s="31"/>
      <c r="M235" s="44">
        <f t="shared" si="57"/>
        <v>144.04</v>
      </c>
      <c r="N235" s="20">
        <f t="shared" si="58"/>
        <v>288.08</v>
      </c>
      <c r="O235" s="45">
        <f t="shared" si="59"/>
        <v>432.12</v>
      </c>
      <c r="P235" s="105"/>
      <c r="Q235" s="145">
        <v>27</v>
      </c>
      <c r="R235" s="44">
        <f>ROUND(index!$O$33+(C235*12)*index!$O$34,2)</f>
        <v>1179.01</v>
      </c>
      <c r="S235" s="45">
        <f>ROUND(index!$O$37+(C235*12)*index!$O$38,2)</f>
        <v>848.65</v>
      </c>
      <c r="T235" s="31"/>
      <c r="U235" s="145">
        <v>27</v>
      </c>
      <c r="V235" s="259">
        <f>ROUND(index!$O$41+(C235*12)*index!$O$42,2)</f>
        <v>2027.66</v>
      </c>
    </row>
    <row r="236" spans="1:22" x14ac:dyDescent="0.25">
      <c r="A236" s="108">
        <v>28</v>
      </c>
      <c r="B236" s="164">
        <f t="shared" si="49"/>
        <v>2638.72</v>
      </c>
      <c r="C236" s="344">
        <f>ROUND(B236*index!$O$8,2)</f>
        <v>2745.32</v>
      </c>
      <c r="D236" s="216">
        <f t="shared" si="56"/>
        <v>16.672000000000001</v>
      </c>
      <c r="E236" s="31"/>
      <c r="F236" s="37">
        <f t="shared" si="50"/>
        <v>4.3346999999999998</v>
      </c>
      <c r="G236" s="22">
        <f t="shared" si="51"/>
        <v>9.3362999999999996</v>
      </c>
      <c r="H236" s="22">
        <f t="shared" si="52"/>
        <v>5.8352000000000004</v>
      </c>
      <c r="I236" s="22">
        <f t="shared" si="53"/>
        <v>8.3360000000000003</v>
      </c>
      <c r="J236" s="22">
        <f t="shared" si="54"/>
        <v>5.0015999999999998</v>
      </c>
      <c r="K236" s="38">
        <f t="shared" si="55"/>
        <v>3.3344</v>
      </c>
      <c r="L236" s="31"/>
      <c r="M236" s="44">
        <f t="shared" si="57"/>
        <v>144.4</v>
      </c>
      <c r="N236" s="20">
        <f t="shared" si="58"/>
        <v>288.81</v>
      </c>
      <c r="O236" s="45">
        <f t="shared" si="59"/>
        <v>433.21</v>
      </c>
      <c r="P236" s="105"/>
      <c r="Q236" s="145">
        <v>28</v>
      </c>
      <c r="R236" s="44">
        <f>ROUND(index!$O$33+(C236*12)*index!$O$34,2)</f>
        <v>1181.08</v>
      </c>
      <c r="S236" s="45">
        <f>ROUND(index!$O$37+(C236*12)*index!$O$38,2)</f>
        <v>849.09</v>
      </c>
      <c r="T236" s="31"/>
      <c r="U236" s="145">
        <v>28</v>
      </c>
      <c r="V236" s="259">
        <f>ROUND(index!$O$41+(C236*12)*index!$O$42,2)</f>
        <v>2030.17</v>
      </c>
    </row>
    <row r="237" spans="1:22" x14ac:dyDescent="0.25">
      <c r="A237" s="108">
        <v>29</v>
      </c>
      <c r="B237" s="164">
        <f t="shared" si="49"/>
        <v>2644.86</v>
      </c>
      <c r="C237" s="344">
        <f>ROUND(B237*index!$O$8,2)</f>
        <v>2751.71</v>
      </c>
      <c r="D237" s="216">
        <f t="shared" si="56"/>
        <v>16.710799999999999</v>
      </c>
      <c r="E237" s="31"/>
      <c r="F237" s="37">
        <f t="shared" si="50"/>
        <v>4.3448000000000002</v>
      </c>
      <c r="G237" s="22">
        <f t="shared" si="51"/>
        <v>9.3580000000000005</v>
      </c>
      <c r="H237" s="22">
        <f t="shared" si="52"/>
        <v>5.8487999999999998</v>
      </c>
      <c r="I237" s="22">
        <f t="shared" si="53"/>
        <v>8.3553999999999995</v>
      </c>
      <c r="J237" s="22">
        <f t="shared" si="54"/>
        <v>5.0132000000000003</v>
      </c>
      <c r="K237" s="38">
        <f t="shared" si="55"/>
        <v>3.3422000000000001</v>
      </c>
      <c r="L237" s="31"/>
      <c r="M237" s="44">
        <f t="shared" si="57"/>
        <v>144.74</v>
      </c>
      <c r="N237" s="20">
        <f t="shared" si="58"/>
        <v>289.48</v>
      </c>
      <c r="O237" s="45">
        <f t="shared" si="59"/>
        <v>434.22</v>
      </c>
      <c r="P237" s="105"/>
      <c r="Q237" s="145">
        <v>29</v>
      </c>
      <c r="R237" s="44">
        <f>ROUND(index!$O$33+(C237*12)*index!$O$34,2)</f>
        <v>1182.99</v>
      </c>
      <c r="S237" s="45">
        <f>ROUND(index!$O$37+(C237*12)*index!$O$38,2)</f>
        <v>849.5</v>
      </c>
      <c r="T237" s="31"/>
      <c r="U237" s="145">
        <v>29</v>
      </c>
      <c r="V237" s="259">
        <f>ROUND(index!$O$41+(C237*12)*index!$O$42,2)</f>
        <v>2032.49</v>
      </c>
    </row>
    <row r="238" spans="1:22" x14ac:dyDescent="0.25">
      <c r="A238" s="108">
        <v>30</v>
      </c>
      <c r="B238" s="164">
        <f t="shared" si="49"/>
        <v>2650.55</v>
      </c>
      <c r="C238" s="344">
        <f>ROUND(B238*index!$O$8,2)</f>
        <v>2757.63</v>
      </c>
      <c r="D238" s="216">
        <f t="shared" si="56"/>
        <v>16.746700000000001</v>
      </c>
      <c r="E238" s="31"/>
      <c r="F238" s="37">
        <f t="shared" si="50"/>
        <v>4.3540999999999999</v>
      </c>
      <c r="G238" s="22">
        <f t="shared" si="51"/>
        <v>9.3781999999999996</v>
      </c>
      <c r="H238" s="22">
        <f t="shared" si="52"/>
        <v>5.8613</v>
      </c>
      <c r="I238" s="22">
        <f t="shared" si="53"/>
        <v>8.3734000000000002</v>
      </c>
      <c r="J238" s="22">
        <f t="shared" si="54"/>
        <v>5.024</v>
      </c>
      <c r="K238" s="38">
        <f t="shared" si="55"/>
        <v>3.3492999999999999</v>
      </c>
      <c r="L238" s="31"/>
      <c r="M238" s="44">
        <f t="shared" si="57"/>
        <v>145.05000000000001</v>
      </c>
      <c r="N238" s="20">
        <f t="shared" si="58"/>
        <v>290.10000000000002</v>
      </c>
      <c r="O238" s="45">
        <f t="shared" si="59"/>
        <v>435.15</v>
      </c>
      <c r="P238" s="105"/>
      <c r="Q238" s="145">
        <v>30</v>
      </c>
      <c r="R238" s="44">
        <f>ROUND(index!$O$33+(C238*12)*index!$O$34,2)</f>
        <v>1184.77</v>
      </c>
      <c r="S238" s="45">
        <f>ROUND(index!$O$37+(C238*12)*index!$O$38,2)</f>
        <v>849.88</v>
      </c>
      <c r="T238" s="31"/>
      <c r="U238" s="145">
        <v>30</v>
      </c>
      <c r="V238" s="259">
        <f>ROUND(index!$O$41+(C238*12)*index!$O$42,2)</f>
        <v>2034.64</v>
      </c>
    </row>
    <row r="239" spans="1:22" x14ac:dyDescent="0.25">
      <c r="A239" s="108">
        <v>31</v>
      </c>
      <c r="B239" s="164">
        <f t="shared" si="49"/>
        <v>2663.08</v>
      </c>
      <c r="C239" s="344">
        <f>ROUND(B239*index!$O$8,2)</f>
        <v>2770.67</v>
      </c>
      <c r="D239" s="216">
        <f t="shared" si="56"/>
        <v>16.825900000000001</v>
      </c>
      <c r="E239" s="31"/>
      <c r="F239" s="37">
        <f t="shared" si="50"/>
        <v>4.3746999999999998</v>
      </c>
      <c r="G239" s="22">
        <f t="shared" si="51"/>
        <v>9.4224999999999994</v>
      </c>
      <c r="H239" s="22">
        <f t="shared" si="52"/>
        <v>5.8891</v>
      </c>
      <c r="I239" s="22">
        <f t="shared" si="53"/>
        <v>8.4130000000000003</v>
      </c>
      <c r="J239" s="22">
        <f t="shared" si="54"/>
        <v>5.0477999999999996</v>
      </c>
      <c r="K239" s="38">
        <f t="shared" si="55"/>
        <v>3.3652000000000002</v>
      </c>
      <c r="L239" s="31"/>
      <c r="M239" s="44">
        <f t="shared" si="57"/>
        <v>145.74</v>
      </c>
      <c r="N239" s="20">
        <f t="shared" si="58"/>
        <v>291.47000000000003</v>
      </c>
      <c r="O239" s="45">
        <f t="shared" si="59"/>
        <v>437.21</v>
      </c>
      <c r="P239" s="105"/>
      <c r="Q239" s="145">
        <v>31</v>
      </c>
      <c r="R239" s="44">
        <f>ROUND(index!$O$33+(C239*12)*index!$O$34,2)</f>
        <v>1188.68</v>
      </c>
      <c r="S239" s="45">
        <f>ROUND(index!$O$37+(C239*12)*index!$O$38,2)</f>
        <v>850.7</v>
      </c>
      <c r="T239" s="31"/>
      <c r="U239" s="145">
        <v>31</v>
      </c>
      <c r="V239" s="259">
        <f>ROUND(index!$O$41+(C239*12)*index!$O$42,2)</f>
        <v>2039.39</v>
      </c>
    </row>
    <row r="240" spans="1:22" x14ac:dyDescent="0.25">
      <c r="A240" s="109">
        <v>32</v>
      </c>
      <c r="B240" s="164">
        <f t="shared" si="49"/>
        <v>2667.97</v>
      </c>
      <c r="C240" s="344">
        <f>ROUND(B240*index!$O$8,2)</f>
        <v>2775.76</v>
      </c>
      <c r="D240" s="216">
        <f t="shared" si="56"/>
        <v>16.8568</v>
      </c>
      <c r="E240" s="31"/>
      <c r="F240" s="37">
        <f t="shared" si="50"/>
        <v>4.3827999999999996</v>
      </c>
      <c r="G240" s="22">
        <f t="shared" si="51"/>
        <v>9.4398</v>
      </c>
      <c r="H240" s="22">
        <f t="shared" si="52"/>
        <v>5.8998999999999997</v>
      </c>
      <c r="I240" s="22">
        <f t="shared" si="53"/>
        <v>8.4283999999999999</v>
      </c>
      <c r="J240" s="22">
        <f t="shared" si="54"/>
        <v>5.0570000000000004</v>
      </c>
      <c r="K240" s="38">
        <f t="shared" si="55"/>
        <v>3.3714</v>
      </c>
      <c r="L240" s="31"/>
      <c r="M240" s="44">
        <f t="shared" si="57"/>
        <v>146</v>
      </c>
      <c r="N240" s="20">
        <f t="shared" si="58"/>
        <v>292.01</v>
      </c>
      <c r="O240" s="45">
        <f t="shared" si="59"/>
        <v>438.01</v>
      </c>
      <c r="P240" s="105"/>
      <c r="Q240" s="146">
        <v>32</v>
      </c>
      <c r="R240" s="44">
        <f>ROUND(index!$O$33+(C240*12)*index!$O$34,2)</f>
        <v>1190.21</v>
      </c>
      <c r="S240" s="45">
        <f>ROUND(index!$O$37+(C240*12)*index!$O$38,2)</f>
        <v>851.03</v>
      </c>
      <c r="T240" s="31"/>
      <c r="U240" s="146">
        <v>32</v>
      </c>
      <c r="V240" s="259">
        <f>ROUND(index!$O$41+(C240*12)*index!$O$42,2)</f>
        <v>2041.24</v>
      </c>
    </row>
    <row r="241" spans="1:22" x14ac:dyDescent="0.25">
      <c r="A241" s="109">
        <v>33</v>
      </c>
      <c r="B241" s="164">
        <f t="shared" si="49"/>
        <v>2672.5</v>
      </c>
      <c r="C241" s="344">
        <f>ROUND(B241*index!$O$8,2)</f>
        <v>2780.47</v>
      </c>
      <c r="D241" s="216">
        <f t="shared" si="56"/>
        <v>16.885400000000001</v>
      </c>
      <c r="E241" s="31"/>
      <c r="F241" s="37">
        <f t="shared" si="50"/>
        <v>4.3902000000000001</v>
      </c>
      <c r="G241" s="22">
        <f t="shared" si="51"/>
        <v>9.4558</v>
      </c>
      <c r="H241" s="22">
        <f t="shared" si="52"/>
        <v>5.9099000000000004</v>
      </c>
      <c r="I241" s="22">
        <f t="shared" si="53"/>
        <v>8.4427000000000003</v>
      </c>
      <c r="J241" s="22">
        <f t="shared" si="54"/>
        <v>5.0655999999999999</v>
      </c>
      <c r="K241" s="38">
        <f t="shared" si="55"/>
        <v>3.3771</v>
      </c>
      <c r="L241" s="31"/>
      <c r="M241" s="44">
        <f t="shared" si="57"/>
        <v>146.25</v>
      </c>
      <c r="N241" s="20">
        <f t="shared" si="58"/>
        <v>292.51</v>
      </c>
      <c r="O241" s="45">
        <f t="shared" si="59"/>
        <v>438.76</v>
      </c>
      <c r="P241" s="105"/>
      <c r="Q241" s="146">
        <v>33</v>
      </c>
      <c r="R241" s="44">
        <f>ROUND(index!$O$33+(C241*12)*index!$O$34,2)</f>
        <v>1191.6199999999999</v>
      </c>
      <c r="S241" s="45">
        <f>ROUND(index!$O$37+(C241*12)*index!$O$38,2)</f>
        <v>851.33</v>
      </c>
      <c r="T241" s="31"/>
      <c r="U241" s="146">
        <v>33</v>
      </c>
      <c r="V241" s="259">
        <f>ROUND(index!$O$41+(C241*12)*index!$O$42,2)</f>
        <v>2042.95</v>
      </c>
    </row>
    <row r="242" spans="1:22" x14ac:dyDescent="0.25">
      <c r="A242" s="109">
        <v>34</v>
      </c>
      <c r="B242" s="164">
        <f t="shared" si="49"/>
        <v>2676.71</v>
      </c>
      <c r="C242" s="344">
        <f>ROUND(B242*index!$O$8,2)</f>
        <v>2784.85</v>
      </c>
      <c r="D242" s="216">
        <f t="shared" si="56"/>
        <v>16.911999999999999</v>
      </c>
      <c r="E242" s="31"/>
      <c r="F242" s="37">
        <f t="shared" si="50"/>
        <v>4.3971</v>
      </c>
      <c r="G242" s="22">
        <f t="shared" si="51"/>
        <v>9.4707000000000008</v>
      </c>
      <c r="H242" s="22">
        <f t="shared" si="52"/>
        <v>5.9192</v>
      </c>
      <c r="I242" s="22">
        <f t="shared" si="53"/>
        <v>8.4559999999999995</v>
      </c>
      <c r="J242" s="22">
        <f t="shared" si="54"/>
        <v>5.0735999999999999</v>
      </c>
      <c r="K242" s="38">
        <f t="shared" si="55"/>
        <v>3.3824000000000001</v>
      </c>
      <c r="L242" s="31"/>
      <c r="M242" s="44">
        <f t="shared" si="57"/>
        <v>146.47999999999999</v>
      </c>
      <c r="N242" s="20">
        <f t="shared" si="58"/>
        <v>292.97000000000003</v>
      </c>
      <c r="O242" s="45">
        <f t="shared" si="59"/>
        <v>439.45</v>
      </c>
      <c r="P242" s="105"/>
      <c r="Q242" s="146">
        <v>34</v>
      </c>
      <c r="R242" s="44">
        <f>ROUND(index!$O$33+(C242*12)*index!$O$34,2)</f>
        <v>1192.94</v>
      </c>
      <c r="S242" s="45">
        <f>ROUND(index!$O$37+(C242*12)*index!$O$38,2)</f>
        <v>851.61</v>
      </c>
      <c r="T242" s="31"/>
      <c r="U242" s="146">
        <v>34</v>
      </c>
      <c r="V242" s="259">
        <f>ROUND(index!$O$41+(C242*12)*index!$O$42,2)</f>
        <v>2044.54</v>
      </c>
    </row>
    <row r="243" spans="1:22" ht="13.8" thickBot="1" x14ac:dyDescent="0.3">
      <c r="A243" s="110">
        <v>35</v>
      </c>
      <c r="B243" s="313">
        <f t="shared" si="49"/>
        <v>2680.6</v>
      </c>
      <c r="C243" s="345">
        <f>ROUND(B243*index!$O$8,2)</f>
        <v>2788.9</v>
      </c>
      <c r="D243" s="217">
        <f t="shared" si="56"/>
        <v>16.936599999999999</v>
      </c>
      <c r="E243" s="31"/>
      <c r="F243" s="335">
        <f t="shared" si="50"/>
        <v>4.4035000000000002</v>
      </c>
      <c r="G243" s="336">
        <f t="shared" si="51"/>
        <v>9.4845000000000006</v>
      </c>
      <c r="H243" s="336">
        <f t="shared" si="52"/>
        <v>5.9278000000000004</v>
      </c>
      <c r="I243" s="336">
        <f t="shared" si="53"/>
        <v>8.4682999999999993</v>
      </c>
      <c r="J243" s="336">
        <f t="shared" si="54"/>
        <v>5.0810000000000004</v>
      </c>
      <c r="K243" s="337">
        <f t="shared" si="55"/>
        <v>3.3873000000000002</v>
      </c>
      <c r="L243" s="31"/>
      <c r="M243" s="46">
        <f t="shared" si="57"/>
        <v>146.69999999999999</v>
      </c>
      <c r="N243" s="47">
        <f t="shared" si="58"/>
        <v>293.39</v>
      </c>
      <c r="O243" s="48">
        <f t="shared" si="59"/>
        <v>440.09</v>
      </c>
      <c r="P243" s="105"/>
      <c r="Q243" s="147">
        <v>35</v>
      </c>
      <c r="R243" s="46">
        <f>ROUND(index!$O$33+(C243*12)*index!$O$34,2)</f>
        <v>1194.1500000000001</v>
      </c>
      <c r="S243" s="48">
        <f>ROUND(index!$O$37+(C243*12)*index!$O$38,2)</f>
        <v>851.86</v>
      </c>
      <c r="T243" s="31"/>
      <c r="U243" s="147">
        <v>35</v>
      </c>
      <c r="V243" s="260">
        <f>ROUND(index!$O$41+(C243*12)*index!$O$42,2)</f>
        <v>2046.01</v>
      </c>
    </row>
    <row r="250" spans="1:22" x14ac:dyDescent="0.25">
      <c r="C250" s="329"/>
      <c r="D250" s="170"/>
    </row>
    <row r="251" spans="1:22" ht="16.2" thickBot="1" x14ac:dyDescent="0.35">
      <c r="B251" s="346"/>
      <c r="C251" s="170"/>
      <c r="D251" s="170"/>
    </row>
    <row r="252" spans="1:22" ht="16.2" thickBot="1" x14ac:dyDescent="0.35">
      <c r="A252" s="32"/>
      <c r="B252" s="351" t="s">
        <v>186</v>
      </c>
      <c r="C252" s="347" t="s">
        <v>161</v>
      </c>
      <c r="D252" s="350"/>
      <c r="E252" s="32"/>
      <c r="F252" s="352" t="s">
        <v>197</v>
      </c>
      <c r="G252" s="353"/>
      <c r="H252" s="353"/>
      <c r="I252" s="353"/>
      <c r="J252" s="353"/>
      <c r="K252" s="354"/>
      <c r="L252" s="32"/>
      <c r="M252" s="352" t="s">
        <v>203</v>
      </c>
      <c r="N252" s="353"/>
      <c r="O252" s="354"/>
      <c r="P252" s="32"/>
      <c r="Q252" s="32"/>
      <c r="R252" s="355" t="s">
        <v>451</v>
      </c>
      <c r="S252" s="356" t="s">
        <v>451</v>
      </c>
      <c r="T252" s="32"/>
      <c r="U252" s="32"/>
      <c r="V252" s="357" t="s">
        <v>452</v>
      </c>
    </row>
    <row r="253" spans="1:22" x14ac:dyDescent="0.25">
      <c r="M253" s="24" t="s">
        <v>198</v>
      </c>
      <c r="N253" s="25" t="s">
        <v>199</v>
      </c>
      <c r="O253" s="26" t="s">
        <v>200</v>
      </c>
      <c r="R253" s="176"/>
      <c r="S253" s="176"/>
      <c r="V253" s="176"/>
    </row>
    <row r="254" spans="1:22" ht="16.2" thickBot="1" x14ac:dyDescent="0.35">
      <c r="B254" s="121" t="s">
        <v>179</v>
      </c>
      <c r="C254" s="121" t="s">
        <v>179</v>
      </c>
      <c r="D254" s="121" t="s">
        <v>179</v>
      </c>
      <c r="M254" s="27">
        <v>5.2600000000000001E-2</v>
      </c>
      <c r="N254" s="28">
        <v>0.1052</v>
      </c>
      <c r="O254" s="29">
        <v>0.1578</v>
      </c>
      <c r="R254" s="348"/>
      <c r="S254" s="348"/>
      <c r="V254" s="348"/>
    </row>
    <row r="255" spans="1:22" x14ac:dyDescent="0.25">
      <c r="A255" s="6"/>
      <c r="B255" s="1" t="s">
        <v>98</v>
      </c>
      <c r="C255" s="1" t="s">
        <v>469</v>
      </c>
      <c r="D255" s="1" t="s">
        <v>469</v>
      </c>
      <c r="E255" s="6"/>
      <c r="K255" s="176"/>
      <c r="L255" s="6"/>
      <c r="M255" s="176"/>
      <c r="N255" s="176"/>
      <c r="O255" s="176"/>
      <c r="P255" s="6"/>
      <c r="Q255" s="6"/>
      <c r="R255" s="349" t="s">
        <v>211</v>
      </c>
      <c r="S255" s="349" t="s">
        <v>210</v>
      </c>
      <c r="T255" s="6"/>
      <c r="U255" s="6"/>
      <c r="V255" s="349" t="s">
        <v>471</v>
      </c>
    </row>
    <row r="256" spans="1:22" ht="13.8" thickBot="1" x14ac:dyDescent="0.3">
      <c r="A256" s="13"/>
      <c r="B256" s="1" t="s">
        <v>34</v>
      </c>
      <c r="C256" s="1" t="s">
        <v>34</v>
      </c>
      <c r="D256" s="35" t="s">
        <v>470</v>
      </c>
      <c r="E256" s="13"/>
      <c r="F256" s="13" t="s">
        <v>201</v>
      </c>
      <c r="G256" s="13" t="s">
        <v>201</v>
      </c>
      <c r="H256" s="13" t="s">
        <v>201</v>
      </c>
      <c r="I256" s="13" t="s">
        <v>201</v>
      </c>
      <c r="J256" s="13" t="s">
        <v>201</v>
      </c>
      <c r="K256" s="13" t="s">
        <v>201</v>
      </c>
      <c r="L256" s="13"/>
      <c r="M256" s="13" t="s">
        <v>155</v>
      </c>
      <c r="N256" s="13" t="s">
        <v>155</v>
      </c>
      <c r="O256" s="13" t="s">
        <v>155</v>
      </c>
      <c r="P256" s="13"/>
      <c r="Q256" s="13"/>
      <c r="R256" s="160" t="s">
        <v>212</v>
      </c>
      <c r="S256" s="160" t="s">
        <v>212</v>
      </c>
      <c r="T256" s="13"/>
      <c r="U256" s="13"/>
      <c r="V256" s="160" t="s">
        <v>212</v>
      </c>
    </row>
    <row r="257" spans="1:22" ht="13.8" thickBot="1" x14ac:dyDescent="0.3">
      <c r="A257" s="34" t="s">
        <v>27</v>
      </c>
      <c r="B257" s="330" t="str">
        <f>$C$252</f>
        <v>cat 9</v>
      </c>
      <c r="C257" s="330" t="str">
        <f>$C$252</f>
        <v>cat 9</v>
      </c>
      <c r="D257" s="330" t="str">
        <f>$C$252</f>
        <v>cat 9</v>
      </c>
      <c r="E257" s="115"/>
      <c r="F257" s="114">
        <v>0.26</v>
      </c>
      <c r="G257" s="114">
        <v>0.56000000000000005</v>
      </c>
      <c r="H257" s="114">
        <v>0.35</v>
      </c>
      <c r="I257" s="114">
        <v>0.5</v>
      </c>
      <c r="J257" s="114">
        <v>0.3</v>
      </c>
      <c r="K257" s="114">
        <v>0.2</v>
      </c>
      <c r="L257" s="115"/>
      <c r="M257" s="211">
        <v>5.2600000000000001E-2</v>
      </c>
      <c r="N257" s="211">
        <v>0.1052</v>
      </c>
      <c r="O257" s="211">
        <v>0.1578</v>
      </c>
      <c r="P257" s="115"/>
      <c r="Q257" s="114" t="s">
        <v>27</v>
      </c>
      <c r="R257" s="330" t="str">
        <f>$C$252</f>
        <v>cat 9</v>
      </c>
      <c r="S257" s="330" t="str">
        <f>$C$252</f>
        <v>cat 9</v>
      </c>
      <c r="T257" s="115"/>
      <c r="U257" s="114" t="s">
        <v>27</v>
      </c>
      <c r="V257" s="330" t="str">
        <f>$C$252</f>
        <v>cat 9</v>
      </c>
    </row>
    <row r="258" spans="1:22" x14ac:dyDescent="0.25">
      <c r="A258" s="331">
        <v>0</v>
      </c>
      <c r="B258" s="164">
        <f t="shared" ref="B258:B293" si="60">VLOOKUP(C$252,ificbasisdoel,$A258+2,FALSE)</f>
        <v>2083.44</v>
      </c>
      <c r="C258" s="343">
        <f>ROUND(B258*index!$O$8,2)</f>
        <v>2167.61</v>
      </c>
      <c r="D258" s="215">
        <f>ROUND(C258*12/1976,4)</f>
        <v>13.163600000000001</v>
      </c>
      <c r="E258" s="31"/>
      <c r="F258" s="332">
        <f t="shared" ref="F258:F293" si="61">ROUND(D258*$F$8,4)</f>
        <v>3.4224999999999999</v>
      </c>
      <c r="G258" s="333">
        <f t="shared" ref="G258:G293" si="62">ROUND(D258*$G$8,4)</f>
        <v>7.3715999999999999</v>
      </c>
      <c r="H258" s="333">
        <f t="shared" ref="H258:H293" si="63">ROUND(D258*$H$8,4)</f>
        <v>4.6073000000000004</v>
      </c>
      <c r="I258" s="333">
        <f t="shared" ref="I258:I293" si="64">ROUND(D258*$I$8,4)</f>
        <v>6.5818000000000003</v>
      </c>
      <c r="J258" s="333">
        <f t="shared" ref="J258:J293" si="65">ROUND(D258*$J$8,4)</f>
        <v>3.9491000000000001</v>
      </c>
      <c r="K258" s="334">
        <f t="shared" ref="K258:K293" si="66">ROUND(D258*$K$8,4)</f>
        <v>2.6326999999999998</v>
      </c>
      <c r="L258" s="31"/>
      <c r="M258" s="338">
        <f>ROUND(C258*$M$8,2)</f>
        <v>114.02</v>
      </c>
      <c r="N258" s="339">
        <f>ROUND(C258*$N$8,2)</f>
        <v>228.03</v>
      </c>
      <c r="O258" s="340">
        <f>ROUND(C258*$O$8,2)</f>
        <v>342.05</v>
      </c>
      <c r="P258" s="105"/>
      <c r="Q258" s="341">
        <v>0</v>
      </c>
      <c r="R258" s="338">
        <f>ROUND(index!$O$33+(C258*12)*index!$O$34,2)</f>
        <v>1007.76</v>
      </c>
      <c r="S258" s="340">
        <f>ROUND(index!$O$37+(C258*12)*index!$O$38,2)</f>
        <v>812.35</v>
      </c>
      <c r="T258" s="31"/>
      <c r="U258" s="341">
        <v>0</v>
      </c>
      <c r="V258" s="342">
        <f>ROUND(index!$O$41+(C258*12)*index!$O$42,2)</f>
        <v>1820.11</v>
      </c>
    </row>
    <row r="259" spans="1:22" x14ac:dyDescent="0.25">
      <c r="A259" s="108">
        <v>1</v>
      </c>
      <c r="B259" s="164">
        <f t="shared" si="60"/>
        <v>2134.4899999999998</v>
      </c>
      <c r="C259" s="344">
        <f>ROUND(B259*index!$O$8,2)</f>
        <v>2220.7199999999998</v>
      </c>
      <c r="D259" s="216">
        <f t="shared" ref="D259:D293" si="67">ROUND(C259*12/1976,4)</f>
        <v>13.4862</v>
      </c>
      <c r="E259" s="31"/>
      <c r="F259" s="37">
        <f t="shared" si="61"/>
        <v>3.5064000000000002</v>
      </c>
      <c r="G259" s="22">
        <f t="shared" si="62"/>
        <v>7.5522999999999998</v>
      </c>
      <c r="H259" s="22">
        <f t="shared" si="63"/>
        <v>4.7202000000000002</v>
      </c>
      <c r="I259" s="22">
        <f t="shared" si="64"/>
        <v>6.7431000000000001</v>
      </c>
      <c r="J259" s="22">
        <f t="shared" si="65"/>
        <v>4.0458999999999996</v>
      </c>
      <c r="K259" s="38">
        <f t="shared" si="66"/>
        <v>2.6972</v>
      </c>
      <c r="L259" s="31"/>
      <c r="M259" s="44">
        <f t="shared" ref="M259:M293" si="68">ROUND(C259*$M$8,2)</f>
        <v>116.81</v>
      </c>
      <c r="N259" s="20">
        <f t="shared" ref="N259:N293" si="69">ROUND(C259*$N$8,2)</f>
        <v>233.62</v>
      </c>
      <c r="O259" s="45">
        <f t="shared" ref="O259:O293" si="70">ROUND(C259*$O$8,2)</f>
        <v>350.43</v>
      </c>
      <c r="P259" s="105"/>
      <c r="Q259" s="145">
        <v>1</v>
      </c>
      <c r="R259" s="44">
        <f>ROUND(index!$O$33+(C259*12)*index!$O$34,2)</f>
        <v>1023.7</v>
      </c>
      <c r="S259" s="45">
        <f>ROUND(index!$O$37+(C259*12)*index!$O$38,2)</f>
        <v>815.73</v>
      </c>
      <c r="T259" s="31"/>
      <c r="U259" s="145">
        <v>1</v>
      </c>
      <c r="V259" s="259">
        <f>ROUND(index!$O$41+(C259*12)*index!$O$42,2)</f>
        <v>1839.42</v>
      </c>
    </row>
    <row r="260" spans="1:22" x14ac:dyDescent="0.25">
      <c r="A260" s="108">
        <v>2</v>
      </c>
      <c r="B260" s="164">
        <f t="shared" si="60"/>
        <v>2175.81</v>
      </c>
      <c r="C260" s="344">
        <f>ROUND(B260*index!$O$8,2)</f>
        <v>2263.71</v>
      </c>
      <c r="D260" s="216">
        <f t="shared" si="67"/>
        <v>13.747199999999999</v>
      </c>
      <c r="E260" s="31"/>
      <c r="F260" s="37">
        <f t="shared" si="61"/>
        <v>3.5743</v>
      </c>
      <c r="G260" s="22">
        <f t="shared" si="62"/>
        <v>7.6984000000000004</v>
      </c>
      <c r="H260" s="22">
        <f t="shared" si="63"/>
        <v>4.8114999999999997</v>
      </c>
      <c r="I260" s="22">
        <f t="shared" si="64"/>
        <v>6.8735999999999997</v>
      </c>
      <c r="J260" s="22">
        <f t="shared" si="65"/>
        <v>4.1242000000000001</v>
      </c>
      <c r="K260" s="38">
        <f t="shared" si="66"/>
        <v>2.7494000000000001</v>
      </c>
      <c r="L260" s="31"/>
      <c r="M260" s="44">
        <f t="shared" si="68"/>
        <v>119.07</v>
      </c>
      <c r="N260" s="20">
        <f t="shared" si="69"/>
        <v>238.14</v>
      </c>
      <c r="O260" s="45">
        <f t="shared" si="70"/>
        <v>357.21</v>
      </c>
      <c r="P260" s="105"/>
      <c r="Q260" s="145">
        <v>2</v>
      </c>
      <c r="R260" s="44">
        <f>ROUND(index!$O$33+(C260*12)*index!$O$34,2)</f>
        <v>1036.5899999999999</v>
      </c>
      <c r="S260" s="45">
        <f>ROUND(index!$O$37+(C260*12)*index!$O$38,2)</f>
        <v>818.46</v>
      </c>
      <c r="T260" s="31"/>
      <c r="U260" s="145">
        <v>2</v>
      </c>
      <c r="V260" s="259">
        <f>ROUND(index!$O$41+(C260*12)*index!$O$42,2)</f>
        <v>1855.05</v>
      </c>
    </row>
    <row r="261" spans="1:22" x14ac:dyDescent="0.25">
      <c r="A261" s="108">
        <v>3</v>
      </c>
      <c r="B261" s="164">
        <f t="shared" si="60"/>
        <v>2214.77</v>
      </c>
      <c r="C261" s="344">
        <f>ROUND(B261*index!$O$8,2)</f>
        <v>2304.25</v>
      </c>
      <c r="D261" s="216">
        <f t="shared" si="67"/>
        <v>13.993399999999999</v>
      </c>
      <c r="E261" s="31"/>
      <c r="F261" s="37">
        <f t="shared" si="61"/>
        <v>3.6383000000000001</v>
      </c>
      <c r="G261" s="22">
        <f t="shared" si="62"/>
        <v>7.8362999999999996</v>
      </c>
      <c r="H261" s="22">
        <f t="shared" si="63"/>
        <v>4.8977000000000004</v>
      </c>
      <c r="I261" s="22">
        <f t="shared" si="64"/>
        <v>6.9966999999999997</v>
      </c>
      <c r="J261" s="22">
        <f t="shared" si="65"/>
        <v>4.1980000000000004</v>
      </c>
      <c r="K261" s="38">
        <f t="shared" si="66"/>
        <v>2.7987000000000002</v>
      </c>
      <c r="L261" s="31"/>
      <c r="M261" s="44">
        <f t="shared" si="68"/>
        <v>121.2</v>
      </c>
      <c r="N261" s="20">
        <f t="shared" si="69"/>
        <v>242.41</v>
      </c>
      <c r="O261" s="45">
        <f t="shared" si="70"/>
        <v>363.61</v>
      </c>
      <c r="P261" s="105"/>
      <c r="Q261" s="145">
        <v>3</v>
      </c>
      <c r="R261" s="44">
        <f>ROUND(index!$O$33+(C261*12)*index!$O$34,2)</f>
        <v>1048.76</v>
      </c>
      <c r="S261" s="45">
        <f>ROUND(index!$O$37+(C261*12)*index!$O$38,2)</f>
        <v>821.04</v>
      </c>
      <c r="T261" s="31"/>
      <c r="U261" s="145">
        <v>3</v>
      </c>
      <c r="V261" s="259">
        <f>ROUND(index!$O$41+(C261*12)*index!$O$42,2)</f>
        <v>1869.8</v>
      </c>
    </row>
    <row r="262" spans="1:22" x14ac:dyDescent="0.25">
      <c r="A262" s="108">
        <v>4</v>
      </c>
      <c r="B262" s="164">
        <f t="shared" si="60"/>
        <v>2251.46</v>
      </c>
      <c r="C262" s="344">
        <f>ROUND(B262*index!$O$8,2)</f>
        <v>2342.42</v>
      </c>
      <c r="D262" s="216">
        <f t="shared" si="67"/>
        <v>14.225199999999999</v>
      </c>
      <c r="E262" s="31"/>
      <c r="F262" s="37">
        <f t="shared" si="61"/>
        <v>3.6985999999999999</v>
      </c>
      <c r="G262" s="22">
        <f t="shared" si="62"/>
        <v>7.9661</v>
      </c>
      <c r="H262" s="22">
        <f t="shared" si="63"/>
        <v>4.9787999999999997</v>
      </c>
      <c r="I262" s="22">
        <f t="shared" si="64"/>
        <v>7.1125999999999996</v>
      </c>
      <c r="J262" s="22">
        <f t="shared" si="65"/>
        <v>4.2675999999999998</v>
      </c>
      <c r="K262" s="38">
        <f t="shared" si="66"/>
        <v>2.8450000000000002</v>
      </c>
      <c r="L262" s="31"/>
      <c r="M262" s="44">
        <f t="shared" si="68"/>
        <v>123.21</v>
      </c>
      <c r="N262" s="20">
        <f t="shared" si="69"/>
        <v>246.42</v>
      </c>
      <c r="O262" s="45">
        <f t="shared" si="70"/>
        <v>369.63</v>
      </c>
      <c r="P262" s="105"/>
      <c r="Q262" s="145">
        <v>4</v>
      </c>
      <c r="R262" s="44">
        <f>ROUND(index!$O$33+(C262*12)*index!$O$34,2)</f>
        <v>1060.21</v>
      </c>
      <c r="S262" s="45">
        <f>ROUND(index!$O$37+(C262*12)*index!$O$38,2)</f>
        <v>823.47</v>
      </c>
      <c r="T262" s="31"/>
      <c r="U262" s="145">
        <v>4</v>
      </c>
      <c r="V262" s="259">
        <f>ROUND(index!$O$41+(C262*12)*index!$O$42,2)</f>
        <v>1883.67</v>
      </c>
    </row>
    <row r="263" spans="1:22" x14ac:dyDescent="0.25">
      <c r="A263" s="108">
        <v>5</v>
      </c>
      <c r="B263" s="164">
        <f t="shared" si="60"/>
        <v>2285.9699999999998</v>
      </c>
      <c r="C263" s="344">
        <f>ROUND(B263*index!$O$8,2)</f>
        <v>2378.3200000000002</v>
      </c>
      <c r="D263" s="216">
        <f t="shared" si="67"/>
        <v>14.443199999999999</v>
      </c>
      <c r="E263" s="31"/>
      <c r="F263" s="37">
        <f t="shared" si="61"/>
        <v>3.7551999999999999</v>
      </c>
      <c r="G263" s="22">
        <f t="shared" si="62"/>
        <v>8.0882000000000005</v>
      </c>
      <c r="H263" s="22">
        <f t="shared" si="63"/>
        <v>5.0551000000000004</v>
      </c>
      <c r="I263" s="22">
        <f t="shared" si="64"/>
        <v>7.2215999999999996</v>
      </c>
      <c r="J263" s="22">
        <f t="shared" si="65"/>
        <v>4.3330000000000002</v>
      </c>
      <c r="K263" s="38">
        <f t="shared" si="66"/>
        <v>2.8885999999999998</v>
      </c>
      <c r="L263" s="31"/>
      <c r="M263" s="44">
        <f t="shared" si="68"/>
        <v>125.1</v>
      </c>
      <c r="N263" s="20">
        <f t="shared" si="69"/>
        <v>250.2</v>
      </c>
      <c r="O263" s="45">
        <f t="shared" si="70"/>
        <v>375.3</v>
      </c>
      <c r="P263" s="105"/>
      <c r="Q263" s="145">
        <v>5</v>
      </c>
      <c r="R263" s="44">
        <f>ROUND(index!$O$33+(C263*12)*index!$O$34,2)</f>
        <v>1070.98</v>
      </c>
      <c r="S263" s="45">
        <f>ROUND(index!$O$37+(C263*12)*index!$O$38,2)</f>
        <v>825.75</v>
      </c>
      <c r="T263" s="31"/>
      <c r="U263" s="145">
        <v>5</v>
      </c>
      <c r="V263" s="259">
        <f>ROUND(index!$O$41+(C263*12)*index!$O$42,2)</f>
        <v>1896.73</v>
      </c>
    </row>
    <row r="264" spans="1:22" x14ac:dyDescent="0.25">
      <c r="A264" s="108">
        <v>6</v>
      </c>
      <c r="B264" s="164">
        <f t="shared" si="60"/>
        <v>2325.66</v>
      </c>
      <c r="C264" s="344">
        <f>ROUND(B264*index!$O$8,2)</f>
        <v>2419.62</v>
      </c>
      <c r="D264" s="216">
        <f t="shared" si="67"/>
        <v>14.694000000000001</v>
      </c>
      <c r="E264" s="31"/>
      <c r="F264" s="37">
        <f t="shared" si="61"/>
        <v>3.8203999999999998</v>
      </c>
      <c r="G264" s="22">
        <f t="shared" si="62"/>
        <v>8.2286000000000001</v>
      </c>
      <c r="H264" s="22">
        <f t="shared" si="63"/>
        <v>5.1429</v>
      </c>
      <c r="I264" s="22">
        <f t="shared" si="64"/>
        <v>7.3470000000000004</v>
      </c>
      <c r="J264" s="22">
        <f t="shared" si="65"/>
        <v>4.4081999999999999</v>
      </c>
      <c r="K264" s="38">
        <f t="shared" si="66"/>
        <v>2.9388000000000001</v>
      </c>
      <c r="L264" s="31"/>
      <c r="M264" s="44">
        <f t="shared" si="68"/>
        <v>127.27</v>
      </c>
      <c r="N264" s="20">
        <f t="shared" si="69"/>
        <v>254.54</v>
      </c>
      <c r="O264" s="45">
        <f t="shared" si="70"/>
        <v>381.82</v>
      </c>
      <c r="P264" s="105"/>
      <c r="Q264" s="145">
        <v>6</v>
      </c>
      <c r="R264" s="44">
        <f>ROUND(index!$O$33+(C264*12)*index!$O$34,2)</f>
        <v>1083.3699999999999</v>
      </c>
      <c r="S264" s="45">
        <f>ROUND(index!$O$37+(C264*12)*index!$O$38,2)</f>
        <v>828.38</v>
      </c>
      <c r="T264" s="31"/>
      <c r="U264" s="145">
        <v>6</v>
      </c>
      <c r="V264" s="259">
        <f>ROUND(index!$O$41+(C264*12)*index!$O$42,2)</f>
        <v>1911.74</v>
      </c>
    </row>
    <row r="265" spans="1:22" x14ac:dyDescent="0.25">
      <c r="A265" s="108">
        <v>7</v>
      </c>
      <c r="B265" s="164">
        <f t="shared" si="60"/>
        <v>2356.06</v>
      </c>
      <c r="C265" s="344">
        <f>ROUND(B265*index!$O$8,2)</f>
        <v>2451.2399999999998</v>
      </c>
      <c r="D265" s="216">
        <f t="shared" si="67"/>
        <v>14.886100000000001</v>
      </c>
      <c r="E265" s="31"/>
      <c r="F265" s="37">
        <f t="shared" si="61"/>
        <v>3.8704000000000001</v>
      </c>
      <c r="G265" s="22">
        <f t="shared" si="62"/>
        <v>8.3361999999999998</v>
      </c>
      <c r="H265" s="22">
        <f t="shared" si="63"/>
        <v>5.2100999999999997</v>
      </c>
      <c r="I265" s="22">
        <f t="shared" si="64"/>
        <v>7.4431000000000003</v>
      </c>
      <c r="J265" s="22">
        <f t="shared" si="65"/>
        <v>4.4657999999999998</v>
      </c>
      <c r="K265" s="38">
        <f t="shared" si="66"/>
        <v>2.9771999999999998</v>
      </c>
      <c r="L265" s="31"/>
      <c r="M265" s="44">
        <f t="shared" si="68"/>
        <v>128.94</v>
      </c>
      <c r="N265" s="20">
        <f t="shared" si="69"/>
        <v>257.87</v>
      </c>
      <c r="O265" s="45">
        <f t="shared" si="70"/>
        <v>386.81</v>
      </c>
      <c r="P265" s="105"/>
      <c r="Q265" s="145">
        <v>7</v>
      </c>
      <c r="R265" s="44">
        <f>ROUND(index!$O$33+(C265*12)*index!$O$34,2)</f>
        <v>1092.8499999999999</v>
      </c>
      <c r="S265" s="45">
        <f>ROUND(index!$O$37+(C265*12)*index!$O$38,2)</f>
        <v>830.39</v>
      </c>
      <c r="T265" s="31"/>
      <c r="U265" s="145">
        <v>7</v>
      </c>
      <c r="V265" s="259">
        <f>ROUND(index!$O$41+(C265*12)*index!$O$42,2)</f>
        <v>1923.24</v>
      </c>
    </row>
    <row r="266" spans="1:22" x14ac:dyDescent="0.25">
      <c r="A266" s="108">
        <v>8</v>
      </c>
      <c r="B266" s="164">
        <f t="shared" si="60"/>
        <v>2384.56</v>
      </c>
      <c r="C266" s="344">
        <f>ROUND(B266*index!$O$8,2)</f>
        <v>2480.9</v>
      </c>
      <c r="D266" s="216">
        <f t="shared" si="67"/>
        <v>15.0662</v>
      </c>
      <c r="E266" s="31"/>
      <c r="F266" s="37">
        <f t="shared" si="61"/>
        <v>3.9171999999999998</v>
      </c>
      <c r="G266" s="22">
        <f t="shared" si="62"/>
        <v>8.4370999999999992</v>
      </c>
      <c r="H266" s="22">
        <f t="shared" si="63"/>
        <v>5.2732000000000001</v>
      </c>
      <c r="I266" s="22">
        <f t="shared" si="64"/>
        <v>7.5331000000000001</v>
      </c>
      <c r="J266" s="22">
        <f t="shared" si="65"/>
        <v>4.5198999999999998</v>
      </c>
      <c r="K266" s="38">
        <f t="shared" si="66"/>
        <v>3.0131999999999999</v>
      </c>
      <c r="L266" s="31"/>
      <c r="M266" s="44">
        <f t="shared" si="68"/>
        <v>130.5</v>
      </c>
      <c r="N266" s="20">
        <f t="shared" si="69"/>
        <v>260.99</v>
      </c>
      <c r="O266" s="45">
        <f t="shared" si="70"/>
        <v>391.49</v>
      </c>
      <c r="P266" s="105"/>
      <c r="Q266" s="145">
        <v>8</v>
      </c>
      <c r="R266" s="44">
        <f>ROUND(index!$O$33+(C266*12)*index!$O$34,2)</f>
        <v>1101.75</v>
      </c>
      <c r="S266" s="45">
        <f>ROUND(index!$O$37+(C266*12)*index!$O$38,2)</f>
        <v>832.28</v>
      </c>
      <c r="T266" s="31"/>
      <c r="U266" s="145">
        <v>8</v>
      </c>
      <c r="V266" s="259">
        <f>ROUND(index!$O$41+(C266*12)*index!$O$42,2)</f>
        <v>1934.03</v>
      </c>
    </row>
    <row r="267" spans="1:22" x14ac:dyDescent="0.25">
      <c r="A267" s="108">
        <v>9</v>
      </c>
      <c r="B267" s="164">
        <f t="shared" si="60"/>
        <v>2411.23</v>
      </c>
      <c r="C267" s="344">
        <f>ROUND(B267*index!$O$8,2)</f>
        <v>2508.64</v>
      </c>
      <c r="D267" s="216">
        <f t="shared" si="67"/>
        <v>15.2347</v>
      </c>
      <c r="E267" s="31"/>
      <c r="F267" s="37">
        <f t="shared" si="61"/>
        <v>3.9609999999999999</v>
      </c>
      <c r="G267" s="22">
        <f t="shared" si="62"/>
        <v>8.5313999999999997</v>
      </c>
      <c r="H267" s="22">
        <f t="shared" si="63"/>
        <v>5.3320999999999996</v>
      </c>
      <c r="I267" s="22">
        <f t="shared" si="64"/>
        <v>7.6173999999999999</v>
      </c>
      <c r="J267" s="22">
        <f t="shared" si="65"/>
        <v>4.5704000000000002</v>
      </c>
      <c r="K267" s="38">
        <f t="shared" si="66"/>
        <v>3.0468999999999999</v>
      </c>
      <c r="L267" s="31"/>
      <c r="M267" s="44">
        <f t="shared" si="68"/>
        <v>131.94999999999999</v>
      </c>
      <c r="N267" s="20">
        <f t="shared" si="69"/>
        <v>263.91000000000003</v>
      </c>
      <c r="O267" s="45">
        <f t="shared" si="70"/>
        <v>395.86</v>
      </c>
      <c r="P267" s="105"/>
      <c r="Q267" s="145">
        <v>9</v>
      </c>
      <c r="R267" s="44">
        <f>ROUND(index!$O$33+(C267*12)*index!$O$34,2)</f>
        <v>1110.07</v>
      </c>
      <c r="S267" s="45">
        <f>ROUND(index!$O$37+(C267*12)*index!$O$38,2)</f>
        <v>834.04</v>
      </c>
      <c r="T267" s="31"/>
      <c r="U267" s="145">
        <v>9</v>
      </c>
      <c r="V267" s="259">
        <f>ROUND(index!$O$41+(C267*12)*index!$O$42,2)</f>
        <v>1944.11</v>
      </c>
    </row>
    <row r="268" spans="1:22" x14ac:dyDescent="0.25">
      <c r="A268" s="108">
        <v>10</v>
      </c>
      <c r="B268" s="164">
        <f t="shared" si="60"/>
        <v>2436.1799999999998</v>
      </c>
      <c r="C268" s="344">
        <f>ROUND(B268*index!$O$8,2)</f>
        <v>2534.6</v>
      </c>
      <c r="D268" s="216">
        <f t="shared" si="67"/>
        <v>15.392300000000001</v>
      </c>
      <c r="E268" s="31"/>
      <c r="F268" s="37">
        <f t="shared" si="61"/>
        <v>4.0019999999999998</v>
      </c>
      <c r="G268" s="22">
        <f t="shared" si="62"/>
        <v>8.6196999999999999</v>
      </c>
      <c r="H268" s="22">
        <f t="shared" si="63"/>
        <v>5.3872999999999998</v>
      </c>
      <c r="I268" s="22">
        <f t="shared" si="64"/>
        <v>7.6962000000000002</v>
      </c>
      <c r="J268" s="22">
        <f t="shared" si="65"/>
        <v>4.6177000000000001</v>
      </c>
      <c r="K268" s="38">
        <f t="shared" si="66"/>
        <v>3.0785</v>
      </c>
      <c r="L268" s="31"/>
      <c r="M268" s="44">
        <f t="shared" si="68"/>
        <v>133.32</v>
      </c>
      <c r="N268" s="20">
        <f t="shared" si="69"/>
        <v>266.64</v>
      </c>
      <c r="O268" s="45">
        <f t="shared" si="70"/>
        <v>399.96</v>
      </c>
      <c r="P268" s="105"/>
      <c r="Q268" s="145">
        <v>10</v>
      </c>
      <c r="R268" s="44">
        <f>ROUND(index!$O$33+(C268*12)*index!$O$34,2)</f>
        <v>1117.8599999999999</v>
      </c>
      <c r="S268" s="45">
        <f>ROUND(index!$O$37+(C268*12)*index!$O$38,2)</f>
        <v>835.69</v>
      </c>
      <c r="T268" s="31"/>
      <c r="U268" s="145">
        <v>10</v>
      </c>
      <c r="V268" s="259">
        <f>ROUND(index!$O$41+(C268*12)*index!$O$42,2)</f>
        <v>1953.55</v>
      </c>
    </row>
    <row r="269" spans="1:22" x14ac:dyDescent="0.25">
      <c r="A269" s="108">
        <v>11</v>
      </c>
      <c r="B269" s="164">
        <f t="shared" si="60"/>
        <v>2466.79</v>
      </c>
      <c r="C269" s="344">
        <f>ROUND(B269*index!$O$8,2)</f>
        <v>2566.4499999999998</v>
      </c>
      <c r="D269" s="216">
        <f t="shared" si="67"/>
        <v>15.585699999999999</v>
      </c>
      <c r="E269" s="31"/>
      <c r="F269" s="37">
        <f t="shared" si="61"/>
        <v>4.0522999999999998</v>
      </c>
      <c r="G269" s="22">
        <f t="shared" si="62"/>
        <v>8.7279999999999998</v>
      </c>
      <c r="H269" s="22">
        <f t="shared" si="63"/>
        <v>5.4550000000000001</v>
      </c>
      <c r="I269" s="22">
        <f t="shared" si="64"/>
        <v>7.7929000000000004</v>
      </c>
      <c r="J269" s="22">
        <f t="shared" si="65"/>
        <v>4.6757</v>
      </c>
      <c r="K269" s="38">
        <f t="shared" si="66"/>
        <v>3.1171000000000002</v>
      </c>
      <c r="L269" s="31"/>
      <c r="M269" s="44">
        <f t="shared" si="68"/>
        <v>135</v>
      </c>
      <c r="N269" s="20">
        <f t="shared" si="69"/>
        <v>269.99</v>
      </c>
      <c r="O269" s="45">
        <f t="shared" si="70"/>
        <v>404.99</v>
      </c>
      <c r="P269" s="105"/>
      <c r="Q269" s="145">
        <v>11</v>
      </c>
      <c r="R269" s="44">
        <f>ROUND(index!$O$33+(C269*12)*index!$O$34,2)</f>
        <v>1127.42</v>
      </c>
      <c r="S269" s="45">
        <f>ROUND(index!$O$37+(C269*12)*index!$O$38,2)</f>
        <v>837.72</v>
      </c>
      <c r="T269" s="31"/>
      <c r="U269" s="145">
        <v>11</v>
      </c>
      <c r="V269" s="259">
        <f>ROUND(index!$O$41+(C269*12)*index!$O$42,2)</f>
        <v>1965.13</v>
      </c>
    </row>
    <row r="270" spans="1:22" x14ac:dyDescent="0.25">
      <c r="A270" s="108">
        <v>12</v>
      </c>
      <c r="B270" s="164">
        <f t="shared" si="60"/>
        <v>2488.5700000000002</v>
      </c>
      <c r="C270" s="344">
        <f>ROUND(B270*index!$O$8,2)</f>
        <v>2589.11</v>
      </c>
      <c r="D270" s="216">
        <f t="shared" si="67"/>
        <v>15.7233</v>
      </c>
      <c r="E270" s="31"/>
      <c r="F270" s="37">
        <f t="shared" si="61"/>
        <v>4.0880999999999998</v>
      </c>
      <c r="G270" s="22">
        <f t="shared" si="62"/>
        <v>8.8049999999999997</v>
      </c>
      <c r="H270" s="22">
        <f t="shared" si="63"/>
        <v>5.5031999999999996</v>
      </c>
      <c r="I270" s="22">
        <f t="shared" si="64"/>
        <v>7.8616999999999999</v>
      </c>
      <c r="J270" s="22">
        <f t="shared" si="65"/>
        <v>4.7169999999999996</v>
      </c>
      <c r="K270" s="38">
        <f t="shared" si="66"/>
        <v>3.1446999999999998</v>
      </c>
      <c r="L270" s="31"/>
      <c r="M270" s="44">
        <f t="shared" si="68"/>
        <v>136.19</v>
      </c>
      <c r="N270" s="20">
        <f t="shared" si="69"/>
        <v>272.37</v>
      </c>
      <c r="O270" s="45">
        <f t="shared" si="70"/>
        <v>408.56</v>
      </c>
      <c r="P270" s="105"/>
      <c r="Q270" s="145">
        <v>12</v>
      </c>
      <c r="R270" s="44">
        <f>ROUND(index!$O$33+(C270*12)*index!$O$34,2)</f>
        <v>1134.21</v>
      </c>
      <c r="S270" s="45">
        <f>ROUND(index!$O$37+(C270*12)*index!$O$38,2)</f>
        <v>839.16</v>
      </c>
      <c r="T270" s="31"/>
      <c r="U270" s="145">
        <v>12</v>
      </c>
      <c r="V270" s="259">
        <f>ROUND(index!$O$41+(C270*12)*index!$O$42,2)</f>
        <v>1973.37</v>
      </c>
    </row>
    <row r="271" spans="1:22" x14ac:dyDescent="0.25">
      <c r="A271" s="108">
        <v>13</v>
      </c>
      <c r="B271" s="164">
        <f t="shared" si="60"/>
        <v>2508.9</v>
      </c>
      <c r="C271" s="344">
        <f>ROUND(B271*index!$O$8,2)</f>
        <v>2610.2600000000002</v>
      </c>
      <c r="D271" s="216">
        <f t="shared" si="67"/>
        <v>15.851800000000001</v>
      </c>
      <c r="E271" s="31"/>
      <c r="F271" s="37">
        <f t="shared" si="61"/>
        <v>4.1215000000000002</v>
      </c>
      <c r="G271" s="22">
        <f t="shared" si="62"/>
        <v>8.8770000000000007</v>
      </c>
      <c r="H271" s="22">
        <f t="shared" si="63"/>
        <v>5.5480999999999998</v>
      </c>
      <c r="I271" s="22">
        <f t="shared" si="64"/>
        <v>7.9259000000000004</v>
      </c>
      <c r="J271" s="22">
        <f t="shared" si="65"/>
        <v>4.7554999999999996</v>
      </c>
      <c r="K271" s="38">
        <f t="shared" si="66"/>
        <v>3.1703999999999999</v>
      </c>
      <c r="L271" s="31"/>
      <c r="M271" s="44">
        <f t="shared" si="68"/>
        <v>137.30000000000001</v>
      </c>
      <c r="N271" s="20">
        <f t="shared" si="69"/>
        <v>274.60000000000002</v>
      </c>
      <c r="O271" s="45">
        <f t="shared" si="70"/>
        <v>411.9</v>
      </c>
      <c r="P271" s="105"/>
      <c r="Q271" s="145">
        <v>13</v>
      </c>
      <c r="R271" s="44">
        <f>ROUND(index!$O$33+(C271*12)*index!$O$34,2)</f>
        <v>1140.56</v>
      </c>
      <c r="S271" s="45">
        <f>ROUND(index!$O$37+(C271*12)*index!$O$38,2)</f>
        <v>840.5</v>
      </c>
      <c r="T271" s="31"/>
      <c r="U271" s="145">
        <v>13</v>
      </c>
      <c r="V271" s="259">
        <f>ROUND(index!$O$41+(C271*12)*index!$O$42,2)</f>
        <v>1981.06</v>
      </c>
    </row>
    <row r="272" spans="1:22" x14ac:dyDescent="0.25">
      <c r="A272" s="108">
        <v>14</v>
      </c>
      <c r="B272" s="164">
        <f t="shared" si="60"/>
        <v>2527.85</v>
      </c>
      <c r="C272" s="344">
        <f>ROUND(B272*index!$O$8,2)</f>
        <v>2629.98</v>
      </c>
      <c r="D272" s="216">
        <f t="shared" si="67"/>
        <v>15.971500000000001</v>
      </c>
      <c r="E272" s="31"/>
      <c r="F272" s="37">
        <f t="shared" si="61"/>
        <v>4.1525999999999996</v>
      </c>
      <c r="G272" s="22">
        <f t="shared" si="62"/>
        <v>8.9440000000000008</v>
      </c>
      <c r="H272" s="22">
        <f t="shared" si="63"/>
        <v>5.59</v>
      </c>
      <c r="I272" s="22">
        <f t="shared" si="64"/>
        <v>7.9858000000000002</v>
      </c>
      <c r="J272" s="22">
        <f t="shared" si="65"/>
        <v>4.7915000000000001</v>
      </c>
      <c r="K272" s="38">
        <f t="shared" si="66"/>
        <v>3.1943000000000001</v>
      </c>
      <c r="L272" s="31"/>
      <c r="M272" s="44">
        <f t="shared" si="68"/>
        <v>138.34</v>
      </c>
      <c r="N272" s="20">
        <f t="shared" si="69"/>
        <v>276.67</v>
      </c>
      <c r="O272" s="45">
        <f t="shared" si="70"/>
        <v>415.01</v>
      </c>
      <c r="P272" s="105"/>
      <c r="Q272" s="145">
        <v>14</v>
      </c>
      <c r="R272" s="44">
        <f>ROUND(index!$O$33+(C272*12)*index!$O$34,2)</f>
        <v>1146.47</v>
      </c>
      <c r="S272" s="45">
        <f>ROUND(index!$O$37+(C272*12)*index!$O$38,2)</f>
        <v>841.76</v>
      </c>
      <c r="T272" s="31"/>
      <c r="U272" s="145">
        <v>14</v>
      </c>
      <c r="V272" s="259">
        <f>ROUND(index!$O$41+(C272*12)*index!$O$42,2)</f>
        <v>1988.23</v>
      </c>
    </row>
    <row r="273" spans="1:22" x14ac:dyDescent="0.25">
      <c r="A273" s="108">
        <v>15</v>
      </c>
      <c r="B273" s="164">
        <f t="shared" si="60"/>
        <v>2545.52</v>
      </c>
      <c r="C273" s="344">
        <f>ROUND(B273*index!$O$8,2)</f>
        <v>2648.36</v>
      </c>
      <c r="D273" s="216">
        <f t="shared" si="67"/>
        <v>16.083200000000001</v>
      </c>
      <c r="E273" s="31"/>
      <c r="F273" s="37">
        <f t="shared" si="61"/>
        <v>4.1816000000000004</v>
      </c>
      <c r="G273" s="22">
        <f t="shared" si="62"/>
        <v>9.0066000000000006</v>
      </c>
      <c r="H273" s="22">
        <f t="shared" si="63"/>
        <v>5.6291000000000002</v>
      </c>
      <c r="I273" s="22">
        <f t="shared" si="64"/>
        <v>8.0416000000000007</v>
      </c>
      <c r="J273" s="22">
        <f t="shared" si="65"/>
        <v>4.8250000000000002</v>
      </c>
      <c r="K273" s="38">
        <f t="shared" si="66"/>
        <v>3.2166000000000001</v>
      </c>
      <c r="L273" s="31"/>
      <c r="M273" s="44">
        <f t="shared" si="68"/>
        <v>139.30000000000001</v>
      </c>
      <c r="N273" s="20">
        <f t="shared" si="69"/>
        <v>278.61</v>
      </c>
      <c r="O273" s="45">
        <f t="shared" si="70"/>
        <v>417.91</v>
      </c>
      <c r="P273" s="105"/>
      <c r="Q273" s="145">
        <v>15</v>
      </c>
      <c r="R273" s="44">
        <f>ROUND(index!$O$33+(C273*12)*index!$O$34,2)</f>
        <v>1151.99</v>
      </c>
      <c r="S273" s="45">
        <f>ROUND(index!$O$37+(C273*12)*index!$O$38,2)</f>
        <v>842.93</v>
      </c>
      <c r="T273" s="31"/>
      <c r="U273" s="145">
        <v>15</v>
      </c>
      <c r="V273" s="259">
        <f>ROUND(index!$O$41+(C273*12)*index!$O$42,2)</f>
        <v>1994.91</v>
      </c>
    </row>
    <row r="274" spans="1:22" x14ac:dyDescent="0.25">
      <c r="A274" s="108">
        <v>16</v>
      </c>
      <c r="B274" s="164">
        <f t="shared" si="60"/>
        <v>2566.14</v>
      </c>
      <c r="C274" s="344">
        <f>ROUND(B274*index!$O$8,2)</f>
        <v>2669.81</v>
      </c>
      <c r="D274" s="216">
        <f t="shared" si="67"/>
        <v>16.2134</v>
      </c>
      <c r="E274" s="31"/>
      <c r="F274" s="37">
        <f t="shared" si="61"/>
        <v>4.2154999999999996</v>
      </c>
      <c r="G274" s="22">
        <f t="shared" si="62"/>
        <v>9.0794999999999995</v>
      </c>
      <c r="H274" s="22">
        <f t="shared" si="63"/>
        <v>5.6746999999999996</v>
      </c>
      <c r="I274" s="22">
        <f t="shared" si="64"/>
        <v>8.1067</v>
      </c>
      <c r="J274" s="22">
        <f t="shared" si="65"/>
        <v>4.8639999999999999</v>
      </c>
      <c r="K274" s="38">
        <f t="shared" si="66"/>
        <v>3.2427000000000001</v>
      </c>
      <c r="L274" s="31"/>
      <c r="M274" s="44">
        <f t="shared" si="68"/>
        <v>140.43</v>
      </c>
      <c r="N274" s="20">
        <f t="shared" si="69"/>
        <v>280.86</v>
      </c>
      <c r="O274" s="45">
        <f t="shared" si="70"/>
        <v>421.3</v>
      </c>
      <c r="P274" s="105"/>
      <c r="Q274" s="145">
        <v>16</v>
      </c>
      <c r="R274" s="44">
        <f>ROUND(index!$O$33+(C274*12)*index!$O$34,2)</f>
        <v>1158.42</v>
      </c>
      <c r="S274" s="45">
        <f>ROUND(index!$O$37+(C274*12)*index!$O$38,2)</f>
        <v>844.29</v>
      </c>
      <c r="T274" s="31"/>
      <c r="U274" s="145">
        <v>16</v>
      </c>
      <c r="V274" s="259">
        <f>ROUND(index!$O$41+(C274*12)*index!$O$42,2)</f>
        <v>2002.71</v>
      </c>
    </row>
    <row r="275" spans="1:22" x14ac:dyDescent="0.25">
      <c r="A275" s="108">
        <v>17</v>
      </c>
      <c r="B275" s="164">
        <f t="shared" si="60"/>
        <v>2578.5300000000002</v>
      </c>
      <c r="C275" s="344">
        <f>ROUND(B275*index!$O$8,2)</f>
        <v>2682.7</v>
      </c>
      <c r="D275" s="216">
        <f t="shared" si="67"/>
        <v>16.291699999999999</v>
      </c>
      <c r="E275" s="31"/>
      <c r="F275" s="37">
        <f t="shared" si="61"/>
        <v>4.2358000000000002</v>
      </c>
      <c r="G275" s="22">
        <f t="shared" si="62"/>
        <v>9.1234000000000002</v>
      </c>
      <c r="H275" s="22">
        <f t="shared" si="63"/>
        <v>5.7020999999999997</v>
      </c>
      <c r="I275" s="22">
        <f t="shared" si="64"/>
        <v>8.1458999999999993</v>
      </c>
      <c r="J275" s="22">
        <f t="shared" si="65"/>
        <v>4.8875000000000002</v>
      </c>
      <c r="K275" s="38">
        <f t="shared" si="66"/>
        <v>3.2583000000000002</v>
      </c>
      <c r="L275" s="31"/>
      <c r="M275" s="44">
        <f t="shared" si="68"/>
        <v>141.11000000000001</v>
      </c>
      <c r="N275" s="20">
        <f t="shared" si="69"/>
        <v>282.22000000000003</v>
      </c>
      <c r="O275" s="45">
        <f t="shared" si="70"/>
        <v>423.33</v>
      </c>
      <c r="P275" s="105"/>
      <c r="Q275" s="145">
        <v>17</v>
      </c>
      <c r="R275" s="44">
        <f>ROUND(index!$O$33+(C275*12)*index!$O$34,2)</f>
        <v>1162.29</v>
      </c>
      <c r="S275" s="45">
        <f>ROUND(index!$O$37+(C275*12)*index!$O$38,2)</f>
        <v>845.11</v>
      </c>
      <c r="T275" s="31"/>
      <c r="U275" s="145">
        <v>17</v>
      </c>
      <c r="V275" s="259">
        <f>ROUND(index!$O$41+(C275*12)*index!$O$42,2)</f>
        <v>2007.4</v>
      </c>
    </row>
    <row r="276" spans="1:22" x14ac:dyDescent="0.25">
      <c r="A276" s="108">
        <v>18</v>
      </c>
      <c r="B276" s="164">
        <f t="shared" si="60"/>
        <v>2590.04</v>
      </c>
      <c r="C276" s="344">
        <f>ROUND(B276*index!$O$8,2)</f>
        <v>2694.68</v>
      </c>
      <c r="D276" s="216">
        <f t="shared" si="67"/>
        <v>16.3645</v>
      </c>
      <c r="E276" s="31"/>
      <c r="F276" s="37">
        <f t="shared" si="61"/>
        <v>4.2548000000000004</v>
      </c>
      <c r="G276" s="22">
        <f t="shared" si="62"/>
        <v>9.1640999999999995</v>
      </c>
      <c r="H276" s="22">
        <f t="shared" si="63"/>
        <v>5.7275999999999998</v>
      </c>
      <c r="I276" s="22">
        <f t="shared" si="64"/>
        <v>8.1822999999999997</v>
      </c>
      <c r="J276" s="22">
        <f t="shared" si="65"/>
        <v>4.9093999999999998</v>
      </c>
      <c r="K276" s="38">
        <f t="shared" si="66"/>
        <v>3.2728999999999999</v>
      </c>
      <c r="L276" s="31"/>
      <c r="M276" s="44">
        <f t="shared" si="68"/>
        <v>141.74</v>
      </c>
      <c r="N276" s="20">
        <f t="shared" si="69"/>
        <v>283.48</v>
      </c>
      <c r="O276" s="45">
        <f t="shared" si="70"/>
        <v>425.22</v>
      </c>
      <c r="P276" s="105"/>
      <c r="Q276" s="145">
        <v>18</v>
      </c>
      <c r="R276" s="44">
        <f>ROUND(index!$O$33+(C276*12)*index!$O$34,2)</f>
        <v>1165.8800000000001</v>
      </c>
      <c r="S276" s="45">
        <f>ROUND(index!$O$37+(C276*12)*index!$O$38,2)</f>
        <v>845.87</v>
      </c>
      <c r="T276" s="31"/>
      <c r="U276" s="145">
        <v>18</v>
      </c>
      <c r="V276" s="259">
        <f>ROUND(index!$O$41+(C276*12)*index!$O$42,2)</f>
        <v>2011.76</v>
      </c>
    </row>
    <row r="277" spans="1:22" x14ac:dyDescent="0.25">
      <c r="A277" s="108">
        <v>19</v>
      </c>
      <c r="B277" s="164">
        <f t="shared" si="60"/>
        <v>2600.7399999999998</v>
      </c>
      <c r="C277" s="344">
        <f>ROUND(B277*index!$O$8,2)</f>
        <v>2705.81</v>
      </c>
      <c r="D277" s="216">
        <f t="shared" si="67"/>
        <v>16.431999999999999</v>
      </c>
      <c r="E277" s="31"/>
      <c r="F277" s="37">
        <f t="shared" si="61"/>
        <v>4.2723000000000004</v>
      </c>
      <c r="G277" s="22">
        <f t="shared" si="62"/>
        <v>9.2019000000000002</v>
      </c>
      <c r="H277" s="22">
        <f t="shared" si="63"/>
        <v>5.7511999999999999</v>
      </c>
      <c r="I277" s="22">
        <f t="shared" si="64"/>
        <v>8.2159999999999993</v>
      </c>
      <c r="J277" s="22">
        <f t="shared" si="65"/>
        <v>4.9295999999999998</v>
      </c>
      <c r="K277" s="38">
        <f t="shared" si="66"/>
        <v>3.2864</v>
      </c>
      <c r="L277" s="31"/>
      <c r="M277" s="44">
        <f t="shared" si="68"/>
        <v>142.33000000000001</v>
      </c>
      <c r="N277" s="20">
        <f t="shared" si="69"/>
        <v>284.64999999999998</v>
      </c>
      <c r="O277" s="45">
        <f t="shared" si="70"/>
        <v>426.98</v>
      </c>
      <c r="P277" s="105"/>
      <c r="Q277" s="145">
        <v>19</v>
      </c>
      <c r="R277" s="44">
        <f>ROUND(index!$O$33+(C277*12)*index!$O$34,2)</f>
        <v>1169.22</v>
      </c>
      <c r="S277" s="45">
        <f>ROUND(index!$O$37+(C277*12)*index!$O$38,2)</f>
        <v>846.58</v>
      </c>
      <c r="T277" s="31"/>
      <c r="U277" s="145">
        <v>19</v>
      </c>
      <c r="V277" s="259">
        <f>ROUND(index!$O$41+(C277*12)*index!$O$42,2)</f>
        <v>2015.8</v>
      </c>
    </row>
    <row r="278" spans="1:22" x14ac:dyDescent="0.25">
      <c r="A278" s="108">
        <v>20</v>
      </c>
      <c r="B278" s="164">
        <f t="shared" si="60"/>
        <v>2610.6799999999998</v>
      </c>
      <c r="C278" s="344">
        <f>ROUND(B278*index!$O$8,2)</f>
        <v>2716.15</v>
      </c>
      <c r="D278" s="216">
        <f t="shared" si="67"/>
        <v>16.494800000000001</v>
      </c>
      <c r="E278" s="31"/>
      <c r="F278" s="37">
        <f t="shared" si="61"/>
        <v>4.2885999999999997</v>
      </c>
      <c r="G278" s="22">
        <f t="shared" si="62"/>
        <v>9.2370999999999999</v>
      </c>
      <c r="H278" s="22">
        <f t="shared" si="63"/>
        <v>5.7732000000000001</v>
      </c>
      <c r="I278" s="22">
        <f t="shared" si="64"/>
        <v>8.2474000000000007</v>
      </c>
      <c r="J278" s="22">
        <f t="shared" si="65"/>
        <v>4.9484000000000004</v>
      </c>
      <c r="K278" s="38">
        <f t="shared" si="66"/>
        <v>3.2989999999999999</v>
      </c>
      <c r="L278" s="31"/>
      <c r="M278" s="44">
        <f t="shared" si="68"/>
        <v>142.87</v>
      </c>
      <c r="N278" s="20">
        <f t="shared" si="69"/>
        <v>285.74</v>
      </c>
      <c r="O278" s="45">
        <f t="shared" si="70"/>
        <v>428.61</v>
      </c>
      <c r="P278" s="105"/>
      <c r="Q278" s="145">
        <v>20</v>
      </c>
      <c r="R278" s="44">
        <f>ROUND(index!$O$33+(C278*12)*index!$O$34,2)</f>
        <v>1172.33</v>
      </c>
      <c r="S278" s="45">
        <f>ROUND(index!$O$37+(C278*12)*index!$O$38,2)</f>
        <v>847.24</v>
      </c>
      <c r="T278" s="31"/>
      <c r="U278" s="145">
        <v>20</v>
      </c>
      <c r="V278" s="259">
        <f>ROUND(index!$O$41+(C278*12)*index!$O$42,2)</f>
        <v>2019.56</v>
      </c>
    </row>
    <row r="279" spans="1:22" x14ac:dyDescent="0.25">
      <c r="A279" s="108">
        <v>21</v>
      </c>
      <c r="B279" s="164">
        <f t="shared" si="60"/>
        <v>2627.2</v>
      </c>
      <c r="C279" s="344">
        <f>ROUND(B279*index!$O$8,2)</f>
        <v>2733.34</v>
      </c>
      <c r="D279" s="216">
        <f t="shared" si="67"/>
        <v>16.5992</v>
      </c>
      <c r="E279" s="31"/>
      <c r="F279" s="37">
        <f t="shared" si="61"/>
        <v>4.3158000000000003</v>
      </c>
      <c r="G279" s="22">
        <f t="shared" si="62"/>
        <v>9.2956000000000003</v>
      </c>
      <c r="H279" s="22">
        <f t="shared" si="63"/>
        <v>5.8097000000000003</v>
      </c>
      <c r="I279" s="22">
        <f t="shared" si="64"/>
        <v>8.2995999999999999</v>
      </c>
      <c r="J279" s="22">
        <f t="shared" si="65"/>
        <v>4.9798</v>
      </c>
      <c r="K279" s="38">
        <f t="shared" si="66"/>
        <v>3.3197999999999999</v>
      </c>
      <c r="L279" s="31"/>
      <c r="M279" s="44">
        <f t="shared" si="68"/>
        <v>143.77000000000001</v>
      </c>
      <c r="N279" s="20">
        <f t="shared" si="69"/>
        <v>287.55</v>
      </c>
      <c r="O279" s="45">
        <f t="shared" si="70"/>
        <v>431.32</v>
      </c>
      <c r="P279" s="105"/>
      <c r="Q279" s="145">
        <v>21</v>
      </c>
      <c r="R279" s="44">
        <f>ROUND(index!$O$33+(C279*12)*index!$O$34,2)</f>
        <v>1177.48</v>
      </c>
      <c r="S279" s="45">
        <f>ROUND(index!$O$37+(C279*12)*index!$O$38,2)</f>
        <v>848.33</v>
      </c>
      <c r="T279" s="31"/>
      <c r="U279" s="145">
        <v>21</v>
      </c>
      <c r="V279" s="259">
        <f>ROUND(index!$O$41+(C279*12)*index!$O$42,2)</f>
        <v>2025.81</v>
      </c>
    </row>
    <row r="280" spans="1:22" x14ac:dyDescent="0.25">
      <c r="A280" s="108">
        <v>22</v>
      </c>
      <c r="B280" s="164">
        <f t="shared" si="60"/>
        <v>2635.77</v>
      </c>
      <c r="C280" s="344">
        <f>ROUND(B280*index!$O$8,2)</f>
        <v>2742.26</v>
      </c>
      <c r="D280" s="216">
        <f t="shared" si="67"/>
        <v>16.653400000000001</v>
      </c>
      <c r="E280" s="31"/>
      <c r="F280" s="37">
        <f t="shared" si="61"/>
        <v>4.3299000000000003</v>
      </c>
      <c r="G280" s="22">
        <f t="shared" si="62"/>
        <v>9.3259000000000007</v>
      </c>
      <c r="H280" s="22">
        <f t="shared" si="63"/>
        <v>5.8287000000000004</v>
      </c>
      <c r="I280" s="22">
        <f t="shared" si="64"/>
        <v>8.3267000000000007</v>
      </c>
      <c r="J280" s="22">
        <f t="shared" si="65"/>
        <v>4.9960000000000004</v>
      </c>
      <c r="K280" s="38">
        <f t="shared" si="66"/>
        <v>3.3307000000000002</v>
      </c>
      <c r="L280" s="31"/>
      <c r="M280" s="44">
        <f t="shared" si="68"/>
        <v>144.24</v>
      </c>
      <c r="N280" s="20">
        <f t="shared" si="69"/>
        <v>288.49</v>
      </c>
      <c r="O280" s="45">
        <f t="shared" si="70"/>
        <v>432.73</v>
      </c>
      <c r="P280" s="105"/>
      <c r="Q280" s="145">
        <v>22</v>
      </c>
      <c r="R280" s="44">
        <f>ROUND(index!$O$33+(C280*12)*index!$O$34,2)</f>
        <v>1180.1600000000001</v>
      </c>
      <c r="S280" s="45">
        <f>ROUND(index!$O$37+(C280*12)*index!$O$38,2)</f>
        <v>848.9</v>
      </c>
      <c r="T280" s="31"/>
      <c r="U280" s="145">
        <v>22</v>
      </c>
      <c r="V280" s="259">
        <f>ROUND(index!$O$41+(C280*12)*index!$O$42,2)</f>
        <v>2029.06</v>
      </c>
    </row>
    <row r="281" spans="1:22" x14ac:dyDescent="0.25">
      <c r="A281" s="108">
        <v>23</v>
      </c>
      <c r="B281" s="164">
        <f t="shared" si="60"/>
        <v>2643.72</v>
      </c>
      <c r="C281" s="344">
        <f>ROUND(B281*index!$O$8,2)</f>
        <v>2750.53</v>
      </c>
      <c r="D281" s="216">
        <f t="shared" si="67"/>
        <v>16.703600000000002</v>
      </c>
      <c r="E281" s="31"/>
      <c r="F281" s="37">
        <f t="shared" si="61"/>
        <v>4.3429000000000002</v>
      </c>
      <c r="G281" s="22">
        <f t="shared" si="62"/>
        <v>9.3539999999999992</v>
      </c>
      <c r="H281" s="22">
        <f t="shared" si="63"/>
        <v>5.8463000000000003</v>
      </c>
      <c r="I281" s="22">
        <f t="shared" si="64"/>
        <v>8.3518000000000008</v>
      </c>
      <c r="J281" s="22">
        <f t="shared" si="65"/>
        <v>5.0110999999999999</v>
      </c>
      <c r="K281" s="38">
        <f t="shared" si="66"/>
        <v>3.3407</v>
      </c>
      <c r="L281" s="31"/>
      <c r="M281" s="44">
        <f t="shared" si="68"/>
        <v>144.68</v>
      </c>
      <c r="N281" s="20">
        <f t="shared" si="69"/>
        <v>289.36</v>
      </c>
      <c r="O281" s="45">
        <f t="shared" si="70"/>
        <v>434.03</v>
      </c>
      <c r="P281" s="105"/>
      <c r="Q281" s="145">
        <v>23</v>
      </c>
      <c r="R281" s="44">
        <f>ROUND(index!$O$33+(C281*12)*index!$O$34,2)</f>
        <v>1182.6400000000001</v>
      </c>
      <c r="S281" s="45">
        <f>ROUND(index!$O$37+(C281*12)*index!$O$38,2)</f>
        <v>849.42</v>
      </c>
      <c r="T281" s="31"/>
      <c r="U281" s="145">
        <v>23</v>
      </c>
      <c r="V281" s="259">
        <f>ROUND(index!$O$41+(C281*12)*index!$O$42,2)</f>
        <v>2032.06</v>
      </c>
    </row>
    <row r="282" spans="1:22" x14ac:dyDescent="0.25">
      <c r="A282" s="108">
        <v>24</v>
      </c>
      <c r="B282" s="164">
        <f t="shared" si="60"/>
        <v>2651.1</v>
      </c>
      <c r="C282" s="344">
        <f>ROUND(B282*index!$O$8,2)</f>
        <v>2758.2</v>
      </c>
      <c r="D282" s="216">
        <f t="shared" si="67"/>
        <v>16.7502</v>
      </c>
      <c r="E282" s="31"/>
      <c r="F282" s="37">
        <f t="shared" si="61"/>
        <v>4.3551000000000002</v>
      </c>
      <c r="G282" s="22">
        <f t="shared" si="62"/>
        <v>9.3801000000000005</v>
      </c>
      <c r="H282" s="22">
        <f t="shared" si="63"/>
        <v>5.8625999999999996</v>
      </c>
      <c r="I282" s="22">
        <f t="shared" si="64"/>
        <v>8.3750999999999998</v>
      </c>
      <c r="J282" s="22">
        <f t="shared" si="65"/>
        <v>5.0251000000000001</v>
      </c>
      <c r="K282" s="38">
        <f t="shared" si="66"/>
        <v>3.35</v>
      </c>
      <c r="L282" s="31"/>
      <c r="M282" s="44">
        <f t="shared" si="68"/>
        <v>145.08000000000001</v>
      </c>
      <c r="N282" s="20">
        <f t="shared" si="69"/>
        <v>290.16000000000003</v>
      </c>
      <c r="O282" s="45">
        <f t="shared" si="70"/>
        <v>435.24</v>
      </c>
      <c r="P282" s="105"/>
      <c r="Q282" s="145">
        <v>24</v>
      </c>
      <c r="R282" s="44">
        <f>ROUND(index!$O$33+(C282*12)*index!$O$34,2)</f>
        <v>1184.94</v>
      </c>
      <c r="S282" s="45">
        <f>ROUND(index!$O$37+(C282*12)*index!$O$38,2)</f>
        <v>849.91</v>
      </c>
      <c r="T282" s="31"/>
      <c r="U282" s="145">
        <v>24</v>
      </c>
      <c r="V282" s="259">
        <f>ROUND(index!$O$41+(C282*12)*index!$O$42,2)</f>
        <v>2034.85</v>
      </c>
    </row>
    <row r="283" spans="1:22" x14ac:dyDescent="0.25">
      <c r="A283" s="108">
        <v>25</v>
      </c>
      <c r="B283" s="164">
        <f t="shared" si="60"/>
        <v>2657.94</v>
      </c>
      <c r="C283" s="344">
        <f>ROUND(B283*index!$O$8,2)</f>
        <v>2765.32</v>
      </c>
      <c r="D283" s="216">
        <f t="shared" si="67"/>
        <v>16.793399999999998</v>
      </c>
      <c r="E283" s="31"/>
      <c r="F283" s="37">
        <f t="shared" si="61"/>
        <v>4.3662999999999998</v>
      </c>
      <c r="G283" s="22">
        <f t="shared" si="62"/>
        <v>9.4042999999999992</v>
      </c>
      <c r="H283" s="22">
        <f t="shared" si="63"/>
        <v>5.8776999999999999</v>
      </c>
      <c r="I283" s="22">
        <f t="shared" si="64"/>
        <v>8.3966999999999992</v>
      </c>
      <c r="J283" s="22">
        <f t="shared" si="65"/>
        <v>5.0380000000000003</v>
      </c>
      <c r="K283" s="38">
        <f t="shared" si="66"/>
        <v>3.3586999999999998</v>
      </c>
      <c r="L283" s="31"/>
      <c r="M283" s="44">
        <f t="shared" si="68"/>
        <v>145.46</v>
      </c>
      <c r="N283" s="20">
        <f t="shared" si="69"/>
        <v>290.91000000000003</v>
      </c>
      <c r="O283" s="45">
        <f t="shared" si="70"/>
        <v>436.37</v>
      </c>
      <c r="P283" s="105"/>
      <c r="Q283" s="145">
        <v>25</v>
      </c>
      <c r="R283" s="44">
        <f>ROUND(index!$O$33+(C283*12)*index!$O$34,2)</f>
        <v>1187.08</v>
      </c>
      <c r="S283" s="45">
        <f>ROUND(index!$O$37+(C283*12)*index!$O$38,2)</f>
        <v>850.36</v>
      </c>
      <c r="T283" s="31"/>
      <c r="U283" s="145">
        <v>25</v>
      </c>
      <c r="V283" s="259">
        <f>ROUND(index!$O$41+(C283*12)*index!$O$42,2)</f>
        <v>2037.44</v>
      </c>
    </row>
    <row r="284" spans="1:22" x14ac:dyDescent="0.25">
      <c r="A284" s="108">
        <v>26</v>
      </c>
      <c r="B284" s="164">
        <f t="shared" si="60"/>
        <v>2671.58</v>
      </c>
      <c r="C284" s="344">
        <f>ROUND(B284*index!$O$8,2)</f>
        <v>2779.51</v>
      </c>
      <c r="D284" s="216">
        <f t="shared" si="67"/>
        <v>16.8796</v>
      </c>
      <c r="E284" s="31"/>
      <c r="F284" s="37">
        <f t="shared" si="61"/>
        <v>4.3887</v>
      </c>
      <c r="G284" s="22">
        <f t="shared" si="62"/>
        <v>9.4526000000000003</v>
      </c>
      <c r="H284" s="22">
        <f t="shared" si="63"/>
        <v>5.9078999999999997</v>
      </c>
      <c r="I284" s="22">
        <f t="shared" si="64"/>
        <v>8.4398</v>
      </c>
      <c r="J284" s="22">
        <f t="shared" si="65"/>
        <v>5.0639000000000003</v>
      </c>
      <c r="K284" s="38">
        <f t="shared" si="66"/>
        <v>3.3759000000000001</v>
      </c>
      <c r="L284" s="31"/>
      <c r="M284" s="44">
        <f t="shared" si="68"/>
        <v>146.19999999999999</v>
      </c>
      <c r="N284" s="20">
        <f t="shared" si="69"/>
        <v>292.39999999999998</v>
      </c>
      <c r="O284" s="45">
        <f t="shared" si="70"/>
        <v>438.61</v>
      </c>
      <c r="P284" s="105"/>
      <c r="Q284" s="145">
        <v>26</v>
      </c>
      <c r="R284" s="44">
        <f>ROUND(index!$O$33+(C284*12)*index!$O$34,2)</f>
        <v>1191.33</v>
      </c>
      <c r="S284" s="45">
        <f>ROUND(index!$O$37+(C284*12)*index!$O$38,2)</f>
        <v>851.27</v>
      </c>
      <c r="T284" s="31"/>
      <c r="U284" s="145">
        <v>26</v>
      </c>
      <c r="V284" s="259">
        <f>ROUND(index!$O$41+(C284*12)*index!$O$42,2)</f>
        <v>2042.6</v>
      </c>
    </row>
    <row r="285" spans="1:22" x14ac:dyDescent="0.25">
      <c r="A285" s="108">
        <v>27</v>
      </c>
      <c r="B285" s="164">
        <f t="shared" si="60"/>
        <v>2677.47</v>
      </c>
      <c r="C285" s="344">
        <f>ROUND(B285*index!$O$8,2)</f>
        <v>2785.64</v>
      </c>
      <c r="D285" s="216">
        <f t="shared" si="67"/>
        <v>16.916799999999999</v>
      </c>
      <c r="E285" s="31"/>
      <c r="F285" s="37">
        <f t="shared" si="61"/>
        <v>4.3983999999999996</v>
      </c>
      <c r="G285" s="22">
        <f t="shared" si="62"/>
        <v>9.4733999999999998</v>
      </c>
      <c r="H285" s="22">
        <f t="shared" si="63"/>
        <v>5.9208999999999996</v>
      </c>
      <c r="I285" s="22">
        <f t="shared" si="64"/>
        <v>8.4583999999999993</v>
      </c>
      <c r="J285" s="22">
        <f t="shared" si="65"/>
        <v>5.0750000000000002</v>
      </c>
      <c r="K285" s="38">
        <f t="shared" si="66"/>
        <v>3.3834</v>
      </c>
      <c r="L285" s="31"/>
      <c r="M285" s="44">
        <f t="shared" si="68"/>
        <v>146.52000000000001</v>
      </c>
      <c r="N285" s="20">
        <f t="shared" si="69"/>
        <v>293.05</v>
      </c>
      <c r="O285" s="45">
        <f t="shared" si="70"/>
        <v>439.57</v>
      </c>
      <c r="P285" s="105"/>
      <c r="Q285" s="145">
        <v>27</v>
      </c>
      <c r="R285" s="44">
        <f>ROUND(index!$O$33+(C285*12)*index!$O$34,2)</f>
        <v>1193.17</v>
      </c>
      <c r="S285" s="45">
        <f>ROUND(index!$O$37+(C285*12)*index!$O$38,2)</f>
        <v>851.66</v>
      </c>
      <c r="T285" s="31"/>
      <c r="U285" s="145">
        <v>27</v>
      </c>
      <c r="V285" s="259">
        <f>ROUND(index!$O$41+(C285*12)*index!$O$42,2)</f>
        <v>2044.83</v>
      </c>
    </row>
    <row r="286" spans="1:22" x14ac:dyDescent="0.25">
      <c r="A286" s="108">
        <v>28</v>
      </c>
      <c r="B286" s="164">
        <f t="shared" si="60"/>
        <v>2682.92</v>
      </c>
      <c r="C286" s="344">
        <f>ROUND(B286*index!$O$8,2)</f>
        <v>2791.31</v>
      </c>
      <c r="D286" s="216">
        <f t="shared" si="67"/>
        <v>16.9513</v>
      </c>
      <c r="E286" s="31"/>
      <c r="F286" s="37">
        <f t="shared" si="61"/>
        <v>4.4073000000000002</v>
      </c>
      <c r="G286" s="22">
        <f t="shared" si="62"/>
        <v>9.4926999999999992</v>
      </c>
      <c r="H286" s="22">
        <f t="shared" si="63"/>
        <v>5.9329999999999998</v>
      </c>
      <c r="I286" s="22">
        <f t="shared" si="64"/>
        <v>8.4756999999999998</v>
      </c>
      <c r="J286" s="22">
        <f t="shared" si="65"/>
        <v>5.0853999999999999</v>
      </c>
      <c r="K286" s="38">
        <f t="shared" si="66"/>
        <v>3.3902999999999999</v>
      </c>
      <c r="L286" s="31"/>
      <c r="M286" s="44">
        <f t="shared" si="68"/>
        <v>146.82</v>
      </c>
      <c r="N286" s="20">
        <f t="shared" si="69"/>
        <v>293.64999999999998</v>
      </c>
      <c r="O286" s="45">
        <f t="shared" si="70"/>
        <v>440.47</v>
      </c>
      <c r="P286" s="105"/>
      <c r="Q286" s="145">
        <v>28</v>
      </c>
      <c r="R286" s="44">
        <f>ROUND(index!$O$33+(C286*12)*index!$O$34,2)</f>
        <v>1194.8699999999999</v>
      </c>
      <c r="S286" s="45">
        <f>ROUND(index!$O$37+(C286*12)*index!$O$38,2)</f>
        <v>852.02</v>
      </c>
      <c r="T286" s="31"/>
      <c r="U286" s="145">
        <v>28</v>
      </c>
      <c r="V286" s="259">
        <f>ROUND(index!$O$41+(C286*12)*index!$O$42,2)</f>
        <v>2046.89</v>
      </c>
    </row>
    <row r="287" spans="1:22" x14ac:dyDescent="0.25">
      <c r="A287" s="108">
        <v>29</v>
      </c>
      <c r="B287" s="164">
        <f t="shared" si="60"/>
        <v>2687.98</v>
      </c>
      <c r="C287" s="344">
        <f>ROUND(B287*index!$O$8,2)</f>
        <v>2796.57</v>
      </c>
      <c r="D287" s="216">
        <f t="shared" si="67"/>
        <v>16.9832</v>
      </c>
      <c r="E287" s="31"/>
      <c r="F287" s="37">
        <f t="shared" si="61"/>
        <v>4.4156000000000004</v>
      </c>
      <c r="G287" s="22">
        <f t="shared" si="62"/>
        <v>9.5106000000000002</v>
      </c>
      <c r="H287" s="22">
        <f t="shared" si="63"/>
        <v>5.9440999999999997</v>
      </c>
      <c r="I287" s="22">
        <f t="shared" si="64"/>
        <v>8.4916</v>
      </c>
      <c r="J287" s="22">
        <f t="shared" si="65"/>
        <v>5.0949999999999998</v>
      </c>
      <c r="K287" s="38">
        <f t="shared" si="66"/>
        <v>3.3965999999999998</v>
      </c>
      <c r="L287" s="31"/>
      <c r="M287" s="44">
        <f t="shared" si="68"/>
        <v>147.1</v>
      </c>
      <c r="N287" s="20">
        <f t="shared" si="69"/>
        <v>294.2</v>
      </c>
      <c r="O287" s="45">
        <f t="shared" si="70"/>
        <v>441.3</v>
      </c>
      <c r="P287" s="105"/>
      <c r="Q287" s="145">
        <v>29</v>
      </c>
      <c r="R287" s="44">
        <f>ROUND(index!$O$33+(C287*12)*index!$O$34,2)</f>
        <v>1196.45</v>
      </c>
      <c r="S287" s="45">
        <f>ROUND(index!$O$37+(C287*12)*index!$O$38,2)</f>
        <v>852.35</v>
      </c>
      <c r="T287" s="31"/>
      <c r="U287" s="145">
        <v>29</v>
      </c>
      <c r="V287" s="259">
        <f>ROUND(index!$O$41+(C287*12)*index!$O$42,2)</f>
        <v>2048.8000000000002</v>
      </c>
    </row>
    <row r="288" spans="1:22" x14ac:dyDescent="0.25">
      <c r="A288" s="108">
        <v>30</v>
      </c>
      <c r="B288" s="164">
        <f t="shared" si="60"/>
        <v>2692.67</v>
      </c>
      <c r="C288" s="344">
        <f>ROUND(B288*index!$O$8,2)</f>
        <v>2801.45</v>
      </c>
      <c r="D288" s="216">
        <f t="shared" si="67"/>
        <v>17.012899999999998</v>
      </c>
      <c r="E288" s="31"/>
      <c r="F288" s="37">
        <f t="shared" si="61"/>
        <v>4.4234</v>
      </c>
      <c r="G288" s="22">
        <f t="shared" si="62"/>
        <v>9.5272000000000006</v>
      </c>
      <c r="H288" s="22">
        <f t="shared" si="63"/>
        <v>5.9545000000000003</v>
      </c>
      <c r="I288" s="22">
        <f t="shared" si="64"/>
        <v>8.5065000000000008</v>
      </c>
      <c r="J288" s="22">
        <f t="shared" si="65"/>
        <v>5.1039000000000003</v>
      </c>
      <c r="K288" s="38">
        <f t="shared" si="66"/>
        <v>3.4026000000000001</v>
      </c>
      <c r="L288" s="31"/>
      <c r="M288" s="44">
        <f t="shared" si="68"/>
        <v>147.36000000000001</v>
      </c>
      <c r="N288" s="20">
        <f t="shared" si="69"/>
        <v>294.70999999999998</v>
      </c>
      <c r="O288" s="45">
        <f t="shared" si="70"/>
        <v>442.07</v>
      </c>
      <c r="P288" s="105"/>
      <c r="Q288" s="145">
        <v>30</v>
      </c>
      <c r="R288" s="44">
        <f>ROUND(index!$O$33+(C288*12)*index!$O$34,2)</f>
        <v>1197.92</v>
      </c>
      <c r="S288" s="45">
        <f>ROUND(index!$O$37+(C288*12)*index!$O$38,2)</f>
        <v>852.66</v>
      </c>
      <c r="T288" s="31"/>
      <c r="U288" s="145">
        <v>30</v>
      </c>
      <c r="V288" s="259">
        <f>ROUND(index!$O$41+(C288*12)*index!$O$42,2)</f>
        <v>2050.58</v>
      </c>
    </row>
    <row r="289" spans="1:22" x14ac:dyDescent="0.25">
      <c r="A289" s="108">
        <v>31</v>
      </c>
      <c r="B289" s="164">
        <f t="shared" si="60"/>
        <v>2704.25</v>
      </c>
      <c r="C289" s="344">
        <f>ROUND(B289*index!$O$8,2)</f>
        <v>2813.5</v>
      </c>
      <c r="D289" s="216">
        <f t="shared" si="67"/>
        <v>17.085999999999999</v>
      </c>
      <c r="E289" s="31"/>
      <c r="F289" s="37">
        <f t="shared" si="61"/>
        <v>4.4424000000000001</v>
      </c>
      <c r="G289" s="22">
        <f t="shared" si="62"/>
        <v>9.5681999999999992</v>
      </c>
      <c r="H289" s="22">
        <f t="shared" si="63"/>
        <v>5.9801000000000002</v>
      </c>
      <c r="I289" s="22">
        <f t="shared" si="64"/>
        <v>8.5429999999999993</v>
      </c>
      <c r="J289" s="22">
        <f t="shared" si="65"/>
        <v>5.1257999999999999</v>
      </c>
      <c r="K289" s="38">
        <f t="shared" si="66"/>
        <v>3.4171999999999998</v>
      </c>
      <c r="L289" s="31"/>
      <c r="M289" s="44">
        <f t="shared" si="68"/>
        <v>147.99</v>
      </c>
      <c r="N289" s="20">
        <f t="shared" si="69"/>
        <v>295.98</v>
      </c>
      <c r="O289" s="45">
        <f t="shared" si="70"/>
        <v>443.97</v>
      </c>
      <c r="P289" s="105"/>
      <c r="Q289" s="145">
        <v>31</v>
      </c>
      <c r="R289" s="44">
        <f>ROUND(index!$O$33+(C289*12)*index!$O$34,2)</f>
        <v>1201.53</v>
      </c>
      <c r="S289" s="45">
        <f>ROUND(index!$O$37+(C289*12)*index!$O$38,2)</f>
        <v>853.43</v>
      </c>
      <c r="T289" s="31"/>
      <c r="U289" s="145">
        <v>31</v>
      </c>
      <c r="V289" s="259">
        <f>ROUND(index!$O$41+(C289*12)*index!$O$42,2)</f>
        <v>2054.96</v>
      </c>
    </row>
    <row r="290" spans="1:22" x14ac:dyDescent="0.25">
      <c r="A290" s="109">
        <v>32</v>
      </c>
      <c r="B290" s="164">
        <f t="shared" si="60"/>
        <v>2708.27</v>
      </c>
      <c r="C290" s="344">
        <f>ROUND(B290*index!$O$8,2)</f>
        <v>2817.68</v>
      </c>
      <c r="D290" s="216">
        <f t="shared" si="67"/>
        <v>17.1114</v>
      </c>
      <c r="E290" s="31"/>
      <c r="F290" s="37">
        <f t="shared" si="61"/>
        <v>4.4489999999999998</v>
      </c>
      <c r="G290" s="22">
        <f t="shared" si="62"/>
        <v>9.5823999999999998</v>
      </c>
      <c r="H290" s="22">
        <f t="shared" si="63"/>
        <v>5.9889999999999999</v>
      </c>
      <c r="I290" s="22">
        <f t="shared" si="64"/>
        <v>8.5556999999999999</v>
      </c>
      <c r="J290" s="22">
        <f t="shared" si="65"/>
        <v>5.1334</v>
      </c>
      <c r="K290" s="38">
        <f t="shared" si="66"/>
        <v>3.4222999999999999</v>
      </c>
      <c r="L290" s="31"/>
      <c r="M290" s="44">
        <f t="shared" si="68"/>
        <v>148.21</v>
      </c>
      <c r="N290" s="20">
        <f t="shared" si="69"/>
        <v>296.42</v>
      </c>
      <c r="O290" s="45">
        <f t="shared" si="70"/>
        <v>444.63</v>
      </c>
      <c r="P290" s="105"/>
      <c r="Q290" s="146">
        <v>32</v>
      </c>
      <c r="R290" s="44">
        <f>ROUND(index!$O$33+(C290*12)*index!$O$34,2)</f>
        <v>1202.78</v>
      </c>
      <c r="S290" s="45">
        <f>ROUND(index!$O$37+(C290*12)*index!$O$38,2)</f>
        <v>853.69</v>
      </c>
      <c r="T290" s="31"/>
      <c r="U290" s="146">
        <v>32</v>
      </c>
      <c r="V290" s="259">
        <f>ROUND(index!$O$41+(C290*12)*index!$O$42,2)</f>
        <v>2056.48</v>
      </c>
    </row>
    <row r="291" spans="1:22" x14ac:dyDescent="0.25">
      <c r="A291" s="109">
        <v>33</v>
      </c>
      <c r="B291" s="164">
        <f t="shared" si="60"/>
        <v>2712</v>
      </c>
      <c r="C291" s="344">
        <f>ROUND(B291*index!$O$8,2)</f>
        <v>2821.56</v>
      </c>
      <c r="D291" s="216">
        <f t="shared" si="67"/>
        <v>17.135000000000002</v>
      </c>
      <c r="E291" s="31"/>
      <c r="F291" s="37">
        <f t="shared" si="61"/>
        <v>4.4550999999999998</v>
      </c>
      <c r="G291" s="22">
        <f t="shared" si="62"/>
        <v>9.5955999999999992</v>
      </c>
      <c r="H291" s="22">
        <f t="shared" si="63"/>
        <v>5.9973000000000001</v>
      </c>
      <c r="I291" s="22">
        <f t="shared" si="64"/>
        <v>8.5675000000000008</v>
      </c>
      <c r="J291" s="22">
        <f t="shared" si="65"/>
        <v>5.1405000000000003</v>
      </c>
      <c r="K291" s="38">
        <f t="shared" si="66"/>
        <v>3.427</v>
      </c>
      <c r="L291" s="31"/>
      <c r="M291" s="44">
        <f t="shared" si="68"/>
        <v>148.41</v>
      </c>
      <c r="N291" s="20">
        <f t="shared" si="69"/>
        <v>296.83</v>
      </c>
      <c r="O291" s="45">
        <f t="shared" si="70"/>
        <v>445.24</v>
      </c>
      <c r="P291" s="105"/>
      <c r="Q291" s="146">
        <v>33</v>
      </c>
      <c r="R291" s="44">
        <f>ROUND(index!$O$33+(C291*12)*index!$O$34,2)</f>
        <v>1203.95</v>
      </c>
      <c r="S291" s="45">
        <f>ROUND(index!$O$37+(C291*12)*index!$O$38,2)</f>
        <v>853.94</v>
      </c>
      <c r="T291" s="31"/>
      <c r="U291" s="146">
        <v>33</v>
      </c>
      <c r="V291" s="259">
        <f>ROUND(index!$O$41+(C291*12)*index!$O$42,2)</f>
        <v>2057.89</v>
      </c>
    </row>
    <row r="292" spans="1:22" x14ac:dyDescent="0.25">
      <c r="A292" s="109">
        <v>34</v>
      </c>
      <c r="B292" s="164">
        <f t="shared" si="60"/>
        <v>2715.46</v>
      </c>
      <c r="C292" s="344">
        <f>ROUND(B292*index!$O$8,2)</f>
        <v>2825.16</v>
      </c>
      <c r="D292" s="216">
        <f t="shared" si="67"/>
        <v>17.1568</v>
      </c>
      <c r="E292" s="31"/>
      <c r="F292" s="37">
        <f t="shared" si="61"/>
        <v>4.4607999999999999</v>
      </c>
      <c r="G292" s="22">
        <f t="shared" si="62"/>
        <v>9.6077999999999992</v>
      </c>
      <c r="H292" s="22">
        <f t="shared" si="63"/>
        <v>6.0049000000000001</v>
      </c>
      <c r="I292" s="22">
        <f t="shared" si="64"/>
        <v>8.5784000000000002</v>
      </c>
      <c r="J292" s="22">
        <f t="shared" si="65"/>
        <v>5.1470000000000002</v>
      </c>
      <c r="K292" s="38">
        <f t="shared" si="66"/>
        <v>3.4314</v>
      </c>
      <c r="L292" s="31"/>
      <c r="M292" s="44">
        <f t="shared" si="68"/>
        <v>148.6</v>
      </c>
      <c r="N292" s="20">
        <f t="shared" si="69"/>
        <v>297.20999999999998</v>
      </c>
      <c r="O292" s="45">
        <f t="shared" si="70"/>
        <v>445.81</v>
      </c>
      <c r="P292" s="105"/>
      <c r="Q292" s="146">
        <v>34</v>
      </c>
      <c r="R292" s="44">
        <f>ROUND(index!$O$33+(C292*12)*index!$O$34,2)</f>
        <v>1205.03</v>
      </c>
      <c r="S292" s="45">
        <f>ROUND(index!$O$37+(C292*12)*index!$O$38,2)</f>
        <v>854.17</v>
      </c>
      <c r="T292" s="31"/>
      <c r="U292" s="146">
        <v>34</v>
      </c>
      <c r="V292" s="259">
        <f>ROUND(index!$O$41+(C292*12)*index!$O$42,2)</f>
        <v>2059.1999999999998</v>
      </c>
    </row>
    <row r="293" spans="1:22" ht="13.8" thickBot="1" x14ac:dyDescent="0.3">
      <c r="A293" s="110">
        <v>35</v>
      </c>
      <c r="B293" s="313">
        <f t="shared" si="60"/>
        <v>2718.65</v>
      </c>
      <c r="C293" s="345">
        <f>ROUND(B293*index!$O$8,2)</f>
        <v>2828.48</v>
      </c>
      <c r="D293" s="217">
        <f t="shared" si="67"/>
        <v>17.177</v>
      </c>
      <c r="E293" s="31"/>
      <c r="F293" s="335">
        <f t="shared" si="61"/>
        <v>4.4660000000000002</v>
      </c>
      <c r="G293" s="336">
        <f t="shared" si="62"/>
        <v>9.6190999999999995</v>
      </c>
      <c r="H293" s="336">
        <f t="shared" si="63"/>
        <v>6.0119999999999996</v>
      </c>
      <c r="I293" s="336">
        <f t="shared" si="64"/>
        <v>8.5884999999999998</v>
      </c>
      <c r="J293" s="336">
        <f t="shared" si="65"/>
        <v>5.1531000000000002</v>
      </c>
      <c r="K293" s="337">
        <f t="shared" si="66"/>
        <v>3.4354</v>
      </c>
      <c r="L293" s="31"/>
      <c r="M293" s="46">
        <f t="shared" si="68"/>
        <v>148.78</v>
      </c>
      <c r="N293" s="47">
        <f t="shared" si="69"/>
        <v>297.56</v>
      </c>
      <c r="O293" s="48">
        <f t="shared" si="70"/>
        <v>446.33</v>
      </c>
      <c r="P293" s="105"/>
      <c r="Q293" s="147">
        <v>35</v>
      </c>
      <c r="R293" s="46">
        <f>ROUND(index!$O$33+(C293*12)*index!$O$34,2)</f>
        <v>1206.02</v>
      </c>
      <c r="S293" s="48">
        <f>ROUND(index!$O$37+(C293*12)*index!$O$38,2)</f>
        <v>854.38</v>
      </c>
      <c r="T293" s="31"/>
      <c r="U293" s="147">
        <v>35</v>
      </c>
      <c r="V293" s="260">
        <f>ROUND(index!$O$41+(C293*12)*index!$O$42,2)</f>
        <v>2060.41</v>
      </c>
    </row>
    <row r="300" spans="1:22" x14ac:dyDescent="0.25">
      <c r="C300" s="329"/>
      <c r="D300" s="170"/>
    </row>
    <row r="301" spans="1:22" ht="16.2" thickBot="1" x14ac:dyDescent="0.35">
      <c r="B301" s="346"/>
      <c r="C301" s="170"/>
      <c r="D301" s="170"/>
    </row>
    <row r="302" spans="1:22" ht="16.2" thickBot="1" x14ac:dyDescent="0.35">
      <c r="A302" s="32"/>
      <c r="B302" s="351" t="s">
        <v>186</v>
      </c>
      <c r="C302" s="347" t="s">
        <v>162</v>
      </c>
      <c r="D302" s="350"/>
      <c r="E302" s="32"/>
      <c r="F302" s="352" t="s">
        <v>197</v>
      </c>
      <c r="G302" s="353"/>
      <c r="H302" s="353"/>
      <c r="I302" s="353"/>
      <c r="J302" s="353"/>
      <c r="K302" s="354"/>
      <c r="L302" s="32"/>
      <c r="M302" s="352" t="s">
        <v>203</v>
      </c>
      <c r="N302" s="353"/>
      <c r="O302" s="354"/>
      <c r="P302" s="32"/>
      <c r="Q302" s="32"/>
      <c r="R302" s="355" t="s">
        <v>451</v>
      </c>
      <c r="S302" s="356" t="s">
        <v>451</v>
      </c>
      <c r="T302" s="32"/>
      <c r="U302" s="32"/>
      <c r="V302" s="357" t="s">
        <v>452</v>
      </c>
    </row>
    <row r="303" spans="1:22" x14ac:dyDescent="0.25">
      <c r="M303" s="24" t="s">
        <v>198</v>
      </c>
      <c r="N303" s="25" t="s">
        <v>199</v>
      </c>
      <c r="O303" s="26" t="s">
        <v>200</v>
      </c>
      <c r="R303" s="176"/>
      <c r="S303" s="176"/>
      <c r="V303" s="176"/>
    </row>
    <row r="304" spans="1:22" ht="16.2" thickBot="1" x14ac:dyDescent="0.35">
      <c r="B304" s="121" t="s">
        <v>179</v>
      </c>
      <c r="C304" s="121" t="s">
        <v>179</v>
      </c>
      <c r="D304" s="121" t="s">
        <v>179</v>
      </c>
      <c r="M304" s="27">
        <v>5.2600000000000001E-2</v>
      </c>
      <c r="N304" s="28">
        <v>0.1052</v>
      </c>
      <c r="O304" s="29">
        <v>0.1578</v>
      </c>
      <c r="R304" s="348"/>
      <c r="S304" s="348"/>
      <c r="V304" s="348"/>
    </row>
    <row r="305" spans="1:22" x14ac:dyDescent="0.25">
      <c r="A305" s="6"/>
      <c r="B305" s="1" t="s">
        <v>98</v>
      </c>
      <c r="C305" s="1" t="s">
        <v>469</v>
      </c>
      <c r="D305" s="1" t="s">
        <v>469</v>
      </c>
      <c r="E305" s="6"/>
      <c r="K305" s="176"/>
      <c r="L305" s="6"/>
      <c r="M305" s="176"/>
      <c r="N305" s="176"/>
      <c r="O305" s="176"/>
      <c r="P305" s="6"/>
      <c r="Q305" s="6"/>
      <c r="R305" s="349" t="s">
        <v>211</v>
      </c>
      <c r="S305" s="349" t="s">
        <v>210</v>
      </c>
      <c r="T305" s="6"/>
      <c r="U305" s="6"/>
      <c r="V305" s="349" t="s">
        <v>471</v>
      </c>
    </row>
    <row r="306" spans="1:22" ht="13.8" thickBot="1" x14ac:dyDescent="0.3">
      <c r="A306" s="13"/>
      <c r="B306" s="1" t="s">
        <v>34</v>
      </c>
      <c r="C306" s="1" t="s">
        <v>34</v>
      </c>
      <c r="D306" s="35" t="s">
        <v>470</v>
      </c>
      <c r="E306" s="13"/>
      <c r="F306" s="13" t="s">
        <v>201</v>
      </c>
      <c r="G306" s="13" t="s">
        <v>201</v>
      </c>
      <c r="H306" s="13" t="s">
        <v>201</v>
      </c>
      <c r="I306" s="13" t="s">
        <v>201</v>
      </c>
      <c r="J306" s="13" t="s">
        <v>201</v>
      </c>
      <c r="K306" s="13" t="s">
        <v>201</v>
      </c>
      <c r="L306" s="13"/>
      <c r="M306" s="13" t="s">
        <v>155</v>
      </c>
      <c r="N306" s="13" t="s">
        <v>155</v>
      </c>
      <c r="O306" s="13" t="s">
        <v>155</v>
      </c>
      <c r="P306" s="13"/>
      <c r="Q306" s="13"/>
      <c r="R306" s="160" t="s">
        <v>212</v>
      </c>
      <c r="S306" s="160" t="s">
        <v>212</v>
      </c>
      <c r="T306" s="13"/>
      <c r="U306" s="13"/>
      <c r="V306" s="160" t="s">
        <v>212</v>
      </c>
    </row>
    <row r="307" spans="1:22" ht="13.8" thickBot="1" x14ac:dyDescent="0.3">
      <c r="A307" s="34" t="s">
        <v>27</v>
      </c>
      <c r="B307" s="330" t="str">
        <f>$C$302</f>
        <v>cat 10</v>
      </c>
      <c r="C307" s="330" t="str">
        <f>$C$302</f>
        <v>cat 10</v>
      </c>
      <c r="D307" s="330" t="str">
        <f>$C$302</f>
        <v>cat 10</v>
      </c>
      <c r="E307" s="115"/>
      <c r="F307" s="114">
        <v>0.26</v>
      </c>
      <c r="G307" s="114">
        <v>0.56000000000000005</v>
      </c>
      <c r="H307" s="114">
        <v>0.35</v>
      </c>
      <c r="I307" s="114">
        <v>0.5</v>
      </c>
      <c r="J307" s="114">
        <v>0.3</v>
      </c>
      <c r="K307" s="114">
        <v>0.2</v>
      </c>
      <c r="L307" s="115"/>
      <c r="M307" s="211">
        <v>5.2600000000000001E-2</v>
      </c>
      <c r="N307" s="211">
        <v>0.1052</v>
      </c>
      <c r="O307" s="211">
        <v>0.1578</v>
      </c>
      <c r="P307" s="115"/>
      <c r="Q307" s="114" t="s">
        <v>27</v>
      </c>
      <c r="R307" s="330" t="str">
        <f>$C$302</f>
        <v>cat 10</v>
      </c>
      <c r="S307" s="330" t="str">
        <f>$C$302</f>
        <v>cat 10</v>
      </c>
      <c r="T307" s="115"/>
      <c r="U307" s="114" t="s">
        <v>27</v>
      </c>
      <c r="V307" s="330" t="str">
        <f>$C$302</f>
        <v>cat 10</v>
      </c>
    </row>
    <row r="308" spans="1:22" x14ac:dyDescent="0.25">
      <c r="A308" s="331">
        <v>0</v>
      </c>
      <c r="B308" s="164">
        <f t="shared" ref="B308:B343" si="71">VLOOKUP(C$302,ificbasisdoel,$A308+2,FALSE)</f>
        <v>2151.02</v>
      </c>
      <c r="C308" s="343">
        <f>ROUND(B308*index!$O$8,2)</f>
        <v>2237.92</v>
      </c>
      <c r="D308" s="215">
        <f>ROUND(C308*12/1976,4)</f>
        <v>13.5906</v>
      </c>
      <c r="E308" s="31"/>
      <c r="F308" s="332">
        <f t="shared" ref="F308:F343" si="72">ROUND(D308*$F$8,4)</f>
        <v>3.5335999999999999</v>
      </c>
      <c r="G308" s="333">
        <f t="shared" ref="G308:G343" si="73">ROUND(D308*$G$8,4)</f>
        <v>7.6106999999999996</v>
      </c>
      <c r="H308" s="333">
        <f t="shared" ref="H308:H343" si="74">ROUND(D308*$H$8,4)</f>
        <v>4.7567000000000004</v>
      </c>
      <c r="I308" s="333">
        <f t="shared" ref="I308:I343" si="75">ROUND(D308*$I$8,4)</f>
        <v>6.7953000000000001</v>
      </c>
      <c r="J308" s="333">
        <f t="shared" ref="J308:J343" si="76">ROUND(D308*$J$8,4)</f>
        <v>4.0772000000000004</v>
      </c>
      <c r="K308" s="334">
        <f t="shared" ref="K308:K343" si="77">ROUND(D308*$K$8,4)</f>
        <v>2.7181000000000002</v>
      </c>
      <c r="L308" s="31"/>
      <c r="M308" s="338">
        <f>ROUND(C308*$M$8,2)</f>
        <v>117.71</v>
      </c>
      <c r="N308" s="339">
        <f>ROUND(C308*$N$8,2)</f>
        <v>235.43</v>
      </c>
      <c r="O308" s="340">
        <f>ROUND(C308*$O$8,2)</f>
        <v>353.14</v>
      </c>
      <c r="P308" s="105"/>
      <c r="Q308" s="341">
        <v>0</v>
      </c>
      <c r="R308" s="338">
        <f>ROUND(index!$O$33+(C308*12)*index!$O$34,2)</f>
        <v>1028.8599999999999</v>
      </c>
      <c r="S308" s="340">
        <f>ROUND(index!$O$37+(C308*12)*index!$O$38,2)</f>
        <v>816.82</v>
      </c>
      <c r="T308" s="31"/>
      <c r="U308" s="341">
        <v>0</v>
      </c>
      <c r="V308" s="342">
        <f>ROUND(index!$O$41+(C308*12)*index!$O$42,2)</f>
        <v>1845.68</v>
      </c>
    </row>
    <row r="309" spans="1:22" x14ac:dyDescent="0.25">
      <c r="A309" s="108">
        <v>1</v>
      </c>
      <c r="B309" s="164">
        <f t="shared" si="71"/>
        <v>2203.48</v>
      </c>
      <c r="C309" s="344">
        <f>ROUND(B309*index!$O$8,2)</f>
        <v>2292.5</v>
      </c>
      <c r="D309" s="216">
        <f t="shared" ref="D309:D343" si="78">ROUND(C309*12/1976,4)</f>
        <v>13.9221</v>
      </c>
      <c r="E309" s="31"/>
      <c r="F309" s="37">
        <f t="shared" si="72"/>
        <v>3.6196999999999999</v>
      </c>
      <c r="G309" s="22">
        <f t="shared" si="73"/>
        <v>7.7964000000000002</v>
      </c>
      <c r="H309" s="22">
        <f t="shared" si="74"/>
        <v>4.8727</v>
      </c>
      <c r="I309" s="22">
        <f t="shared" si="75"/>
        <v>6.9611000000000001</v>
      </c>
      <c r="J309" s="22">
        <f t="shared" si="76"/>
        <v>4.1765999999999996</v>
      </c>
      <c r="K309" s="38">
        <f t="shared" si="77"/>
        <v>2.7844000000000002</v>
      </c>
      <c r="L309" s="31"/>
      <c r="M309" s="44">
        <f t="shared" ref="M309:M343" si="79">ROUND(C309*$M$8,2)</f>
        <v>120.59</v>
      </c>
      <c r="N309" s="20">
        <f t="shared" ref="N309:N343" si="80">ROUND(C309*$N$8,2)</f>
        <v>241.17</v>
      </c>
      <c r="O309" s="45">
        <f t="shared" ref="O309:O343" si="81">ROUND(C309*$O$8,2)</f>
        <v>361.76</v>
      </c>
      <c r="P309" s="105"/>
      <c r="Q309" s="145">
        <v>1</v>
      </c>
      <c r="R309" s="44">
        <f>ROUND(index!$O$33+(C309*12)*index!$O$34,2)</f>
        <v>1045.23</v>
      </c>
      <c r="S309" s="45">
        <f>ROUND(index!$O$37+(C309*12)*index!$O$38,2)</f>
        <v>820.29</v>
      </c>
      <c r="T309" s="31"/>
      <c r="U309" s="145">
        <v>1</v>
      </c>
      <c r="V309" s="259">
        <f>ROUND(index!$O$41+(C309*12)*index!$O$42,2)</f>
        <v>1865.52</v>
      </c>
    </row>
    <row r="310" spans="1:22" x14ac:dyDescent="0.25">
      <c r="A310" s="108">
        <v>2</v>
      </c>
      <c r="B310" s="164">
        <f t="shared" si="71"/>
        <v>2246.14</v>
      </c>
      <c r="C310" s="344">
        <f>ROUND(B310*index!$O$8,2)</f>
        <v>2336.88</v>
      </c>
      <c r="D310" s="216">
        <f t="shared" si="78"/>
        <v>14.191599999999999</v>
      </c>
      <c r="E310" s="31"/>
      <c r="F310" s="37">
        <f t="shared" si="72"/>
        <v>3.6898</v>
      </c>
      <c r="G310" s="22">
        <f t="shared" si="73"/>
        <v>7.9473000000000003</v>
      </c>
      <c r="H310" s="22">
        <f t="shared" si="74"/>
        <v>4.9671000000000003</v>
      </c>
      <c r="I310" s="22">
        <f t="shared" si="75"/>
        <v>7.0957999999999997</v>
      </c>
      <c r="J310" s="22">
        <f t="shared" si="76"/>
        <v>4.2575000000000003</v>
      </c>
      <c r="K310" s="38">
        <f t="shared" si="77"/>
        <v>2.8382999999999998</v>
      </c>
      <c r="L310" s="31"/>
      <c r="M310" s="44">
        <f t="shared" si="79"/>
        <v>122.92</v>
      </c>
      <c r="N310" s="20">
        <f t="shared" si="80"/>
        <v>245.84</v>
      </c>
      <c r="O310" s="45">
        <f t="shared" si="81"/>
        <v>368.76</v>
      </c>
      <c r="P310" s="105"/>
      <c r="Q310" s="145">
        <v>2</v>
      </c>
      <c r="R310" s="44">
        <f>ROUND(index!$O$33+(C310*12)*index!$O$34,2)</f>
        <v>1058.54</v>
      </c>
      <c r="S310" s="45">
        <f>ROUND(index!$O$37+(C310*12)*index!$O$38,2)</f>
        <v>823.12</v>
      </c>
      <c r="T310" s="31"/>
      <c r="U310" s="145">
        <v>2</v>
      </c>
      <c r="V310" s="259">
        <f>ROUND(index!$O$41+(C310*12)*index!$O$42,2)</f>
        <v>1881.66</v>
      </c>
    </row>
    <row r="311" spans="1:22" x14ac:dyDescent="0.25">
      <c r="A311" s="108">
        <v>3</v>
      </c>
      <c r="B311" s="164">
        <f t="shared" si="71"/>
        <v>2286.37</v>
      </c>
      <c r="C311" s="344">
        <f>ROUND(B311*index!$O$8,2)</f>
        <v>2378.7399999999998</v>
      </c>
      <c r="D311" s="216">
        <f t="shared" si="78"/>
        <v>14.4458</v>
      </c>
      <c r="E311" s="31"/>
      <c r="F311" s="37">
        <f t="shared" si="72"/>
        <v>3.7559</v>
      </c>
      <c r="G311" s="22">
        <f t="shared" si="73"/>
        <v>8.0896000000000008</v>
      </c>
      <c r="H311" s="22">
        <f t="shared" si="74"/>
        <v>5.056</v>
      </c>
      <c r="I311" s="22">
        <f t="shared" si="75"/>
        <v>7.2229000000000001</v>
      </c>
      <c r="J311" s="22">
        <f t="shared" si="76"/>
        <v>4.3337000000000003</v>
      </c>
      <c r="K311" s="38">
        <f t="shared" si="77"/>
        <v>2.8892000000000002</v>
      </c>
      <c r="L311" s="31"/>
      <c r="M311" s="44">
        <f t="shared" si="79"/>
        <v>125.12</v>
      </c>
      <c r="N311" s="20">
        <f t="shared" si="80"/>
        <v>250.24</v>
      </c>
      <c r="O311" s="45">
        <f t="shared" si="81"/>
        <v>375.37</v>
      </c>
      <c r="P311" s="105"/>
      <c r="Q311" s="145">
        <v>3</v>
      </c>
      <c r="R311" s="44">
        <f>ROUND(index!$O$33+(C311*12)*index!$O$34,2)</f>
        <v>1071.0999999999999</v>
      </c>
      <c r="S311" s="45">
        <f>ROUND(index!$O$37+(C311*12)*index!$O$38,2)</f>
        <v>825.78</v>
      </c>
      <c r="T311" s="31"/>
      <c r="U311" s="145">
        <v>3</v>
      </c>
      <c r="V311" s="259">
        <f>ROUND(index!$O$41+(C311*12)*index!$O$42,2)</f>
        <v>1896.88</v>
      </c>
    </row>
    <row r="312" spans="1:22" x14ac:dyDescent="0.25">
      <c r="A312" s="108">
        <v>4</v>
      </c>
      <c r="B312" s="164">
        <f t="shared" si="71"/>
        <v>2324.25</v>
      </c>
      <c r="C312" s="344">
        <f>ROUND(B312*index!$O$8,2)</f>
        <v>2418.15</v>
      </c>
      <c r="D312" s="216">
        <f t="shared" si="78"/>
        <v>14.6851</v>
      </c>
      <c r="E312" s="31"/>
      <c r="F312" s="37">
        <f t="shared" si="72"/>
        <v>3.8180999999999998</v>
      </c>
      <c r="G312" s="22">
        <f t="shared" si="73"/>
        <v>8.2236999999999991</v>
      </c>
      <c r="H312" s="22">
        <f t="shared" si="74"/>
        <v>5.1398000000000001</v>
      </c>
      <c r="I312" s="22">
        <f t="shared" si="75"/>
        <v>7.3426</v>
      </c>
      <c r="J312" s="22">
        <f t="shared" si="76"/>
        <v>4.4055</v>
      </c>
      <c r="K312" s="38">
        <f t="shared" si="77"/>
        <v>2.9369999999999998</v>
      </c>
      <c r="L312" s="31"/>
      <c r="M312" s="44">
        <f t="shared" si="79"/>
        <v>127.19</v>
      </c>
      <c r="N312" s="20">
        <f t="shared" si="80"/>
        <v>254.39</v>
      </c>
      <c r="O312" s="45">
        <f t="shared" si="81"/>
        <v>381.58</v>
      </c>
      <c r="P312" s="105"/>
      <c r="Q312" s="145">
        <v>4</v>
      </c>
      <c r="R312" s="44">
        <f>ROUND(index!$O$33+(C312*12)*index!$O$34,2)</f>
        <v>1082.93</v>
      </c>
      <c r="S312" s="45">
        <f>ROUND(index!$O$37+(C312*12)*index!$O$38,2)</f>
        <v>828.28</v>
      </c>
      <c r="T312" s="31"/>
      <c r="U312" s="145">
        <v>4</v>
      </c>
      <c r="V312" s="259">
        <f>ROUND(index!$O$41+(C312*12)*index!$O$42,2)</f>
        <v>1911.21</v>
      </c>
    </row>
    <row r="313" spans="1:22" x14ac:dyDescent="0.25">
      <c r="A313" s="108">
        <v>5</v>
      </c>
      <c r="B313" s="164">
        <f t="shared" si="71"/>
        <v>2359.87</v>
      </c>
      <c r="C313" s="344">
        <f>ROUND(B313*index!$O$8,2)</f>
        <v>2455.21</v>
      </c>
      <c r="D313" s="216">
        <f t="shared" si="78"/>
        <v>14.9102</v>
      </c>
      <c r="E313" s="31"/>
      <c r="F313" s="37">
        <f t="shared" si="72"/>
        <v>3.8767</v>
      </c>
      <c r="G313" s="22">
        <f t="shared" si="73"/>
        <v>8.3497000000000003</v>
      </c>
      <c r="H313" s="22">
        <f t="shared" si="74"/>
        <v>5.2186000000000003</v>
      </c>
      <c r="I313" s="22">
        <f t="shared" si="75"/>
        <v>7.4550999999999998</v>
      </c>
      <c r="J313" s="22">
        <f t="shared" si="76"/>
        <v>4.4730999999999996</v>
      </c>
      <c r="K313" s="38">
        <f t="shared" si="77"/>
        <v>2.9820000000000002</v>
      </c>
      <c r="L313" s="31"/>
      <c r="M313" s="44">
        <f t="shared" si="79"/>
        <v>129.13999999999999</v>
      </c>
      <c r="N313" s="20">
        <f t="shared" si="80"/>
        <v>258.29000000000002</v>
      </c>
      <c r="O313" s="45">
        <f t="shared" si="81"/>
        <v>387.43</v>
      </c>
      <c r="P313" s="105"/>
      <c r="Q313" s="145">
        <v>5</v>
      </c>
      <c r="R313" s="44">
        <f>ROUND(index!$O$33+(C313*12)*index!$O$34,2)</f>
        <v>1094.04</v>
      </c>
      <c r="S313" s="45">
        <f>ROUND(index!$O$37+(C313*12)*index!$O$38,2)</f>
        <v>830.64</v>
      </c>
      <c r="T313" s="31"/>
      <c r="U313" s="145">
        <v>5</v>
      </c>
      <c r="V313" s="259">
        <f>ROUND(index!$O$41+(C313*12)*index!$O$42,2)</f>
        <v>1924.68</v>
      </c>
    </row>
    <row r="314" spans="1:22" x14ac:dyDescent="0.25">
      <c r="A314" s="108">
        <v>6</v>
      </c>
      <c r="B314" s="164">
        <f t="shared" si="71"/>
        <v>2400.62</v>
      </c>
      <c r="C314" s="344">
        <f>ROUND(B314*index!$O$8,2)</f>
        <v>2497.61</v>
      </c>
      <c r="D314" s="216">
        <f t="shared" si="78"/>
        <v>15.1677</v>
      </c>
      <c r="E314" s="31"/>
      <c r="F314" s="37">
        <f t="shared" si="72"/>
        <v>3.9436</v>
      </c>
      <c r="G314" s="22">
        <f t="shared" si="73"/>
        <v>8.4939</v>
      </c>
      <c r="H314" s="22">
        <f t="shared" si="74"/>
        <v>5.3087</v>
      </c>
      <c r="I314" s="22">
        <f t="shared" si="75"/>
        <v>7.5838999999999999</v>
      </c>
      <c r="J314" s="22">
        <f t="shared" si="76"/>
        <v>4.5503</v>
      </c>
      <c r="K314" s="38">
        <f t="shared" si="77"/>
        <v>3.0335000000000001</v>
      </c>
      <c r="L314" s="31"/>
      <c r="M314" s="44">
        <f t="shared" si="79"/>
        <v>131.37</v>
      </c>
      <c r="N314" s="20">
        <f t="shared" si="80"/>
        <v>262.75</v>
      </c>
      <c r="O314" s="45">
        <f t="shared" si="81"/>
        <v>394.12</v>
      </c>
      <c r="P314" s="105"/>
      <c r="Q314" s="145">
        <v>6</v>
      </c>
      <c r="R314" s="44">
        <f>ROUND(index!$O$33+(C314*12)*index!$O$34,2)</f>
        <v>1106.76</v>
      </c>
      <c r="S314" s="45">
        <f>ROUND(index!$O$37+(C314*12)*index!$O$38,2)</f>
        <v>833.34</v>
      </c>
      <c r="T314" s="31"/>
      <c r="U314" s="145">
        <v>6</v>
      </c>
      <c r="V314" s="259">
        <f>ROUND(index!$O$41+(C314*12)*index!$O$42,2)</f>
        <v>1940.1</v>
      </c>
    </row>
    <row r="315" spans="1:22" x14ac:dyDescent="0.25">
      <c r="A315" s="108">
        <v>7</v>
      </c>
      <c r="B315" s="164">
        <f t="shared" si="71"/>
        <v>2432</v>
      </c>
      <c r="C315" s="344">
        <f>ROUND(B315*index!$O$8,2)</f>
        <v>2530.25</v>
      </c>
      <c r="D315" s="216">
        <f t="shared" si="78"/>
        <v>15.3659</v>
      </c>
      <c r="E315" s="31"/>
      <c r="F315" s="37">
        <f t="shared" si="72"/>
        <v>3.9950999999999999</v>
      </c>
      <c r="G315" s="22">
        <f t="shared" si="73"/>
        <v>8.6049000000000007</v>
      </c>
      <c r="H315" s="22">
        <f t="shared" si="74"/>
        <v>5.3780999999999999</v>
      </c>
      <c r="I315" s="22">
        <f t="shared" si="75"/>
        <v>7.6829999999999998</v>
      </c>
      <c r="J315" s="22">
        <f t="shared" si="76"/>
        <v>4.6097999999999999</v>
      </c>
      <c r="K315" s="38">
        <f t="shared" si="77"/>
        <v>3.0731999999999999</v>
      </c>
      <c r="L315" s="31"/>
      <c r="M315" s="44">
        <f t="shared" si="79"/>
        <v>133.09</v>
      </c>
      <c r="N315" s="20">
        <f t="shared" si="80"/>
        <v>266.18</v>
      </c>
      <c r="O315" s="45">
        <f t="shared" si="81"/>
        <v>399.27</v>
      </c>
      <c r="P315" s="105"/>
      <c r="Q315" s="145">
        <v>7</v>
      </c>
      <c r="R315" s="44">
        <f>ROUND(index!$O$33+(C315*12)*index!$O$34,2)</f>
        <v>1116.56</v>
      </c>
      <c r="S315" s="45">
        <f>ROUND(index!$O$37+(C315*12)*index!$O$38,2)</f>
        <v>835.41</v>
      </c>
      <c r="T315" s="31"/>
      <c r="U315" s="145">
        <v>7</v>
      </c>
      <c r="V315" s="259">
        <f>ROUND(index!$O$41+(C315*12)*index!$O$42,2)</f>
        <v>1951.97</v>
      </c>
    </row>
    <row r="316" spans="1:22" x14ac:dyDescent="0.25">
      <c r="A316" s="108">
        <v>8</v>
      </c>
      <c r="B316" s="164">
        <f t="shared" si="71"/>
        <v>2461.42</v>
      </c>
      <c r="C316" s="344">
        <f>ROUND(B316*index!$O$8,2)</f>
        <v>2560.86</v>
      </c>
      <c r="D316" s="216">
        <f t="shared" si="78"/>
        <v>15.5518</v>
      </c>
      <c r="E316" s="31"/>
      <c r="F316" s="37">
        <f t="shared" si="72"/>
        <v>4.0434999999999999</v>
      </c>
      <c r="G316" s="22">
        <f t="shared" si="73"/>
        <v>8.7089999999999996</v>
      </c>
      <c r="H316" s="22">
        <f t="shared" si="74"/>
        <v>5.4431000000000003</v>
      </c>
      <c r="I316" s="22">
        <f t="shared" si="75"/>
        <v>7.7759</v>
      </c>
      <c r="J316" s="22">
        <f t="shared" si="76"/>
        <v>4.6654999999999998</v>
      </c>
      <c r="K316" s="38">
        <f t="shared" si="77"/>
        <v>3.1103999999999998</v>
      </c>
      <c r="L316" s="31"/>
      <c r="M316" s="44">
        <f t="shared" si="79"/>
        <v>134.69999999999999</v>
      </c>
      <c r="N316" s="20">
        <f t="shared" si="80"/>
        <v>269.39999999999998</v>
      </c>
      <c r="O316" s="45">
        <f t="shared" si="81"/>
        <v>404.1</v>
      </c>
      <c r="P316" s="105"/>
      <c r="Q316" s="145">
        <v>8</v>
      </c>
      <c r="R316" s="44">
        <f>ROUND(index!$O$33+(C316*12)*index!$O$34,2)</f>
        <v>1125.74</v>
      </c>
      <c r="S316" s="45">
        <f>ROUND(index!$O$37+(C316*12)*index!$O$38,2)</f>
        <v>837.36</v>
      </c>
      <c r="T316" s="31"/>
      <c r="U316" s="145">
        <v>8</v>
      </c>
      <c r="V316" s="259">
        <f>ROUND(index!$O$41+(C316*12)*index!$O$42,2)</f>
        <v>1963.1</v>
      </c>
    </row>
    <row r="317" spans="1:22" x14ac:dyDescent="0.25">
      <c r="A317" s="108">
        <v>9</v>
      </c>
      <c r="B317" s="164">
        <f t="shared" si="71"/>
        <v>2488.96</v>
      </c>
      <c r="C317" s="344">
        <f>ROUND(B317*index!$O$8,2)</f>
        <v>2589.5100000000002</v>
      </c>
      <c r="D317" s="216">
        <f t="shared" si="78"/>
        <v>15.7258</v>
      </c>
      <c r="E317" s="31"/>
      <c r="F317" s="37">
        <f t="shared" si="72"/>
        <v>4.0887000000000002</v>
      </c>
      <c r="G317" s="22">
        <f t="shared" si="73"/>
        <v>8.8064</v>
      </c>
      <c r="H317" s="22">
        <f t="shared" si="74"/>
        <v>5.5039999999999996</v>
      </c>
      <c r="I317" s="22">
        <f t="shared" si="75"/>
        <v>7.8628999999999998</v>
      </c>
      <c r="J317" s="22">
        <f t="shared" si="76"/>
        <v>4.7176999999999998</v>
      </c>
      <c r="K317" s="38">
        <f t="shared" si="77"/>
        <v>3.1452</v>
      </c>
      <c r="L317" s="31"/>
      <c r="M317" s="44">
        <f t="shared" si="79"/>
        <v>136.21</v>
      </c>
      <c r="N317" s="20">
        <f t="shared" si="80"/>
        <v>272.42</v>
      </c>
      <c r="O317" s="45">
        <f t="shared" si="81"/>
        <v>408.62</v>
      </c>
      <c r="P317" s="105"/>
      <c r="Q317" s="145">
        <v>9</v>
      </c>
      <c r="R317" s="44">
        <f>ROUND(index!$O$33+(C317*12)*index!$O$34,2)</f>
        <v>1134.33</v>
      </c>
      <c r="S317" s="45">
        <f>ROUND(index!$O$37+(C317*12)*index!$O$38,2)</f>
        <v>839.18</v>
      </c>
      <c r="T317" s="31"/>
      <c r="U317" s="145">
        <v>9</v>
      </c>
      <c r="V317" s="259">
        <f>ROUND(index!$O$41+(C317*12)*index!$O$42,2)</f>
        <v>1973.52</v>
      </c>
    </row>
    <row r="318" spans="1:22" x14ac:dyDescent="0.25">
      <c r="A318" s="108">
        <v>10</v>
      </c>
      <c r="B318" s="164">
        <f t="shared" si="71"/>
        <v>2514.7199999999998</v>
      </c>
      <c r="C318" s="344">
        <f>ROUND(B318*index!$O$8,2)</f>
        <v>2616.31</v>
      </c>
      <c r="D318" s="216">
        <f t="shared" si="78"/>
        <v>15.888500000000001</v>
      </c>
      <c r="E318" s="31"/>
      <c r="F318" s="37">
        <f t="shared" si="72"/>
        <v>4.1310000000000002</v>
      </c>
      <c r="G318" s="22">
        <f t="shared" si="73"/>
        <v>8.8976000000000006</v>
      </c>
      <c r="H318" s="22">
        <f t="shared" si="74"/>
        <v>5.5609999999999999</v>
      </c>
      <c r="I318" s="22">
        <f t="shared" si="75"/>
        <v>7.9443000000000001</v>
      </c>
      <c r="J318" s="22">
        <f t="shared" si="76"/>
        <v>4.7666000000000004</v>
      </c>
      <c r="K318" s="38">
        <f t="shared" si="77"/>
        <v>3.1777000000000002</v>
      </c>
      <c r="L318" s="31"/>
      <c r="M318" s="44">
        <f t="shared" si="79"/>
        <v>137.62</v>
      </c>
      <c r="N318" s="20">
        <f t="shared" si="80"/>
        <v>275.24</v>
      </c>
      <c r="O318" s="45">
        <f t="shared" si="81"/>
        <v>412.85</v>
      </c>
      <c r="P318" s="105"/>
      <c r="Q318" s="145">
        <v>10</v>
      </c>
      <c r="R318" s="44">
        <f>ROUND(index!$O$33+(C318*12)*index!$O$34,2)</f>
        <v>1142.3699999999999</v>
      </c>
      <c r="S318" s="45">
        <f>ROUND(index!$O$37+(C318*12)*index!$O$38,2)</f>
        <v>840.89</v>
      </c>
      <c r="T318" s="31"/>
      <c r="U318" s="145">
        <v>10</v>
      </c>
      <c r="V318" s="259">
        <f>ROUND(index!$O$41+(C318*12)*index!$O$42,2)</f>
        <v>1983.26</v>
      </c>
    </row>
    <row r="319" spans="1:22" x14ac:dyDescent="0.25">
      <c r="A319" s="108">
        <v>11</v>
      </c>
      <c r="B319" s="164">
        <f t="shared" si="71"/>
        <v>2546.09</v>
      </c>
      <c r="C319" s="344">
        <f>ROUND(B319*index!$O$8,2)</f>
        <v>2648.95</v>
      </c>
      <c r="D319" s="216">
        <f t="shared" si="78"/>
        <v>16.0867</v>
      </c>
      <c r="E319" s="31"/>
      <c r="F319" s="37">
        <f t="shared" si="72"/>
        <v>4.1825000000000001</v>
      </c>
      <c r="G319" s="22">
        <f t="shared" si="73"/>
        <v>9.0085999999999995</v>
      </c>
      <c r="H319" s="22">
        <f t="shared" si="74"/>
        <v>5.6303000000000001</v>
      </c>
      <c r="I319" s="22">
        <f t="shared" si="75"/>
        <v>8.0434000000000001</v>
      </c>
      <c r="J319" s="22">
        <f t="shared" si="76"/>
        <v>4.8259999999999996</v>
      </c>
      <c r="K319" s="38">
        <f t="shared" si="77"/>
        <v>3.2172999999999998</v>
      </c>
      <c r="L319" s="31"/>
      <c r="M319" s="44">
        <f t="shared" si="79"/>
        <v>139.33000000000001</v>
      </c>
      <c r="N319" s="20">
        <f t="shared" si="80"/>
        <v>278.67</v>
      </c>
      <c r="O319" s="45">
        <f t="shared" si="81"/>
        <v>418</v>
      </c>
      <c r="P319" s="105"/>
      <c r="Q319" s="145">
        <v>11</v>
      </c>
      <c r="R319" s="44">
        <f>ROUND(index!$O$33+(C319*12)*index!$O$34,2)</f>
        <v>1152.17</v>
      </c>
      <c r="S319" s="45">
        <f>ROUND(index!$O$37+(C319*12)*index!$O$38,2)</f>
        <v>842.96</v>
      </c>
      <c r="T319" s="31"/>
      <c r="U319" s="145">
        <v>11</v>
      </c>
      <c r="V319" s="259">
        <f>ROUND(index!$O$41+(C319*12)*index!$O$42,2)</f>
        <v>1995.13</v>
      </c>
    </row>
    <row r="320" spans="1:22" x14ac:dyDescent="0.25">
      <c r="A320" s="108">
        <v>12</v>
      </c>
      <c r="B320" s="164">
        <f t="shared" si="71"/>
        <v>2568.5700000000002</v>
      </c>
      <c r="C320" s="344">
        <f>ROUND(B320*index!$O$8,2)</f>
        <v>2672.34</v>
      </c>
      <c r="D320" s="216">
        <f t="shared" si="78"/>
        <v>16.2288</v>
      </c>
      <c r="E320" s="31"/>
      <c r="F320" s="37">
        <f t="shared" si="72"/>
        <v>4.2195</v>
      </c>
      <c r="G320" s="22">
        <f t="shared" si="73"/>
        <v>9.0881000000000007</v>
      </c>
      <c r="H320" s="22">
        <f t="shared" si="74"/>
        <v>5.6801000000000004</v>
      </c>
      <c r="I320" s="22">
        <f t="shared" si="75"/>
        <v>8.1143999999999998</v>
      </c>
      <c r="J320" s="22">
        <f t="shared" si="76"/>
        <v>4.8685999999999998</v>
      </c>
      <c r="K320" s="38">
        <f t="shared" si="77"/>
        <v>3.2458</v>
      </c>
      <c r="L320" s="31"/>
      <c r="M320" s="44">
        <f t="shared" si="79"/>
        <v>140.57</v>
      </c>
      <c r="N320" s="20">
        <f t="shared" si="80"/>
        <v>281.13</v>
      </c>
      <c r="O320" s="45">
        <f t="shared" si="81"/>
        <v>421.7</v>
      </c>
      <c r="P320" s="105"/>
      <c r="Q320" s="145">
        <v>12</v>
      </c>
      <c r="R320" s="44">
        <f>ROUND(index!$O$33+(C320*12)*index!$O$34,2)</f>
        <v>1159.18</v>
      </c>
      <c r="S320" s="45">
        <f>ROUND(index!$O$37+(C320*12)*index!$O$38,2)</f>
        <v>844.45</v>
      </c>
      <c r="T320" s="31"/>
      <c r="U320" s="145">
        <v>12</v>
      </c>
      <c r="V320" s="259">
        <f>ROUND(index!$O$41+(C320*12)*index!$O$42,2)</f>
        <v>2003.63</v>
      </c>
    </row>
    <row r="321" spans="1:22" x14ac:dyDescent="0.25">
      <c r="A321" s="108">
        <v>13</v>
      </c>
      <c r="B321" s="164">
        <f t="shared" si="71"/>
        <v>2589.56</v>
      </c>
      <c r="C321" s="344">
        <f>ROUND(B321*index!$O$8,2)</f>
        <v>2694.18</v>
      </c>
      <c r="D321" s="216">
        <f t="shared" si="78"/>
        <v>16.3614</v>
      </c>
      <c r="E321" s="31"/>
      <c r="F321" s="37">
        <f t="shared" si="72"/>
        <v>4.2539999999999996</v>
      </c>
      <c r="G321" s="22">
        <f t="shared" si="73"/>
        <v>9.1623999999999999</v>
      </c>
      <c r="H321" s="22">
        <f t="shared" si="74"/>
        <v>5.7264999999999997</v>
      </c>
      <c r="I321" s="22">
        <f t="shared" si="75"/>
        <v>8.1806999999999999</v>
      </c>
      <c r="J321" s="22">
        <f t="shared" si="76"/>
        <v>4.9084000000000003</v>
      </c>
      <c r="K321" s="38">
        <f t="shared" si="77"/>
        <v>3.2723</v>
      </c>
      <c r="L321" s="31"/>
      <c r="M321" s="44">
        <f t="shared" si="79"/>
        <v>141.71</v>
      </c>
      <c r="N321" s="20">
        <f t="shared" si="80"/>
        <v>283.43</v>
      </c>
      <c r="O321" s="45">
        <f t="shared" si="81"/>
        <v>425.14</v>
      </c>
      <c r="P321" s="105"/>
      <c r="Q321" s="145">
        <v>13</v>
      </c>
      <c r="R321" s="44">
        <f>ROUND(index!$O$33+(C321*12)*index!$O$34,2)</f>
        <v>1165.73</v>
      </c>
      <c r="S321" s="45">
        <f>ROUND(index!$O$37+(C321*12)*index!$O$38,2)</f>
        <v>845.84</v>
      </c>
      <c r="T321" s="31"/>
      <c r="U321" s="145">
        <v>13</v>
      </c>
      <c r="V321" s="259">
        <f>ROUND(index!$O$41+(C321*12)*index!$O$42,2)</f>
        <v>2011.57</v>
      </c>
    </row>
    <row r="322" spans="1:22" x14ac:dyDescent="0.25">
      <c r="A322" s="108">
        <v>14</v>
      </c>
      <c r="B322" s="164">
        <f t="shared" si="71"/>
        <v>2609.13</v>
      </c>
      <c r="C322" s="344">
        <f>ROUND(B322*index!$O$8,2)</f>
        <v>2714.54</v>
      </c>
      <c r="D322" s="216">
        <f t="shared" si="78"/>
        <v>16.485099999999999</v>
      </c>
      <c r="E322" s="31"/>
      <c r="F322" s="37">
        <f t="shared" si="72"/>
        <v>4.2861000000000002</v>
      </c>
      <c r="G322" s="22">
        <f t="shared" si="73"/>
        <v>9.2317</v>
      </c>
      <c r="H322" s="22">
        <f t="shared" si="74"/>
        <v>5.7698</v>
      </c>
      <c r="I322" s="22">
        <f t="shared" si="75"/>
        <v>8.2425999999999995</v>
      </c>
      <c r="J322" s="22">
        <f t="shared" si="76"/>
        <v>4.9455</v>
      </c>
      <c r="K322" s="38">
        <f t="shared" si="77"/>
        <v>3.2970000000000002</v>
      </c>
      <c r="L322" s="31"/>
      <c r="M322" s="44">
        <f t="shared" si="79"/>
        <v>142.78</v>
      </c>
      <c r="N322" s="20">
        <f t="shared" si="80"/>
        <v>285.57</v>
      </c>
      <c r="O322" s="45">
        <f t="shared" si="81"/>
        <v>428.35</v>
      </c>
      <c r="P322" s="105"/>
      <c r="Q322" s="145">
        <v>14</v>
      </c>
      <c r="R322" s="44">
        <f>ROUND(index!$O$33+(C322*12)*index!$O$34,2)</f>
        <v>1171.8399999999999</v>
      </c>
      <c r="S322" s="45">
        <f>ROUND(index!$O$37+(C322*12)*index!$O$38,2)</f>
        <v>847.13</v>
      </c>
      <c r="T322" s="31"/>
      <c r="U322" s="145">
        <v>14</v>
      </c>
      <c r="V322" s="259">
        <f>ROUND(index!$O$41+(C322*12)*index!$O$42,2)</f>
        <v>2018.98</v>
      </c>
    </row>
    <row r="323" spans="1:22" x14ac:dyDescent="0.25">
      <c r="A323" s="108">
        <v>15</v>
      </c>
      <c r="B323" s="164">
        <f t="shared" si="71"/>
        <v>2627.37</v>
      </c>
      <c r="C323" s="344">
        <f>ROUND(B323*index!$O$8,2)</f>
        <v>2733.52</v>
      </c>
      <c r="D323" s="216">
        <f t="shared" si="78"/>
        <v>16.600300000000001</v>
      </c>
      <c r="E323" s="31"/>
      <c r="F323" s="37">
        <f t="shared" si="72"/>
        <v>4.3160999999999996</v>
      </c>
      <c r="G323" s="22">
        <f t="shared" si="73"/>
        <v>9.2962000000000007</v>
      </c>
      <c r="H323" s="22">
        <f t="shared" si="74"/>
        <v>5.8101000000000003</v>
      </c>
      <c r="I323" s="22">
        <f t="shared" si="75"/>
        <v>8.3002000000000002</v>
      </c>
      <c r="J323" s="22">
        <f t="shared" si="76"/>
        <v>4.9801000000000002</v>
      </c>
      <c r="K323" s="38">
        <f t="shared" si="77"/>
        <v>3.3201000000000001</v>
      </c>
      <c r="L323" s="31"/>
      <c r="M323" s="44">
        <f t="shared" si="79"/>
        <v>143.78</v>
      </c>
      <c r="N323" s="20">
        <f t="shared" si="80"/>
        <v>287.57</v>
      </c>
      <c r="O323" s="45">
        <f t="shared" si="81"/>
        <v>431.35</v>
      </c>
      <c r="P323" s="105"/>
      <c r="Q323" s="145">
        <v>15</v>
      </c>
      <c r="R323" s="44">
        <f>ROUND(index!$O$33+(C323*12)*index!$O$34,2)</f>
        <v>1177.54</v>
      </c>
      <c r="S323" s="45">
        <f>ROUND(index!$O$37+(C323*12)*index!$O$38,2)</f>
        <v>848.34</v>
      </c>
      <c r="T323" s="31"/>
      <c r="U323" s="145">
        <v>15</v>
      </c>
      <c r="V323" s="259">
        <f>ROUND(index!$O$41+(C323*12)*index!$O$42,2)</f>
        <v>2025.88</v>
      </c>
    </row>
    <row r="324" spans="1:22" x14ac:dyDescent="0.25">
      <c r="A324" s="108">
        <v>16</v>
      </c>
      <c r="B324" s="164">
        <f t="shared" si="71"/>
        <v>2648.42</v>
      </c>
      <c r="C324" s="344">
        <f>ROUND(B324*index!$O$8,2)</f>
        <v>2755.42</v>
      </c>
      <c r="D324" s="216">
        <f t="shared" si="78"/>
        <v>16.7333</v>
      </c>
      <c r="E324" s="31"/>
      <c r="F324" s="37">
        <f t="shared" si="72"/>
        <v>4.3506999999999998</v>
      </c>
      <c r="G324" s="22">
        <f t="shared" si="73"/>
        <v>9.3705999999999996</v>
      </c>
      <c r="H324" s="22">
        <f t="shared" si="74"/>
        <v>5.8567</v>
      </c>
      <c r="I324" s="22">
        <f t="shared" si="75"/>
        <v>8.3666999999999998</v>
      </c>
      <c r="J324" s="22">
        <f t="shared" si="76"/>
        <v>5.0199999999999996</v>
      </c>
      <c r="K324" s="38">
        <f t="shared" si="77"/>
        <v>3.3466999999999998</v>
      </c>
      <c r="L324" s="31"/>
      <c r="M324" s="44">
        <f t="shared" si="79"/>
        <v>144.94</v>
      </c>
      <c r="N324" s="20">
        <f t="shared" si="80"/>
        <v>289.87</v>
      </c>
      <c r="O324" s="45">
        <f t="shared" si="81"/>
        <v>434.81</v>
      </c>
      <c r="P324" s="105"/>
      <c r="Q324" s="145">
        <v>16</v>
      </c>
      <c r="R324" s="44">
        <f>ROUND(index!$O$33+(C324*12)*index!$O$34,2)</f>
        <v>1184.1099999999999</v>
      </c>
      <c r="S324" s="45">
        <f>ROUND(index!$O$37+(C324*12)*index!$O$38,2)</f>
        <v>849.73</v>
      </c>
      <c r="T324" s="31"/>
      <c r="U324" s="145">
        <v>16</v>
      </c>
      <c r="V324" s="259">
        <f>ROUND(index!$O$41+(C324*12)*index!$O$42,2)</f>
        <v>2033.84</v>
      </c>
    </row>
    <row r="325" spans="1:22" x14ac:dyDescent="0.25">
      <c r="A325" s="108">
        <v>17</v>
      </c>
      <c r="B325" s="164">
        <f t="shared" si="71"/>
        <v>2661.21</v>
      </c>
      <c r="C325" s="344">
        <f>ROUND(B325*index!$O$8,2)</f>
        <v>2768.72</v>
      </c>
      <c r="D325" s="216">
        <f t="shared" si="78"/>
        <v>16.8141</v>
      </c>
      <c r="E325" s="31"/>
      <c r="F325" s="37">
        <f t="shared" si="72"/>
        <v>4.3716999999999997</v>
      </c>
      <c r="G325" s="22">
        <f t="shared" si="73"/>
        <v>9.4159000000000006</v>
      </c>
      <c r="H325" s="22">
        <f t="shared" si="74"/>
        <v>5.8849</v>
      </c>
      <c r="I325" s="22">
        <f t="shared" si="75"/>
        <v>8.4070999999999998</v>
      </c>
      <c r="J325" s="22">
        <f t="shared" si="76"/>
        <v>5.0442</v>
      </c>
      <c r="K325" s="38">
        <f t="shared" si="77"/>
        <v>3.3628</v>
      </c>
      <c r="L325" s="31"/>
      <c r="M325" s="44">
        <f t="shared" si="79"/>
        <v>145.63</v>
      </c>
      <c r="N325" s="20">
        <f t="shared" si="80"/>
        <v>291.27</v>
      </c>
      <c r="O325" s="45">
        <f t="shared" si="81"/>
        <v>436.9</v>
      </c>
      <c r="P325" s="105"/>
      <c r="Q325" s="145">
        <v>17</v>
      </c>
      <c r="R325" s="44">
        <f>ROUND(index!$O$33+(C325*12)*index!$O$34,2)</f>
        <v>1188.0999999999999</v>
      </c>
      <c r="S325" s="45">
        <f>ROUND(index!$O$37+(C325*12)*index!$O$38,2)</f>
        <v>850.58</v>
      </c>
      <c r="T325" s="31"/>
      <c r="U325" s="145">
        <v>17</v>
      </c>
      <c r="V325" s="259">
        <f>ROUND(index!$O$41+(C325*12)*index!$O$42,2)</f>
        <v>2038.68</v>
      </c>
    </row>
    <row r="326" spans="1:22" x14ac:dyDescent="0.25">
      <c r="A326" s="108">
        <v>18</v>
      </c>
      <c r="B326" s="164">
        <f t="shared" si="71"/>
        <v>2673.1</v>
      </c>
      <c r="C326" s="344">
        <f>ROUND(B326*index!$O$8,2)</f>
        <v>2781.09</v>
      </c>
      <c r="D326" s="216">
        <f t="shared" si="78"/>
        <v>16.889199999999999</v>
      </c>
      <c r="E326" s="31"/>
      <c r="F326" s="37">
        <f t="shared" si="72"/>
        <v>4.3912000000000004</v>
      </c>
      <c r="G326" s="22">
        <f t="shared" si="73"/>
        <v>9.4580000000000002</v>
      </c>
      <c r="H326" s="22">
        <f t="shared" si="74"/>
        <v>5.9112</v>
      </c>
      <c r="I326" s="22">
        <f t="shared" si="75"/>
        <v>8.4445999999999994</v>
      </c>
      <c r="J326" s="22">
        <f t="shared" si="76"/>
        <v>5.0667999999999997</v>
      </c>
      <c r="K326" s="38">
        <f t="shared" si="77"/>
        <v>3.3778000000000001</v>
      </c>
      <c r="L326" s="31"/>
      <c r="M326" s="44">
        <f t="shared" si="79"/>
        <v>146.29</v>
      </c>
      <c r="N326" s="20">
        <f t="shared" si="80"/>
        <v>292.57</v>
      </c>
      <c r="O326" s="45">
        <f t="shared" si="81"/>
        <v>438.86</v>
      </c>
      <c r="P326" s="105"/>
      <c r="Q326" s="145">
        <v>18</v>
      </c>
      <c r="R326" s="44">
        <f>ROUND(index!$O$33+(C326*12)*index!$O$34,2)</f>
        <v>1191.81</v>
      </c>
      <c r="S326" s="45">
        <f>ROUND(index!$O$37+(C326*12)*index!$O$38,2)</f>
        <v>851.37</v>
      </c>
      <c r="T326" s="31"/>
      <c r="U326" s="145">
        <v>18</v>
      </c>
      <c r="V326" s="259">
        <f>ROUND(index!$O$41+(C326*12)*index!$O$42,2)</f>
        <v>2043.17</v>
      </c>
    </row>
    <row r="327" spans="1:22" x14ac:dyDescent="0.25">
      <c r="A327" s="108">
        <v>19</v>
      </c>
      <c r="B327" s="164">
        <f t="shared" si="71"/>
        <v>2684.15</v>
      </c>
      <c r="C327" s="344">
        <f>ROUND(B327*index!$O$8,2)</f>
        <v>2792.59</v>
      </c>
      <c r="D327" s="216">
        <f t="shared" si="78"/>
        <v>16.959</v>
      </c>
      <c r="E327" s="31"/>
      <c r="F327" s="37">
        <f t="shared" si="72"/>
        <v>4.4093</v>
      </c>
      <c r="G327" s="22">
        <f t="shared" si="73"/>
        <v>9.4969999999999999</v>
      </c>
      <c r="H327" s="22">
        <f t="shared" si="74"/>
        <v>5.9356999999999998</v>
      </c>
      <c r="I327" s="22">
        <f t="shared" si="75"/>
        <v>8.4794999999999998</v>
      </c>
      <c r="J327" s="22">
        <f t="shared" si="76"/>
        <v>5.0876999999999999</v>
      </c>
      <c r="K327" s="38">
        <f t="shared" si="77"/>
        <v>3.3917999999999999</v>
      </c>
      <c r="L327" s="31"/>
      <c r="M327" s="44">
        <f t="shared" si="79"/>
        <v>146.88999999999999</v>
      </c>
      <c r="N327" s="20">
        <f t="shared" si="80"/>
        <v>293.77999999999997</v>
      </c>
      <c r="O327" s="45">
        <f t="shared" si="81"/>
        <v>440.67</v>
      </c>
      <c r="P327" s="105"/>
      <c r="Q327" s="145">
        <v>19</v>
      </c>
      <c r="R327" s="44">
        <f>ROUND(index!$O$33+(C327*12)*index!$O$34,2)</f>
        <v>1195.26</v>
      </c>
      <c r="S327" s="45">
        <f>ROUND(index!$O$37+(C327*12)*index!$O$38,2)</f>
        <v>852.1</v>
      </c>
      <c r="T327" s="31"/>
      <c r="U327" s="145">
        <v>19</v>
      </c>
      <c r="V327" s="259">
        <f>ROUND(index!$O$41+(C327*12)*index!$O$42,2)</f>
        <v>2047.36</v>
      </c>
    </row>
    <row r="328" spans="1:22" x14ac:dyDescent="0.25">
      <c r="A328" s="108">
        <v>20</v>
      </c>
      <c r="B328" s="164">
        <f t="shared" si="71"/>
        <v>2694.41</v>
      </c>
      <c r="C328" s="344">
        <f>ROUND(B328*index!$O$8,2)</f>
        <v>2803.26</v>
      </c>
      <c r="D328" s="216">
        <f t="shared" si="78"/>
        <v>17.023800000000001</v>
      </c>
      <c r="E328" s="31"/>
      <c r="F328" s="37">
        <f t="shared" si="72"/>
        <v>4.4261999999999997</v>
      </c>
      <c r="G328" s="22">
        <f t="shared" si="73"/>
        <v>9.5333000000000006</v>
      </c>
      <c r="H328" s="22">
        <f t="shared" si="74"/>
        <v>5.9583000000000004</v>
      </c>
      <c r="I328" s="22">
        <f t="shared" si="75"/>
        <v>8.5119000000000007</v>
      </c>
      <c r="J328" s="22">
        <f t="shared" si="76"/>
        <v>5.1071</v>
      </c>
      <c r="K328" s="38">
        <f t="shared" si="77"/>
        <v>3.4047999999999998</v>
      </c>
      <c r="L328" s="31"/>
      <c r="M328" s="44">
        <f t="shared" si="79"/>
        <v>147.44999999999999</v>
      </c>
      <c r="N328" s="20">
        <f t="shared" si="80"/>
        <v>294.89999999999998</v>
      </c>
      <c r="O328" s="45">
        <f t="shared" si="81"/>
        <v>442.35</v>
      </c>
      <c r="P328" s="105"/>
      <c r="Q328" s="145">
        <v>20</v>
      </c>
      <c r="R328" s="44">
        <f>ROUND(index!$O$33+(C328*12)*index!$O$34,2)</f>
        <v>1198.46</v>
      </c>
      <c r="S328" s="45">
        <f>ROUND(index!$O$37+(C328*12)*index!$O$38,2)</f>
        <v>852.78</v>
      </c>
      <c r="T328" s="31"/>
      <c r="U328" s="145">
        <v>20</v>
      </c>
      <c r="V328" s="259">
        <f>ROUND(index!$O$41+(C328*12)*index!$O$42,2)</f>
        <v>2051.2399999999998</v>
      </c>
    </row>
    <row r="329" spans="1:22" x14ac:dyDescent="0.25">
      <c r="A329" s="108">
        <v>21</v>
      </c>
      <c r="B329" s="164">
        <f t="shared" si="71"/>
        <v>2711.23</v>
      </c>
      <c r="C329" s="344">
        <f>ROUND(B329*index!$O$8,2)</f>
        <v>2820.76</v>
      </c>
      <c r="D329" s="216">
        <f t="shared" si="78"/>
        <v>17.130099999999999</v>
      </c>
      <c r="E329" s="31"/>
      <c r="F329" s="37">
        <f t="shared" si="72"/>
        <v>4.4538000000000002</v>
      </c>
      <c r="G329" s="22">
        <f t="shared" si="73"/>
        <v>9.5929000000000002</v>
      </c>
      <c r="H329" s="22">
        <f t="shared" si="74"/>
        <v>5.9954999999999998</v>
      </c>
      <c r="I329" s="22">
        <f t="shared" si="75"/>
        <v>8.5650999999999993</v>
      </c>
      <c r="J329" s="22">
        <f t="shared" si="76"/>
        <v>5.1390000000000002</v>
      </c>
      <c r="K329" s="38">
        <f t="shared" si="77"/>
        <v>3.4260000000000002</v>
      </c>
      <c r="L329" s="31"/>
      <c r="M329" s="44">
        <f t="shared" si="79"/>
        <v>148.37</v>
      </c>
      <c r="N329" s="20">
        <f t="shared" si="80"/>
        <v>296.74</v>
      </c>
      <c r="O329" s="45">
        <f t="shared" si="81"/>
        <v>445.12</v>
      </c>
      <c r="P329" s="105"/>
      <c r="Q329" s="145">
        <v>21</v>
      </c>
      <c r="R329" s="44">
        <f>ROUND(index!$O$33+(C329*12)*index!$O$34,2)</f>
        <v>1203.71</v>
      </c>
      <c r="S329" s="45">
        <f>ROUND(index!$O$37+(C329*12)*index!$O$38,2)</f>
        <v>853.89</v>
      </c>
      <c r="T329" s="31"/>
      <c r="U329" s="145">
        <v>21</v>
      </c>
      <c r="V329" s="259">
        <f>ROUND(index!$O$41+(C329*12)*index!$O$42,2)</f>
        <v>2057.6</v>
      </c>
    </row>
    <row r="330" spans="1:22" x14ac:dyDescent="0.25">
      <c r="A330" s="108">
        <v>22</v>
      </c>
      <c r="B330" s="164">
        <f t="shared" si="71"/>
        <v>2720.07</v>
      </c>
      <c r="C330" s="344">
        <f>ROUND(B330*index!$O$8,2)</f>
        <v>2829.96</v>
      </c>
      <c r="D330" s="216">
        <f t="shared" si="78"/>
        <v>17.186</v>
      </c>
      <c r="E330" s="31"/>
      <c r="F330" s="37">
        <f t="shared" si="72"/>
        <v>4.4683999999999999</v>
      </c>
      <c r="G330" s="22">
        <f t="shared" si="73"/>
        <v>9.6242000000000001</v>
      </c>
      <c r="H330" s="22">
        <f t="shared" si="74"/>
        <v>6.0151000000000003</v>
      </c>
      <c r="I330" s="22">
        <f t="shared" si="75"/>
        <v>8.593</v>
      </c>
      <c r="J330" s="22">
        <f t="shared" si="76"/>
        <v>5.1558000000000002</v>
      </c>
      <c r="K330" s="38">
        <f t="shared" si="77"/>
        <v>3.4371999999999998</v>
      </c>
      <c r="L330" s="31"/>
      <c r="M330" s="44">
        <f t="shared" si="79"/>
        <v>148.86000000000001</v>
      </c>
      <c r="N330" s="20">
        <f t="shared" si="80"/>
        <v>297.70999999999998</v>
      </c>
      <c r="O330" s="45">
        <f t="shared" si="81"/>
        <v>446.57</v>
      </c>
      <c r="P330" s="105"/>
      <c r="Q330" s="145">
        <v>22</v>
      </c>
      <c r="R330" s="44">
        <f>ROUND(index!$O$33+(C330*12)*index!$O$34,2)</f>
        <v>1206.47</v>
      </c>
      <c r="S330" s="45">
        <f>ROUND(index!$O$37+(C330*12)*index!$O$38,2)</f>
        <v>854.48</v>
      </c>
      <c r="T330" s="31"/>
      <c r="U330" s="145">
        <v>22</v>
      </c>
      <c r="V330" s="259">
        <f>ROUND(index!$O$41+(C330*12)*index!$O$42,2)</f>
        <v>2060.94</v>
      </c>
    </row>
    <row r="331" spans="1:22" x14ac:dyDescent="0.25">
      <c r="A331" s="108">
        <v>23</v>
      </c>
      <c r="B331" s="164">
        <f t="shared" si="71"/>
        <v>2728.28</v>
      </c>
      <c r="C331" s="344">
        <f>ROUND(B331*index!$O$8,2)</f>
        <v>2838.5</v>
      </c>
      <c r="D331" s="216">
        <f t="shared" si="78"/>
        <v>17.2379</v>
      </c>
      <c r="E331" s="31"/>
      <c r="F331" s="37">
        <f t="shared" si="72"/>
        <v>4.4819000000000004</v>
      </c>
      <c r="G331" s="22">
        <f t="shared" si="73"/>
        <v>9.6532</v>
      </c>
      <c r="H331" s="22">
        <f t="shared" si="74"/>
        <v>6.0332999999999997</v>
      </c>
      <c r="I331" s="22">
        <f t="shared" si="75"/>
        <v>8.6189999999999998</v>
      </c>
      <c r="J331" s="22">
        <f t="shared" si="76"/>
        <v>5.1714000000000002</v>
      </c>
      <c r="K331" s="38">
        <f t="shared" si="77"/>
        <v>3.4476</v>
      </c>
      <c r="L331" s="31"/>
      <c r="M331" s="44">
        <f t="shared" si="79"/>
        <v>149.31</v>
      </c>
      <c r="N331" s="20">
        <f t="shared" si="80"/>
        <v>298.61</v>
      </c>
      <c r="O331" s="45">
        <f t="shared" si="81"/>
        <v>447.92</v>
      </c>
      <c r="P331" s="105"/>
      <c r="Q331" s="145">
        <v>23</v>
      </c>
      <c r="R331" s="44">
        <f>ROUND(index!$O$33+(C331*12)*index!$O$34,2)</f>
        <v>1209.03</v>
      </c>
      <c r="S331" s="45">
        <f>ROUND(index!$O$37+(C331*12)*index!$O$38,2)</f>
        <v>855.02</v>
      </c>
      <c r="T331" s="31"/>
      <c r="U331" s="145">
        <v>23</v>
      </c>
      <c r="V331" s="259">
        <f>ROUND(index!$O$41+(C331*12)*index!$O$42,2)</f>
        <v>2064.0500000000002</v>
      </c>
    </row>
    <row r="332" spans="1:22" x14ac:dyDescent="0.25">
      <c r="A332" s="108">
        <v>24</v>
      </c>
      <c r="B332" s="164">
        <f t="shared" si="71"/>
        <v>2735.9</v>
      </c>
      <c r="C332" s="344">
        <f>ROUND(B332*index!$O$8,2)</f>
        <v>2846.43</v>
      </c>
      <c r="D332" s="216">
        <f t="shared" si="78"/>
        <v>17.286000000000001</v>
      </c>
      <c r="E332" s="31"/>
      <c r="F332" s="37">
        <f t="shared" si="72"/>
        <v>4.4943999999999997</v>
      </c>
      <c r="G332" s="22">
        <f t="shared" si="73"/>
        <v>9.6801999999999992</v>
      </c>
      <c r="H332" s="22">
        <f t="shared" si="74"/>
        <v>6.0500999999999996</v>
      </c>
      <c r="I332" s="22">
        <f t="shared" si="75"/>
        <v>8.6430000000000007</v>
      </c>
      <c r="J332" s="22">
        <f t="shared" si="76"/>
        <v>5.1858000000000004</v>
      </c>
      <c r="K332" s="38">
        <f t="shared" si="77"/>
        <v>3.4571999999999998</v>
      </c>
      <c r="L332" s="31"/>
      <c r="M332" s="44">
        <f t="shared" si="79"/>
        <v>149.72</v>
      </c>
      <c r="N332" s="20">
        <f t="shared" si="80"/>
        <v>299.44</v>
      </c>
      <c r="O332" s="45">
        <f t="shared" si="81"/>
        <v>449.17</v>
      </c>
      <c r="P332" s="105"/>
      <c r="Q332" s="145">
        <v>24</v>
      </c>
      <c r="R332" s="44">
        <f>ROUND(index!$O$33+(C332*12)*index!$O$34,2)</f>
        <v>1211.4100000000001</v>
      </c>
      <c r="S332" s="45">
        <f>ROUND(index!$O$37+(C332*12)*index!$O$38,2)</f>
        <v>855.52</v>
      </c>
      <c r="T332" s="31"/>
      <c r="U332" s="145">
        <v>24</v>
      </c>
      <c r="V332" s="259">
        <f>ROUND(index!$O$41+(C332*12)*index!$O$42,2)</f>
        <v>2066.9299999999998</v>
      </c>
    </row>
    <row r="333" spans="1:22" x14ac:dyDescent="0.25">
      <c r="A333" s="108">
        <v>25</v>
      </c>
      <c r="B333" s="164">
        <f t="shared" si="71"/>
        <v>2742.96</v>
      </c>
      <c r="C333" s="344">
        <f>ROUND(B333*index!$O$8,2)</f>
        <v>2853.78</v>
      </c>
      <c r="D333" s="216">
        <f t="shared" si="78"/>
        <v>17.3306</v>
      </c>
      <c r="E333" s="31"/>
      <c r="F333" s="37">
        <f t="shared" si="72"/>
        <v>4.5060000000000002</v>
      </c>
      <c r="G333" s="22">
        <f t="shared" si="73"/>
        <v>9.7050999999999998</v>
      </c>
      <c r="H333" s="22">
        <f t="shared" si="74"/>
        <v>6.0656999999999996</v>
      </c>
      <c r="I333" s="22">
        <f t="shared" si="75"/>
        <v>8.6653000000000002</v>
      </c>
      <c r="J333" s="22">
        <f t="shared" si="76"/>
        <v>5.1992000000000003</v>
      </c>
      <c r="K333" s="38">
        <f t="shared" si="77"/>
        <v>3.4661</v>
      </c>
      <c r="L333" s="31"/>
      <c r="M333" s="44">
        <f t="shared" si="79"/>
        <v>150.11000000000001</v>
      </c>
      <c r="N333" s="20">
        <f t="shared" si="80"/>
        <v>300.22000000000003</v>
      </c>
      <c r="O333" s="45">
        <f t="shared" si="81"/>
        <v>450.33</v>
      </c>
      <c r="P333" s="105"/>
      <c r="Q333" s="145">
        <v>25</v>
      </c>
      <c r="R333" s="44">
        <f>ROUND(index!$O$33+(C333*12)*index!$O$34,2)</f>
        <v>1213.6099999999999</v>
      </c>
      <c r="S333" s="45">
        <f>ROUND(index!$O$37+(C333*12)*index!$O$38,2)</f>
        <v>855.99</v>
      </c>
      <c r="T333" s="31"/>
      <c r="U333" s="145">
        <v>25</v>
      </c>
      <c r="V333" s="259">
        <f>ROUND(index!$O$41+(C333*12)*index!$O$42,2)</f>
        <v>2069.6</v>
      </c>
    </row>
    <row r="334" spans="1:22" x14ac:dyDescent="0.25">
      <c r="A334" s="108">
        <v>26</v>
      </c>
      <c r="B334" s="164">
        <f t="shared" si="71"/>
        <v>2756.81</v>
      </c>
      <c r="C334" s="344">
        <f>ROUND(B334*index!$O$8,2)</f>
        <v>2868.19</v>
      </c>
      <c r="D334" s="216">
        <f t="shared" si="78"/>
        <v>17.418199999999999</v>
      </c>
      <c r="E334" s="31"/>
      <c r="F334" s="37">
        <f t="shared" si="72"/>
        <v>4.5286999999999997</v>
      </c>
      <c r="G334" s="22">
        <f t="shared" si="73"/>
        <v>9.7542000000000009</v>
      </c>
      <c r="H334" s="22">
        <f t="shared" si="74"/>
        <v>6.0964</v>
      </c>
      <c r="I334" s="22">
        <f t="shared" si="75"/>
        <v>8.7090999999999994</v>
      </c>
      <c r="J334" s="22">
        <f t="shared" si="76"/>
        <v>5.2255000000000003</v>
      </c>
      <c r="K334" s="38">
        <f t="shared" si="77"/>
        <v>3.4836</v>
      </c>
      <c r="L334" s="31"/>
      <c r="M334" s="44">
        <f t="shared" si="79"/>
        <v>150.87</v>
      </c>
      <c r="N334" s="20">
        <f t="shared" si="80"/>
        <v>301.73</v>
      </c>
      <c r="O334" s="45">
        <f t="shared" si="81"/>
        <v>452.6</v>
      </c>
      <c r="P334" s="105"/>
      <c r="Q334" s="145">
        <v>26</v>
      </c>
      <c r="R334" s="44">
        <f>ROUND(index!$O$33+(C334*12)*index!$O$34,2)</f>
        <v>1217.94</v>
      </c>
      <c r="S334" s="45">
        <f>ROUND(index!$O$37+(C334*12)*index!$O$38,2)</f>
        <v>856.91</v>
      </c>
      <c r="T334" s="31"/>
      <c r="U334" s="145">
        <v>26</v>
      </c>
      <c r="V334" s="259">
        <f>ROUND(index!$O$41+(C334*12)*index!$O$42,2)</f>
        <v>2074.84</v>
      </c>
    </row>
    <row r="335" spans="1:22" x14ac:dyDescent="0.25">
      <c r="A335" s="108">
        <v>27</v>
      </c>
      <c r="B335" s="164">
        <f t="shared" si="71"/>
        <v>2762.88</v>
      </c>
      <c r="C335" s="344">
        <f>ROUND(B335*index!$O$8,2)</f>
        <v>2874.5</v>
      </c>
      <c r="D335" s="216">
        <f t="shared" si="78"/>
        <v>17.456499999999998</v>
      </c>
      <c r="E335" s="31"/>
      <c r="F335" s="37">
        <f t="shared" si="72"/>
        <v>4.5387000000000004</v>
      </c>
      <c r="G335" s="22">
        <f t="shared" si="73"/>
        <v>9.7756000000000007</v>
      </c>
      <c r="H335" s="22">
        <f t="shared" si="74"/>
        <v>6.1097999999999999</v>
      </c>
      <c r="I335" s="22">
        <f t="shared" si="75"/>
        <v>8.7283000000000008</v>
      </c>
      <c r="J335" s="22">
        <f t="shared" si="76"/>
        <v>5.2370000000000001</v>
      </c>
      <c r="K335" s="38">
        <f t="shared" si="77"/>
        <v>3.4912999999999998</v>
      </c>
      <c r="L335" s="31"/>
      <c r="M335" s="44">
        <f t="shared" si="79"/>
        <v>151.19999999999999</v>
      </c>
      <c r="N335" s="20">
        <f t="shared" si="80"/>
        <v>302.39999999999998</v>
      </c>
      <c r="O335" s="45">
        <f t="shared" si="81"/>
        <v>453.6</v>
      </c>
      <c r="P335" s="105"/>
      <c r="Q335" s="145">
        <v>27</v>
      </c>
      <c r="R335" s="44">
        <f>ROUND(index!$O$33+(C335*12)*index!$O$34,2)</f>
        <v>1219.83</v>
      </c>
      <c r="S335" s="45">
        <f>ROUND(index!$O$37+(C335*12)*index!$O$38,2)</f>
        <v>857.31</v>
      </c>
      <c r="T335" s="31"/>
      <c r="U335" s="145">
        <v>27</v>
      </c>
      <c r="V335" s="259">
        <f>ROUND(index!$O$41+(C335*12)*index!$O$42,2)</f>
        <v>2077.14</v>
      </c>
    </row>
    <row r="336" spans="1:22" x14ac:dyDescent="0.25">
      <c r="A336" s="108">
        <v>28</v>
      </c>
      <c r="B336" s="164">
        <f t="shared" si="71"/>
        <v>2768.52</v>
      </c>
      <c r="C336" s="344">
        <f>ROUND(B336*index!$O$8,2)</f>
        <v>2880.37</v>
      </c>
      <c r="D336" s="216">
        <f t="shared" si="78"/>
        <v>17.492100000000001</v>
      </c>
      <c r="E336" s="31"/>
      <c r="F336" s="37">
        <f t="shared" si="72"/>
        <v>4.5479000000000003</v>
      </c>
      <c r="G336" s="22">
        <f t="shared" si="73"/>
        <v>9.7956000000000003</v>
      </c>
      <c r="H336" s="22">
        <f t="shared" si="74"/>
        <v>6.1222000000000003</v>
      </c>
      <c r="I336" s="22">
        <f t="shared" si="75"/>
        <v>8.7461000000000002</v>
      </c>
      <c r="J336" s="22">
        <f t="shared" si="76"/>
        <v>5.2476000000000003</v>
      </c>
      <c r="K336" s="38">
        <f t="shared" si="77"/>
        <v>3.4984000000000002</v>
      </c>
      <c r="L336" s="31"/>
      <c r="M336" s="44">
        <f t="shared" si="79"/>
        <v>151.51</v>
      </c>
      <c r="N336" s="20">
        <f t="shared" si="80"/>
        <v>303.01</v>
      </c>
      <c r="O336" s="45">
        <f t="shared" si="81"/>
        <v>454.52</v>
      </c>
      <c r="P336" s="105"/>
      <c r="Q336" s="145">
        <v>28</v>
      </c>
      <c r="R336" s="44">
        <f>ROUND(index!$O$33+(C336*12)*index!$O$34,2)</f>
        <v>1221.5899999999999</v>
      </c>
      <c r="S336" s="45">
        <f>ROUND(index!$O$37+(C336*12)*index!$O$38,2)</f>
        <v>857.68</v>
      </c>
      <c r="T336" s="31"/>
      <c r="U336" s="145">
        <v>28</v>
      </c>
      <c r="V336" s="259">
        <f>ROUND(index!$O$41+(C336*12)*index!$O$42,2)</f>
        <v>2079.27</v>
      </c>
    </row>
    <row r="337" spans="1:22" x14ac:dyDescent="0.25">
      <c r="A337" s="108">
        <v>29</v>
      </c>
      <c r="B337" s="164">
        <f t="shared" si="71"/>
        <v>2773.74</v>
      </c>
      <c r="C337" s="344">
        <f>ROUND(B337*index!$O$8,2)</f>
        <v>2885.8</v>
      </c>
      <c r="D337" s="216">
        <f t="shared" si="78"/>
        <v>17.525099999999998</v>
      </c>
      <c r="E337" s="31"/>
      <c r="F337" s="37">
        <f t="shared" si="72"/>
        <v>4.5564999999999998</v>
      </c>
      <c r="G337" s="22">
        <f t="shared" si="73"/>
        <v>9.8140999999999998</v>
      </c>
      <c r="H337" s="22">
        <f t="shared" si="74"/>
        <v>6.1337999999999999</v>
      </c>
      <c r="I337" s="22">
        <f t="shared" si="75"/>
        <v>8.7626000000000008</v>
      </c>
      <c r="J337" s="22">
        <f t="shared" si="76"/>
        <v>5.2575000000000003</v>
      </c>
      <c r="K337" s="38">
        <f t="shared" si="77"/>
        <v>3.5049999999999999</v>
      </c>
      <c r="L337" s="31"/>
      <c r="M337" s="44">
        <f t="shared" si="79"/>
        <v>151.79</v>
      </c>
      <c r="N337" s="20">
        <f t="shared" si="80"/>
        <v>303.58999999999997</v>
      </c>
      <c r="O337" s="45">
        <f t="shared" si="81"/>
        <v>455.38</v>
      </c>
      <c r="P337" s="105"/>
      <c r="Q337" s="145">
        <v>29</v>
      </c>
      <c r="R337" s="44">
        <f>ROUND(index!$O$33+(C337*12)*index!$O$34,2)</f>
        <v>1223.22</v>
      </c>
      <c r="S337" s="45">
        <f>ROUND(index!$O$37+(C337*12)*index!$O$38,2)</f>
        <v>858.03</v>
      </c>
      <c r="T337" s="31"/>
      <c r="U337" s="145">
        <v>29</v>
      </c>
      <c r="V337" s="259">
        <f>ROUND(index!$O$41+(C337*12)*index!$O$42,2)</f>
        <v>2081.25</v>
      </c>
    </row>
    <row r="338" spans="1:22" x14ac:dyDescent="0.25">
      <c r="A338" s="108">
        <v>30</v>
      </c>
      <c r="B338" s="164">
        <f t="shared" si="71"/>
        <v>2778.58</v>
      </c>
      <c r="C338" s="344">
        <f>ROUND(B338*index!$O$8,2)</f>
        <v>2890.83</v>
      </c>
      <c r="D338" s="216">
        <f t="shared" si="78"/>
        <v>17.555599999999998</v>
      </c>
      <c r="E338" s="31"/>
      <c r="F338" s="37">
        <f t="shared" si="72"/>
        <v>4.5644999999999998</v>
      </c>
      <c r="G338" s="22">
        <f t="shared" si="73"/>
        <v>9.8310999999999993</v>
      </c>
      <c r="H338" s="22">
        <f t="shared" si="74"/>
        <v>6.1444999999999999</v>
      </c>
      <c r="I338" s="22">
        <f t="shared" si="75"/>
        <v>8.7777999999999992</v>
      </c>
      <c r="J338" s="22">
        <f t="shared" si="76"/>
        <v>5.2667000000000002</v>
      </c>
      <c r="K338" s="38">
        <f t="shared" si="77"/>
        <v>3.5110999999999999</v>
      </c>
      <c r="L338" s="31"/>
      <c r="M338" s="44">
        <f t="shared" si="79"/>
        <v>152.06</v>
      </c>
      <c r="N338" s="20">
        <f t="shared" si="80"/>
        <v>304.12</v>
      </c>
      <c r="O338" s="45">
        <f t="shared" si="81"/>
        <v>456.17</v>
      </c>
      <c r="P338" s="105"/>
      <c r="Q338" s="145">
        <v>30</v>
      </c>
      <c r="R338" s="44">
        <f>ROUND(index!$O$33+(C338*12)*index!$O$34,2)</f>
        <v>1224.73</v>
      </c>
      <c r="S338" s="45">
        <f>ROUND(index!$O$37+(C338*12)*index!$O$38,2)</f>
        <v>858.35</v>
      </c>
      <c r="T338" s="31"/>
      <c r="U338" s="145">
        <v>30</v>
      </c>
      <c r="V338" s="259">
        <f>ROUND(index!$O$41+(C338*12)*index!$O$42,2)</f>
        <v>2083.08</v>
      </c>
    </row>
    <row r="339" spans="1:22" x14ac:dyDescent="0.25">
      <c r="A339" s="108">
        <v>31</v>
      </c>
      <c r="B339" s="164">
        <f t="shared" si="71"/>
        <v>2790.3</v>
      </c>
      <c r="C339" s="344">
        <f>ROUND(B339*index!$O$8,2)</f>
        <v>2903.03</v>
      </c>
      <c r="D339" s="216">
        <f t="shared" si="78"/>
        <v>17.6297</v>
      </c>
      <c r="E339" s="31"/>
      <c r="F339" s="37">
        <f t="shared" si="72"/>
        <v>4.5837000000000003</v>
      </c>
      <c r="G339" s="22">
        <f t="shared" si="73"/>
        <v>9.8726000000000003</v>
      </c>
      <c r="H339" s="22">
        <f t="shared" si="74"/>
        <v>6.1703999999999999</v>
      </c>
      <c r="I339" s="22">
        <f t="shared" si="75"/>
        <v>8.8148999999999997</v>
      </c>
      <c r="J339" s="22">
        <f t="shared" si="76"/>
        <v>5.2888999999999999</v>
      </c>
      <c r="K339" s="38">
        <f t="shared" si="77"/>
        <v>3.5259</v>
      </c>
      <c r="L339" s="31"/>
      <c r="M339" s="44">
        <f t="shared" si="79"/>
        <v>152.69999999999999</v>
      </c>
      <c r="N339" s="20">
        <f t="shared" si="80"/>
        <v>305.39999999999998</v>
      </c>
      <c r="O339" s="45">
        <f t="shared" si="81"/>
        <v>458.1</v>
      </c>
      <c r="P339" s="105"/>
      <c r="Q339" s="145">
        <v>31</v>
      </c>
      <c r="R339" s="44">
        <f>ROUND(index!$O$33+(C339*12)*index!$O$34,2)</f>
        <v>1228.3900000000001</v>
      </c>
      <c r="S339" s="45">
        <f>ROUND(index!$O$37+(C339*12)*index!$O$38,2)</f>
        <v>859.12</v>
      </c>
      <c r="T339" s="31"/>
      <c r="U339" s="145">
        <v>31</v>
      </c>
      <c r="V339" s="259">
        <f>ROUND(index!$O$41+(C339*12)*index!$O$42,2)</f>
        <v>2087.5100000000002</v>
      </c>
    </row>
    <row r="340" spans="1:22" x14ac:dyDescent="0.25">
      <c r="A340" s="109">
        <v>32</v>
      </c>
      <c r="B340" s="164">
        <f t="shared" si="71"/>
        <v>2794.46</v>
      </c>
      <c r="C340" s="344">
        <f>ROUND(B340*index!$O$8,2)</f>
        <v>2907.36</v>
      </c>
      <c r="D340" s="216">
        <f t="shared" si="78"/>
        <v>17.655999999999999</v>
      </c>
      <c r="E340" s="31"/>
      <c r="F340" s="37">
        <f t="shared" si="72"/>
        <v>4.5906000000000002</v>
      </c>
      <c r="G340" s="22">
        <f t="shared" si="73"/>
        <v>9.8873999999999995</v>
      </c>
      <c r="H340" s="22">
        <f t="shared" si="74"/>
        <v>6.1795999999999998</v>
      </c>
      <c r="I340" s="22">
        <f t="shared" si="75"/>
        <v>8.8279999999999994</v>
      </c>
      <c r="J340" s="22">
        <f t="shared" si="76"/>
        <v>5.2968000000000002</v>
      </c>
      <c r="K340" s="38">
        <f t="shared" si="77"/>
        <v>3.5312000000000001</v>
      </c>
      <c r="L340" s="31"/>
      <c r="M340" s="44">
        <f t="shared" si="79"/>
        <v>152.93</v>
      </c>
      <c r="N340" s="20">
        <f t="shared" si="80"/>
        <v>305.85000000000002</v>
      </c>
      <c r="O340" s="45">
        <f t="shared" si="81"/>
        <v>458.78</v>
      </c>
      <c r="P340" s="105"/>
      <c r="Q340" s="146">
        <v>32</v>
      </c>
      <c r="R340" s="44">
        <f>ROUND(index!$O$33+(C340*12)*index!$O$34,2)</f>
        <v>1229.69</v>
      </c>
      <c r="S340" s="45">
        <f>ROUND(index!$O$37+(C340*12)*index!$O$38,2)</f>
        <v>859.4</v>
      </c>
      <c r="T340" s="31"/>
      <c r="U340" s="146">
        <v>32</v>
      </c>
      <c r="V340" s="259">
        <f>ROUND(index!$O$41+(C340*12)*index!$O$42,2)</f>
        <v>2089.09</v>
      </c>
    </row>
    <row r="341" spans="1:22" x14ac:dyDescent="0.25">
      <c r="A341" s="109">
        <v>33</v>
      </c>
      <c r="B341" s="164">
        <f t="shared" si="71"/>
        <v>2798.31</v>
      </c>
      <c r="C341" s="344">
        <f>ROUND(B341*index!$O$8,2)</f>
        <v>2911.36</v>
      </c>
      <c r="D341" s="216">
        <f t="shared" si="78"/>
        <v>17.680299999999999</v>
      </c>
      <c r="E341" s="31"/>
      <c r="F341" s="37">
        <f t="shared" si="72"/>
        <v>4.5968999999999998</v>
      </c>
      <c r="G341" s="22">
        <f t="shared" si="73"/>
        <v>9.9009999999999998</v>
      </c>
      <c r="H341" s="22">
        <f t="shared" si="74"/>
        <v>6.1881000000000004</v>
      </c>
      <c r="I341" s="22">
        <f t="shared" si="75"/>
        <v>8.8401999999999994</v>
      </c>
      <c r="J341" s="22">
        <f t="shared" si="76"/>
        <v>5.3041</v>
      </c>
      <c r="K341" s="38">
        <f t="shared" si="77"/>
        <v>3.5360999999999998</v>
      </c>
      <c r="L341" s="31"/>
      <c r="M341" s="44">
        <f t="shared" si="79"/>
        <v>153.13999999999999</v>
      </c>
      <c r="N341" s="20">
        <f t="shared" si="80"/>
        <v>306.27999999999997</v>
      </c>
      <c r="O341" s="45">
        <f t="shared" si="81"/>
        <v>459.41</v>
      </c>
      <c r="P341" s="105"/>
      <c r="Q341" s="146">
        <v>33</v>
      </c>
      <c r="R341" s="44">
        <f>ROUND(index!$O$33+(C341*12)*index!$O$34,2)</f>
        <v>1230.8900000000001</v>
      </c>
      <c r="S341" s="45">
        <f>ROUND(index!$O$37+(C341*12)*index!$O$38,2)</f>
        <v>859.65</v>
      </c>
      <c r="T341" s="31"/>
      <c r="U341" s="146">
        <v>33</v>
      </c>
      <c r="V341" s="259">
        <f>ROUND(index!$O$41+(C341*12)*index!$O$42,2)</f>
        <v>2090.54</v>
      </c>
    </row>
    <row r="342" spans="1:22" x14ac:dyDescent="0.25">
      <c r="A342" s="109">
        <v>34</v>
      </c>
      <c r="B342" s="164">
        <f t="shared" si="71"/>
        <v>2801.87</v>
      </c>
      <c r="C342" s="344">
        <f>ROUND(B342*index!$O$8,2)</f>
        <v>2915.07</v>
      </c>
      <c r="D342" s="216">
        <f t="shared" si="78"/>
        <v>17.7029</v>
      </c>
      <c r="E342" s="31"/>
      <c r="F342" s="37">
        <f t="shared" si="72"/>
        <v>4.6028000000000002</v>
      </c>
      <c r="G342" s="22">
        <f t="shared" si="73"/>
        <v>9.9136000000000006</v>
      </c>
      <c r="H342" s="22">
        <f t="shared" si="74"/>
        <v>6.1959999999999997</v>
      </c>
      <c r="I342" s="22">
        <f t="shared" si="75"/>
        <v>8.8514999999999997</v>
      </c>
      <c r="J342" s="22">
        <f t="shared" si="76"/>
        <v>5.3109000000000002</v>
      </c>
      <c r="K342" s="38">
        <f t="shared" si="77"/>
        <v>3.5406</v>
      </c>
      <c r="L342" s="31"/>
      <c r="M342" s="44">
        <f t="shared" si="79"/>
        <v>153.33000000000001</v>
      </c>
      <c r="N342" s="20">
        <f t="shared" si="80"/>
        <v>306.67</v>
      </c>
      <c r="O342" s="45">
        <f t="shared" si="81"/>
        <v>460</v>
      </c>
      <c r="P342" s="105"/>
      <c r="Q342" s="146">
        <v>34</v>
      </c>
      <c r="R342" s="44">
        <f>ROUND(index!$O$33+(C342*12)*index!$O$34,2)</f>
        <v>1232</v>
      </c>
      <c r="S342" s="45">
        <f>ROUND(index!$O$37+(C342*12)*index!$O$38,2)</f>
        <v>859.89</v>
      </c>
      <c r="T342" s="31"/>
      <c r="U342" s="146">
        <v>34</v>
      </c>
      <c r="V342" s="259">
        <f>ROUND(index!$O$41+(C342*12)*index!$O$42,2)</f>
        <v>2091.89</v>
      </c>
    </row>
    <row r="343" spans="1:22" ht="13.8" thickBot="1" x14ac:dyDescent="0.3">
      <c r="A343" s="110">
        <v>35</v>
      </c>
      <c r="B343" s="313">
        <f t="shared" si="71"/>
        <v>2805.17</v>
      </c>
      <c r="C343" s="345">
        <f>ROUND(B343*index!$O$8,2)</f>
        <v>2918.5</v>
      </c>
      <c r="D343" s="217">
        <f t="shared" si="78"/>
        <v>17.723700000000001</v>
      </c>
      <c r="E343" s="31"/>
      <c r="F343" s="335">
        <f t="shared" si="72"/>
        <v>4.6082000000000001</v>
      </c>
      <c r="G343" s="336">
        <f t="shared" si="73"/>
        <v>9.9253</v>
      </c>
      <c r="H343" s="336">
        <f t="shared" si="74"/>
        <v>6.2032999999999996</v>
      </c>
      <c r="I343" s="336">
        <f t="shared" si="75"/>
        <v>8.8619000000000003</v>
      </c>
      <c r="J343" s="336">
        <f t="shared" si="76"/>
        <v>5.3170999999999999</v>
      </c>
      <c r="K343" s="337">
        <f t="shared" si="77"/>
        <v>3.5447000000000002</v>
      </c>
      <c r="L343" s="31"/>
      <c r="M343" s="46">
        <f t="shared" si="79"/>
        <v>153.51</v>
      </c>
      <c r="N343" s="47">
        <f t="shared" si="80"/>
        <v>307.02999999999997</v>
      </c>
      <c r="O343" s="48">
        <f t="shared" si="81"/>
        <v>460.54</v>
      </c>
      <c r="P343" s="105"/>
      <c r="Q343" s="147">
        <v>35</v>
      </c>
      <c r="R343" s="46">
        <f>ROUND(index!$O$33+(C343*12)*index!$O$34,2)</f>
        <v>1233.03</v>
      </c>
      <c r="S343" s="48">
        <f>ROUND(index!$O$37+(C343*12)*index!$O$38,2)</f>
        <v>860.11</v>
      </c>
      <c r="T343" s="31"/>
      <c r="U343" s="147">
        <v>35</v>
      </c>
      <c r="V343" s="260">
        <f>ROUND(index!$O$41+(C343*12)*index!$O$42,2)</f>
        <v>2093.14</v>
      </c>
    </row>
    <row r="350" spans="1:22" x14ac:dyDescent="0.25">
      <c r="C350" s="329"/>
      <c r="D350" s="170"/>
    </row>
    <row r="351" spans="1:22" ht="16.2" thickBot="1" x14ac:dyDescent="0.35">
      <c r="B351" s="346"/>
      <c r="C351" s="170"/>
      <c r="D351" s="170"/>
    </row>
    <row r="352" spans="1:22" ht="16.2" thickBot="1" x14ac:dyDescent="0.35">
      <c r="A352" s="32"/>
      <c r="B352" s="351" t="s">
        <v>186</v>
      </c>
      <c r="C352" s="347" t="s">
        <v>163</v>
      </c>
      <c r="D352" s="350"/>
      <c r="E352" s="32"/>
      <c r="F352" s="352" t="s">
        <v>197</v>
      </c>
      <c r="G352" s="353"/>
      <c r="H352" s="353"/>
      <c r="I352" s="353"/>
      <c r="J352" s="353"/>
      <c r="K352" s="354"/>
      <c r="L352" s="32"/>
      <c r="M352" s="352" t="s">
        <v>203</v>
      </c>
      <c r="N352" s="353"/>
      <c r="O352" s="354"/>
      <c r="P352" s="32"/>
      <c r="Q352" s="32"/>
      <c r="R352" s="355" t="s">
        <v>451</v>
      </c>
      <c r="S352" s="356" t="s">
        <v>451</v>
      </c>
      <c r="T352" s="32"/>
      <c r="U352" s="32"/>
      <c r="V352" s="357" t="s">
        <v>452</v>
      </c>
    </row>
    <row r="353" spans="1:22" x14ac:dyDescent="0.25">
      <c r="M353" s="24" t="s">
        <v>198</v>
      </c>
      <c r="N353" s="25" t="s">
        <v>199</v>
      </c>
      <c r="O353" s="26" t="s">
        <v>200</v>
      </c>
      <c r="R353" s="176"/>
      <c r="S353" s="176"/>
      <c r="V353" s="176"/>
    </row>
    <row r="354" spans="1:22" ht="16.2" thickBot="1" x14ac:dyDescent="0.35">
      <c r="B354" s="121" t="s">
        <v>179</v>
      </c>
      <c r="C354" s="121" t="s">
        <v>179</v>
      </c>
      <c r="D354" s="121" t="s">
        <v>179</v>
      </c>
      <c r="M354" s="27">
        <v>5.2600000000000001E-2</v>
      </c>
      <c r="N354" s="28">
        <v>0.1052</v>
      </c>
      <c r="O354" s="29">
        <v>0.1578</v>
      </c>
      <c r="R354" s="348"/>
      <c r="S354" s="348"/>
      <c r="V354" s="348"/>
    </row>
    <row r="355" spans="1:22" x14ac:dyDescent="0.25">
      <c r="A355" s="6"/>
      <c r="B355" s="1" t="s">
        <v>98</v>
      </c>
      <c r="C355" s="1" t="s">
        <v>469</v>
      </c>
      <c r="D355" s="1" t="s">
        <v>469</v>
      </c>
      <c r="E355" s="6"/>
      <c r="K355" s="176"/>
      <c r="L355" s="6"/>
      <c r="M355" s="176"/>
      <c r="N355" s="176"/>
      <c r="O355" s="176"/>
      <c r="P355" s="6"/>
      <c r="Q355" s="6"/>
      <c r="R355" s="349" t="s">
        <v>211</v>
      </c>
      <c r="S355" s="349" t="s">
        <v>210</v>
      </c>
      <c r="T355" s="6"/>
      <c r="U355" s="6"/>
      <c r="V355" s="349" t="s">
        <v>471</v>
      </c>
    </row>
    <row r="356" spans="1:22" ht="13.8" thickBot="1" x14ac:dyDescent="0.3">
      <c r="A356" s="13"/>
      <c r="B356" s="1" t="s">
        <v>34</v>
      </c>
      <c r="C356" s="1" t="s">
        <v>34</v>
      </c>
      <c r="D356" s="35" t="s">
        <v>470</v>
      </c>
      <c r="E356" s="13"/>
      <c r="F356" s="13" t="s">
        <v>201</v>
      </c>
      <c r="G356" s="13" t="s">
        <v>201</v>
      </c>
      <c r="H356" s="13" t="s">
        <v>201</v>
      </c>
      <c r="I356" s="13" t="s">
        <v>201</v>
      </c>
      <c r="J356" s="13" t="s">
        <v>201</v>
      </c>
      <c r="K356" s="13" t="s">
        <v>201</v>
      </c>
      <c r="L356" s="13"/>
      <c r="M356" s="13" t="s">
        <v>155</v>
      </c>
      <c r="N356" s="13" t="s">
        <v>155</v>
      </c>
      <c r="O356" s="13" t="s">
        <v>155</v>
      </c>
      <c r="P356" s="13"/>
      <c r="Q356" s="13"/>
      <c r="R356" s="160" t="s">
        <v>212</v>
      </c>
      <c r="S356" s="160" t="s">
        <v>212</v>
      </c>
      <c r="T356" s="13"/>
      <c r="U356" s="13"/>
      <c r="V356" s="160" t="s">
        <v>212</v>
      </c>
    </row>
    <row r="357" spans="1:22" ht="13.8" thickBot="1" x14ac:dyDescent="0.3">
      <c r="A357" s="34" t="s">
        <v>27</v>
      </c>
      <c r="B357" s="330" t="str">
        <f>$C$352</f>
        <v>cat 11</v>
      </c>
      <c r="C357" s="330" t="str">
        <f>$C$352</f>
        <v>cat 11</v>
      </c>
      <c r="D357" s="330" t="str">
        <f>$C$352</f>
        <v>cat 11</v>
      </c>
      <c r="E357" s="115"/>
      <c r="F357" s="114">
        <v>0.26</v>
      </c>
      <c r="G357" s="114">
        <v>0.56000000000000005</v>
      </c>
      <c r="H357" s="114">
        <v>0.35</v>
      </c>
      <c r="I357" s="114">
        <v>0.5</v>
      </c>
      <c r="J357" s="114">
        <v>0.3</v>
      </c>
      <c r="K357" s="114">
        <v>0.2</v>
      </c>
      <c r="L357" s="115"/>
      <c r="M357" s="211">
        <v>5.2600000000000001E-2</v>
      </c>
      <c r="N357" s="211">
        <v>0.1052</v>
      </c>
      <c r="O357" s="211">
        <v>0.1578</v>
      </c>
      <c r="P357" s="115"/>
      <c r="Q357" s="114" t="s">
        <v>27</v>
      </c>
      <c r="R357" s="330" t="str">
        <f>$C$352</f>
        <v>cat 11</v>
      </c>
      <c r="S357" s="330" t="str">
        <f>$C$352</f>
        <v>cat 11</v>
      </c>
      <c r="T357" s="115"/>
      <c r="U357" s="114" t="s">
        <v>27</v>
      </c>
      <c r="V357" s="330" t="str">
        <f>$C$352</f>
        <v>cat 11</v>
      </c>
    </row>
    <row r="358" spans="1:22" x14ac:dyDescent="0.25">
      <c r="A358" s="331">
        <v>0</v>
      </c>
      <c r="B358" s="164">
        <f t="shared" ref="B358:B393" si="82">VLOOKUP(C$352,ificbasisdoel,$A358+2,FALSE)</f>
        <v>2235.48</v>
      </c>
      <c r="C358" s="343">
        <f>ROUND(B358*index!$O$8,2)</f>
        <v>2325.79</v>
      </c>
      <c r="D358" s="215">
        <f>ROUND(C358*12/1976,4)</f>
        <v>14.1242</v>
      </c>
      <c r="E358" s="31"/>
      <c r="F358" s="332">
        <f t="shared" ref="F358:F393" si="83">ROUND(D358*$F$8,4)</f>
        <v>3.6722999999999999</v>
      </c>
      <c r="G358" s="333">
        <f t="shared" ref="G358:G393" si="84">ROUND(D358*$G$8,4)</f>
        <v>7.9096000000000002</v>
      </c>
      <c r="H358" s="333">
        <f t="shared" ref="H358:H393" si="85">ROUND(D358*$H$8,4)</f>
        <v>4.9435000000000002</v>
      </c>
      <c r="I358" s="333">
        <f t="shared" ref="I358:I393" si="86">ROUND(D358*$I$8,4)</f>
        <v>7.0621</v>
      </c>
      <c r="J358" s="333">
        <f t="shared" ref="J358:J393" si="87">ROUND(D358*$J$8,4)</f>
        <v>4.2373000000000003</v>
      </c>
      <c r="K358" s="334">
        <f t="shared" ref="K358:K393" si="88">ROUND(D358*$K$8,4)</f>
        <v>2.8248000000000002</v>
      </c>
      <c r="L358" s="31"/>
      <c r="M358" s="338">
        <f>ROUND(C358*$M$8,2)</f>
        <v>122.34</v>
      </c>
      <c r="N358" s="339">
        <f>ROUND(C358*$N$8,2)</f>
        <v>244.67</v>
      </c>
      <c r="O358" s="340">
        <f>ROUND(C358*$O$8,2)</f>
        <v>367.01</v>
      </c>
      <c r="P358" s="105"/>
      <c r="Q358" s="341">
        <v>0</v>
      </c>
      <c r="R358" s="338">
        <f>ROUND(index!$O$33+(C358*12)*index!$O$34,2)</f>
        <v>1055.22</v>
      </c>
      <c r="S358" s="340">
        <f>ROUND(index!$O$37+(C358*12)*index!$O$38,2)</f>
        <v>822.41</v>
      </c>
      <c r="T358" s="31"/>
      <c r="U358" s="341">
        <v>0</v>
      </c>
      <c r="V358" s="342">
        <f>ROUND(index!$O$41+(C358*12)*index!$O$42,2)</f>
        <v>1877.63</v>
      </c>
    </row>
    <row r="359" spans="1:22" x14ac:dyDescent="0.25">
      <c r="A359" s="108">
        <v>1</v>
      </c>
      <c r="B359" s="164">
        <f t="shared" si="82"/>
        <v>2282.42</v>
      </c>
      <c r="C359" s="344">
        <f>ROUND(B359*index!$O$8,2)</f>
        <v>2374.63</v>
      </c>
      <c r="D359" s="216">
        <f t="shared" ref="D359:D393" si="89">ROUND(C359*12/1976,4)</f>
        <v>14.4208</v>
      </c>
      <c r="E359" s="31"/>
      <c r="F359" s="37">
        <f t="shared" si="83"/>
        <v>3.7494000000000001</v>
      </c>
      <c r="G359" s="22">
        <f t="shared" si="84"/>
        <v>8.0755999999999997</v>
      </c>
      <c r="H359" s="22">
        <f t="shared" si="85"/>
        <v>5.0472999999999999</v>
      </c>
      <c r="I359" s="22">
        <f t="shared" si="86"/>
        <v>7.2103999999999999</v>
      </c>
      <c r="J359" s="22">
        <f t="shared" si="87"/>
        <v>4.3262</v>
      </c>
      <c r="K359" s="38">
        <f t="shared" si="88"/>
        <v>2.8841999999999999</v>
      </c>
      <c r="L359" s="31"/>
      <c r="M359" s="44">
        <f t="shared" ref="M359:M393" si="90">ROUND(C359*$M$8,2)</f>
        <v>124.91</v>
      </c>
      <c r="N359" s="20">
        <f t="shared" ref="N359:N393" si="91">ROUND(C359*$N$8,2)</f>
        <v>249.81</v>
      </c>
      <c r="O359" s="45">
        <f t="shared" ref="O359:O393" si="92">ROUND(C359*$O$8,2)</f>
        <v>374.72</v>
      </c>
      <c r="P359" s="105"/>
      <c r="Q359" s="145">
        <v>1</v>
      </c>
      <c r="R359" s="44">
        <f>ROUND(index!$O$33+(C359*12)*index!$O$34,2)</f>
        <v>1069.8699999999999</v>
      </c>
      <c r="S359" s="45">
        <f>ROUND(index!$O$37+(C359*12)*index!$O$38,2)</f>
        <v>825.52</v>
      </c>
      <c r="T359" s="31"/>
      <c r="U359" s="145">
        <v>1</v>
      </c>
      <c r="V359" s="259">
        <f>ROUND(index!$O$41+(C359*12)*index!$O$42,2)</f>
        <v>1895.39</v>
      </c>
    </row>
    <row r="360" spans="1:22" x14ac:dyDescent="0.25">
      <c r="A360" s="108">
        <v>2</v>
      </c>
      <c r="B360" s="164">
        <f t="shared" si="82"/>
        <v>2326.7600000000002</v>
      </c>
      <c r="C360" s="344">
        <f>ROUND(B360*index!$O$8,2)</f>
        <v>2420.7600000000002</v>
      </c>
      <c r="D360" s="216">
        <f t="shared" si="89"/>
        <v>14.701000000000001</v>
      </c>
      <c r="E360" s="31"/>
      <c r="F360" s="37">
        <f t="shared" si="83"/>
        <v>3.8222999999999998</v>
      </c>
      <c r="G360" s="22">
        <f t="shared" si="84"/>
        <v>8.2325999999999997</v>
      </c>
      <c r="H360" s="22">
        <f t="shared" si="85"/>
        <v>5.1454000000000004</v>
      </c>
      <c r="I360" s="22">
        <f t="shared" si="86"/>
        <v>7.3505000000000003</v>
      </c>
      <c r="J360" s="22">
        <f t="shared" si="87"/>
        <v>4.4103000000000003</v>
      </c>
      <c r="K360" s="38">
        <f t="shared" si="88"/>
        <v>2.9401999999999999</v>
      </c>
      <c r="L360" s="31"/>
      <c r="M360" s="44">
        <f t="shared" si="90"/>
        <v>127.33</v>
      </c>
      <c r="N360" s="20">
        <f t="shared" si="91"/>
        <v>254.66</v>
      </c>
      <c r="O360" s="45">
        <f t="shared" si="92"/>
        <v>382</v>
      </c>
      <c r="P360" s="105"/>
      <c r="Q360" s="145">
        <v>2</v>
      </c>
      <c r="R360" s="44">
        <f>ROUND(index!$O$33+(C360*12)*index!$O$34,2)</f>
        <v>1083.71</v>
      </c>
      <c r="S360" s="45">
        <f>ROUND(index!$O$37+(C360*12)*index!$O$38,2)</f>
        <v>828.45</v>
      </c>
      <c r="T360" s="31"/>
      <c r="U360" s="145">
        <v>2</v>
      </c>
      <c r="V360" s="259">
        <f>ROUND(index!$O$41+(C360*12)*index!$O$42,2)</f>
        <v>1912.16</v>
      </c>
    </row>
    <row r="361" spans="1:22" x14ac:dyDescent="0.25">
      <c r="A361" s="108">
        <v>3</v>
      </c>
      <c r="B361" s="164">
        <f t="shared" si="82"/>
        <v>2368.5700000000002</v>
      </c>
      <c r="C361" s="344">
        <f>ROUND(B361*index!$O$8,2)</f>
        <v>2464.2600000000002</v>
      </c>
      <c r="D361" s="216">
        <f t="shared" si="89"/>
        <v>14.9651</v>
      </c>
      <c r="E361" s="31"/>
      <c r="F361" s="37">
        <f t="shared" si="83"/>
        <v>3.8908999999999998</v>
      </c>
      <c r="G361" s="22">
        <f t="shared" si="84"/>
        <v>8.3804999999999996</v>
      </c>
      <c r="H361" s="22">
        <f t="shared" si="85"/>
        <v>5.2378</v>
      </c>
      <c r="I361" s="22">
        <f t="shared" si="86"/>
        <v>7.4825999999999997</v>
      </c>
      <c r="J361" s="22">
        <f t="shared" si="87"/>
        <v>4.4894999999999996</v>
      </c>
      <c r="K361" s="38">
        <f t="shared" si="88"/>
        <v>2.9929999999999999</v>
      </c>
      <c r="L361" s="31"/>
      <c r="M361" s="44">
        <f t="shared" si="90"/>
        <v>129.62</v>
      </c>
      <c r="N361" s="20">
        <f t="shared" si="91"/>
        <v>259.24</v>
      </c>
      <c r="O361" s="45">
        <f t="shared" si="92"/>
        <v>388.86</v>
      </c>
      <c r="P361" s="105"/>
      <c r="Q361" s="145">
        <v>3</v>
      </c>
      <c r="R361" s="44">
        <f>ROUND(index!$O$33+(C361*12)*index!$O$34,2)</f>
        <v>1096.76</v>
      </c>
      <c r="S361" s="45">
        <f>ROUND(index!$O$37+(C361*12)*index!$O$38,2)</f>
        <v>831.22</v>
      </c>
      <c r="T361" s="31"/>
      <c r="U361" s="145">
        <v>3</v>
      </c>
      <c r="V361" s="259">
        <f>ROUND(index!$O$41+(C361*12)*index!$O$42,2)</f>
        <v>1927.97</v>
      </c>
    </row>
    <row r="362" spans="1:22" x14ac:dyDescent="0.25">
      <c r="A362" s="108">
        <v>4</v>
      </c>
      <c r="B362" s="164">
        <f t="shared" si="82"/>
        <v>2407.94</v>
      </c>
      <c r="C362" s="344">
        <f>ROUND(B362*index!$O$8,2)</f>
        <v>2505.2199999999998</v>
      </c>
      <c r="D362" s="216">
        <f t="shared" si="89"/>
        <v>15.213900000000001</v>
      </c>
      <c r="E362" s="31"/>
      <c r="F362" s="37">
        <f t="shared" si="83"/>
        <v>3.9556</v>
      </c>
      <c r="G362" s="22">
        <f t="shared" si="84"/>
        <v>8.5198</v>
      </c>
      <c r="H362" s="22">
        <f t="shared" si="85"/>
        <v>5.3249000000000004</v>
      </c>
      <c r="I362" s="22">
        <f t="shared" si="86"/>
        <v>7.6070000000000002</v>
      </c>
      <c r="J362" s="22">
        <f t="shared" si="87"/>
        <v>4.5641999999999996</v>
      </c>
      <c r="K362" s="38">
        <f t="shared" si="88"/>
        <v>3.0428000000000002</v>
      </c>
      <c r="L362" s="31"/>
      <c r="M362" s="44">
        <f t="shared" si="90"/>
        <v>131.77000000000001</v>
      </c>
      <c r="N362" s="20">
        <f t="shared" si="91"/>
        <v>263.55</v>
      </c>
      <c r="O362" s="45">
        <f t="shared" si="92"/>
        <v>395.32</v>
      </c>
      <c r="P362" s="105"/>
      <c r="Q362" s="145">
        <v>4</v>
      </c>
      <c r="R362" s="44">
        <f>ROUND(index!$O$33+(C362*12)*index!$O$34,2)</f>
        <v>1109.05</v>
      </c>
      <c r="S362" s="45">
        <f>ROUND(index!$O$37+(C362*12)*index!$O$38,2)</f>
        <v>833.82</v>
      </c>
      <c r="T362" s="31"/>
      <c r="U362" s="145">
        <v>4</v>
      </c>
      <c r="V362" s="259">
        <f>ROUND(index!$O$41+(C362*12)*index!$O$42,2)</f>
        <v>1942.87</v>
      </c>
    </row>
    <row r="363" spans="1:22" x14ac:dyDescent="0.25">
      <c r="A363" s="108">
        <v>5</v>
      </c>
      <c r="B363" s="164">
        <f t="shared" si="82"/>
        <v>2444.9499999999998</v>
      </c>
      <c r="C363" s="344">
        <f>ROUND(B363*index!$O$8,2)</f>
        <v>2543.73</v>
      </c>
      <c r="D363" s="216">
        <f t="shared" si="89"/>
        <v>15.447800000000001</v>
      </c>
      <c r="E363" s="31"/>
      <c r="F363" s="37">
        <f t="shared" si="83"/>
        <v>4.0164</v>
      </c>
      <c r="G363" s="22">
        <f t="shared" si="84"/>
        <v>8.6508000000000003</v>
      </c>
      <c r="H363" s="22">
        <f t="shared" si="85"/>
        <v>5.4066999999999998</v>
      </c>
      <c r="I363" s="22">
        <f t="shared" si="86"/>
        <v>7.7239000000000004</v>
      </c>
      <c r="J363" s="22">
        <f t="shared" si="87"/>
        <v>4.6342999999999996</v>
      </c>
      <c r="K363" s="38">
        <f t="shared" si="88"/>
        <v>3.0895999999999999</v>
      </c>
      <c r="L363" s="31"/>
      <c r="M363" s="44">
        <f t="shared" si="90"/>
        <v>133.80000000000001</v>
      </c>
      <c r="N363" s="20">
        <f t="shared" si="91"/>
        <v>267.60000000000002</v>
      </c>
      <c r="O363" s="45">
        <f t="shared" si="92"/>
        <v>401.4</v>
      </c>
      <c r="P363" s="105"/>
      <c r="Q363" s="145">
        <v>5</v>
      </c>
      <c r="R363" s="44">
        <f>ROUND(index!$O$33+(C363*12)*index!$O$34,2)</f>
        <v>1120.5999999999999</v>
      </c>
      <c r="S363" s="45">
        <f>ROUND(index!$O$37+(C363*12)*index!$O$38,2)</f>
        <v>836.27</v>
      </c>
      <c r="T363" s="31"/>
      <c r="U363" s="145">
        <v>5</v>
      </c>
      <c r="V363" s="259">
        <f>ROUND(index!$O$41+(C363*12)*index!$O$42,2)</f>
        <v>1956.87</v>
      </c>
    </row>
    <row r="364" spans="1:22" x14ac:dyDescent="0.25">
      <c r="A364" s="108">
        <v>6</v>
      </c>
      <c r="B364" s="164">
        <f t="shared" si="82"/>
        <v>2479.7199999999998</v>
      </c>
      <c r="C364" s="344">
        <f>ROUND(B364*index!$O$8,2)</f>
        <v>2579.9</v>
      </c>
      <c r="D364" s="216">
        <f t="shared" si="89"/>
        <v>15.667400000000001</v>
      </c>
      <c r="E364" s="31"/>
      <c r="F364" s="37">
        <f t="shared" si="83"/>
        <v>4.0735000000000001</v>
      </c>
      <c r="G364" s="22">
        <f t="shared" si="84"/>
        <v>8.7736999999999998</v>
      </c>
      <c r="H364" s="22">
        <f t="shared" si="85"/>
        <v>5.4836</v>
      </c>
      <c r="I364" s="22">
        <f t="shared" si="86"/>
        <v>7.8337000000000003</v>
      </c>
      <c r="J364" s="22">
        <f t="shared" si="87"/>
        <v>4.7001999999999997</v>
      </c>
      <c r="K364" s="38">
        <f t="shared" si="88"/>
        <v>3.1335000000000002</v>
      </c>
      <c r="L364" s="31"/>
      <c r="M364" s="44">
        <f t="shared" si="90"/>
        <v>135.69999999999999</v>
      </c>
      <c r="N364" s="20">
        <f t="shared" si="91"/>
        <v>271.41000000000003</v>
      </c>
      <c r="O364" s="45">
        <f t="shared" si="92"/>
        <v>407.11</v>
      </c>
      <c r="P364" s="105"/>
      <c r="Q364" s="145">
        <v>6</v>
      </c>
      <c r="R364" s="44">
        <f>ROUND(index!$O$33+(C364*12)*index!$O$34,2)</f>
        <v>1131.45</v>
      </c>
      <c r="S364" s="45">
        <f>ROUND(index!$O$37+(C364*12)*index!$O$38,2)</f>
        <v>838.57</v>
      </c>
      <c r="T364" s="31"/>
      <c r="U364" s="145">
        <v>6</v>
      </c>
      <c r="V364" s="259">
        <f>ROUND(index!$O$41+(C364*12)*index!$O$42,2)</f>
        <v>1970.02</v>
      </c>
    </row>
    <row r="365" spans="1:22" x14ac:dyDescent="0.25">
      <c r="A365" s="108">
        <v>7</v>
      </c>
      <c r="B365" s="164">
        <f t="shared" si="82"/>
        <v>2512.34</v>
      </c>
      <c r="C365" s="344">
        <f>ROUND(B365*index!$O$8,2)</f>
        <v>2613.84</v>
      </c>
      <c r="D365" s="216">
        <f t="shared" si="89"/>
        <v>15.8735</v>
      </c>
      <c r="E365" s="31"/>
      <c r="F365" s="37">
        <f t="shared" si="83"/>
        <v>4.1271000000000004</v>
      </c>
      <c r="G365" s="22">
        <f t="shared" si="84"/>
        <v>8.8892000000000007</v>
      </c>
      <c r="H365" s="22">
        <f t="shared" si="85"/>
        <v>5.5556999999999999</v>
      </c>
      <c r="I365" s="22">
        <f t="shared" si="86"/>
        <v>7.9367999999999999</v>
      </c>
      <c r="J365" s="22">
        <f t="shared" si="87"/>
        <v>4.7621000000000002</v>
      </c>
      <c r="K365" s="38">
        <f t="shared" si="88"/>
        <v>3.1747000000000001</v>
      </c>
      <c r="L365" s="31"/>
      <c r="M365" s="44">
        <f t="shared" si="90"/>
        <v>137.49</v>
      </c>
      <c r="N365" s="20">
        <f t="shared" si="91"/>
        <v>274.98</v>
      </c>
      <c r="O365" s="45">
        <f t="shared" si="92"/>
        <v>412.46</v>
      </c>
      <c r="P365" s="105"/>
      <c r="Q365" s="145">
        <v>7</v>
      </c>
      <c r="R365" s="44">
        <f>ROUND(index!$O$33+(C365*12)*index!$O$34,2)</f>
        <v>1141.6300000000001</v>
      </c>
      <c r="S365" s="45">
        <f>ROUND(index!$O$37+(C365*12)*index!$O$38,2)</f>
        <v>840.73</v>
      </c>
      <c r="T365" s="31"/>
      <c r="U365" s="145">
        <v>7</v>
      </c>
      <c r="V365" s="259">
        <f>ROUND(index!$O$41+(C365*12)*index!$O$42,2)</f>
        <v>1982.36</v>
      </c>
    </row>
    <row r="366" spans="1:22" x14ac:dyDescent="0.25">
      <c r="A366" s="108">
        <v>8</v>
      </c>
      <c r="B366" s="164">
        <f t="shared" si="82"/>
        <v>2542.91</v>
      </c>
      <c r="C366" s="344">
        <f>ROUND(B366*index!$O$8,2)</f>
        <v>2645.64</v>
      </c>
      <c r="D366" s="216">
        <f t="shared" si="89"/>
        <v>16.066600000000001</v>
      </c>
      <c r="E366" s="31"/>
      <c r="F366" s="37">
        <f t="shared" si="83"/>
        <v>4.1772999999999998</v>
      </c>
      <c r="G366" s="22">
        <f t="shared" si="84"/>
        <v>8.9972999999999992</v>
      </c>
      <c r="H366" s="22">
        <f t="shared" si="85"/>
        <v>5.6233000000000004</v>
      </c>
      <c r="I366" s="22">
        <f t="shared" si="86"/>
        <v>8.0333000000000006</v>
      </c>
      <c r="J366" s="22">
        <f t="shared" si="87"/>
        <v>4.82</v>
      </c>
      <c r="K366" s="38">
        <f t="shared" si="88"/>
        <v>3.2132999999999998</v>
      </c>
      <c r="L366" s="31"/>
      <c r="M366" s="44">
        <f t="shared" si="90"/>
        <v>139.16</v>
      </c>
      <c r="N366" s="20">
        <f t="shared" si="91"/>
        <v>278.32</v>
      </c>
      <c r="O366" s="45">
        <f t="shared" si="92"/>
        <v>417.48</v>
      </c>
      <c r="P366" s="105"/>
      <c r="Q366" s="145">
        <v>8</v>
      </c>
      <c r="R366" s="44">
        <f>ROUND(index!$O$33+(C366*12)*index!$O$34,2)</f>
        <v>1151.17</v>
      </c>
      <c r="S366" s="45">
        <f>ROUND(index!$O$37+(C366*12)*index!$O$38,2)</f>
        <v>842.75</v>
      </c>
      <c r="T366" s="31"/>
      <c r="U366" s="145">
        <v>8</v>
      </c>
      <c r="V366" s="259">
        <f>ROUND(index!$O$41+(C366*12)*index!$O$42,2)</f>
        <v>1993.92</v>
      </c>
    </row>
    <row r="367" spans="1:22" x14ac:dyDescent="0.25">
      <c r="A367" s="108">
        <v>9</v>
      </c>
      <c r="B367" s="164">
        <f t="shared" si="82"/>
        <v>2571.5300000000002</v>
      </c>
      <c r="C367" s="344">
        <f>ROUND(B367*index!$O$8,2)</f>
        <v>2675.42</v>
      </c>
      <c r="D367" s="216">
        <f t="shared" si="89"/>
        <v>16.247499999999999</v>
      </c>
      <c r="E367" s="31"/>
      <c r="F367" s="37">
        <f t="shared" si="83"/>
        <v>4.2244000000000002</v>
      </c>
      <c r="G367" s="22">
        <f t="shared" si="84"/>
        <v>9.0985999999999994</v>
      </c>
      <c r="H367" s="22">
        <f t="shared" si="85"/>
        <v>5.6866000000000003</v>
      </c>
      <c r="I367" s="22">
        <f t="shared" si="86"/>
        <v>8.1237999999999992</v>
      </c>
      <c r="J367" s="22">
        <f t="shared" si="87"/>
        <v>4.8742999999999999</v>
      </c>
      <c r="K367" s="38">
        <f t="shared" si="88"/>
        <v>3.2494999999999998</v>
      </c>
      <c r="L367" s="31"/>
      <c r="M367" s="44">
        <f t="shared" si="90"/>
        <v>140.72999999999999</v>
      </c>
      <c r="N367" s="20">
        <f t="shared" si="91"/>
        <v>281.45</v>
      </c>
      <c r="O367" s="45">
        <f t="shared" si="92"/>
        <v>422.18</v>
      </c>
      <c r="P367" s="105"/>
      <c r="Q367" s="145">
        <v>9</v>
      </c>
      <c r="R367" s="44">
        <f>ROUND(index!$O$33+(C367*12)*index!$O$34,2)</f>
        <v>1160.1099999999999</v>
      </c>
      <c r="S367" s="45">
        <f>ROUND(index!$O$37+(C367*12)*index!$O$38,2)</f>
        <v>844.65</v>
      </c>
      <c r="T367" s="31"/>
      <c r="U367" s="145">
        <v>9</v>
      </c>
      <c r="V367" s="259">
        <f>ROUND(index!$O$41+(C367*12)*index!$O$42,2)</f>
        <v>2004.75</v>
      </c>
    </row>
    <row r="368" spans="1:22" x14ac:dyDescent="0.25">
      <c r="A368" s="108">
        <v>10</v>
      </c>
      <c r="B368" s="164">
        <f t="shared" si="82"/>
        <v>2598.31</v>
      </c>
      <c r="C368" s="344">
        <f>ROUND(B368*index!$O$8,2)</f>
        <v>2703.28</v>
      </c>
      <c r="D368" s="216">
        <f t="shared" si="89"/>
        <v>16.416699999999999</v>
      </c>
      <c r="E368" s="31"/>
      <c r="F368" s="37">
        <f t="shared" si="83"/>
        <v>4.2683</v>
      </c>
      <c r="G368" s="22">
        <f t="shared" si="84"/>
        <v>9.1934000000000005</v>
      </c>
      <c r="H368" s="22">
        <f t="shared" si="85"/>
        <v>5.7458</v>
      </c>
      <c r="I368" s="22">
        <f t="shared" si="86"/>
        <v>8.2083999999999993</v>
      </c>
      <c r="J368" s="22">
        <f t="shared" si="87"/>
        <v>4.9249999999999998</v>
      </c>
      <c r="K368" s="38">
        <f t="shared" si="88"/>
        <v>3.2833000000000001</v>
      </c>
      <c r="L368" s="31"/>
      <c r="M368" s="44">
        <f t="shared" si="90"/>
        <v>142.19</v>
      </c>
      <c r="N368" s="20">
        <f t="shared" si="91"/>
        <v>284.39</v>
      </c>
      <c r="O368" s="45">
        <f t="shared" si="92"/>
        <v>426.58</v>
      </c>
      <c r="P368" s="105"/>
      <c r="Q368" s="145">
        <v>10</v>
      </c>
      <c r="R368" s="44">
        <f>ROUND(index!$O$33+(C368*12)*index!$O$34,2)</f>
        <v>1168.46</v>
      </c>
      <c r="S368" s="45">
        <f>ROUND(index!$O$37+(C368*12)*index!$O$38,2)</f>
        <v>846.42</v>
      </c>
      <c r="T368" s="31"/>
      <c r="U368" s="145">
        <v>10</v>
      </c>
      <c r="V368" s="259">
        <f>ROUND(index!$O$41+(C368*12)*index!$O$42,2)</f>
        <v>2014.88</v>
      </c>
    </row>
    <row r="369" spans="1:22" x14ac:dyDescent="0.25">
      <c r="A369" s="108">
        <v>11</v>
      </c>
      <c r="B369" s="164">
        <f t="shared" si="82"/>
        <v>2623.33</v>
      </c>
      <c r="C369" s="344">
        <f>ROUND(B369*index!$O$8,2)</f>
        <v>2729.31</v>
      </c>
      <c r="D369" s="216">
        <f t="shared" si="89"/>
        <v>16.5748</v>
      </c>
      <c r="E369" s="31"/>
      <c r="F369" s="37">
        <f t="shared" si="83"/>
        <v>4.3094000000000001</v>
      </c>
      <c r="G369" s="22">
        <f t="shared" si="84"/>
        <v>9.2819000000000003</v>
      </c>
      <c r="H369" s="22">
        <f t="shared" si="85"/>
        <v>5.8011999999999997</v>
      </c>
      <c r="I369" s="22">
        <f t="shared" si="86"/>
        <v>8.2873999999999999</v>
      </c>
      <c r="J369" s="22">
        <f t="shared" si="87"/>
        <v>4.9724000000000004</v>
      </c>
      <c r="K369" s="38">
        <f t="shared" si="88"/>
        <v>3.3149999999999999</v>
      </c>
      <c r="L369" s="31"/>
      <c r="M369" s="44">
        <f t="shared" si="90"/>
        <v>143.56</v>
      </c>
      <c r="N369" s="20">
        <f t="shared" si="91"/>
        <v>287.12</v>
      </c>
      <c r="O369" s="45">
        <f t="shared" si="92"/>
        <v>430.69</v>
      </c>
      <c r="P369" s="105"/>
      <c r="Q369" s="145">
        <v>11</v>
      </c>
      <c r="R369" s="44">
        <f>ROUND(index!$O$33+(C369*12)*index!$O$34,2)</f>
        <v>1176.27</v>
      </c>
      <c r="S369" s="45">
        <f>ROUND(index!$O$37+(C369*12)*index!$O$38,2)</f>
        <v>848.07</v>
      </c>
      <c r="T369" s="31"/>
      <c r="U369" s="145">
        <v>11</v>
      </c>
      <c r="V369" s="259">
        <f>ROUND(index!$O$41+(C369*12)*index!$O$42,2)</f>
        <v>2024.35</v>
      </c>
    </row>
    <row r="370" spans="1:22" x14ac:dyDescent="0.25">
      <c r="A370" s="108">
        <v>12</v>
      </c>
      <c r="B370" s="164">
        <f t="shared" si="82"/>
        <v>2646.7</v>
      </c>
      <c r="C370" s="344">
        <f>ROUND(B370*index!$O$8,2)</f>
        <v>2753.63</v>
      </c>
      <c r="D370" s="216">
        <f t="shared" si="89"/>
        <v>16.7224</v>
      </c>
      <c r="E370" s="31"/>
      <c r="F370" s="37">
        <f t="shared" si="83"/>
        <v>4.3478000000000003</v>
      </c>
      <c r="G370" s="22">
        <f t="shared" si="84"/>
        <v>9.3644999999999996</v>
      </c>
      <c r="H370" s="22">
        <f t="shared" si="85"/>
        <v>5.8528000000000002</v>
      </c>
      <c r="I370" s="22">
        <f t="shared" si="86"/>
        <v>8.3612000000000002</v>
      </c>
      <c r="J370" s="22">
        <f t="shared" si="87"/>
        <v>5.0167000000000002</v>
      </c>
      <c r="K370" s="38">
        <f t="shared" si="88"/>
        <v>3.3445</v>
      </c>
      <c r="L370" s="31"/>
      <c r="M370" s="44">
        <f t="shared" si="90"/>
        <v>144.84</v>
      </c>
      <c r="N370" s="20">
        <f t="shared" si="91"/>
        <v>289.68</v>
      </c>
      <c r="O370" s="45">
        <f t="shared" si="92"/>
        <v>434.52</v>
      </c>
      <c r="P370" s="105"/>
      <c r="Q370" s="145">
        <v>12</v>
      </c>
      <c r="R370" s="44">
        <f>ROUND(index!$O$33+(C370*12)*index!$O$34,2)</f>
        <v>1183.57</v>
      </c>
      <c r="S370" s="45">
        <f>ROUND(index!$O$37+(C370*12)*index!$O$38,2)</f>
        <v>849.62</v>
      </c>
      <c r="T370" s="31"/>
      <c r="U370" s="145">
        <v>12</v>
      </c>
      <c r="V370" s="259">
        <f>ROUND(index!$O$41+(C370*12)*index!$O$42,2)</f>
        <v>2033.19</v>
      </c>
    </row>
    <row r="371" spans="1:22" x14ac:dyDescent="0.25">
      <c r="A371" s="108">
        <v>13</v>
      </c>
      <c r="B371" s="164">
        <f t="shared" si="82"/>
        <v>2668.51</v>
      </c>
      <c r="C371" s="344">
        <f>ROUND(B371*index!$O$8,2)</f>
        <v>2776.32</v>
      </c>
      <c r="D371" s="216">
        <f t="shared" si="89"/>
        <v>16.860199999999999</v>
      </c>
      <c r="E371" s="31"/>
      <c r="F371" s="37">
        <f t="shared" si="83"/>
        <v>4.3837000000000002</v>
      </c>
      <c r="G371" s="22">
        <f t="shared" si="84"/>
        <v>9.4417000000000009</v>
      </c>
      <c r="H371" s="22">
        <f t="shared" si="85"/>
        <v>5.9010999999999996</v>
      </c>
      <c r="I371" s="22">
        <f t="shared" si="86"/>
        <v>8.4300999999999995</v>
      </c>
      <c r="J371" s="22">
        <f t="shared" si="87"/>
        <v>5.0580999999999996</v>
      </c>
      <c r="K371" s="38">
        <f t="shared" si="88"/>
        <v>3.3719999999999999</v>
      </c>
      <c r="L371" s="31"/>
      <c r="M371" s="44">
        <f t="shared" si="90"/>
        <v>146.03</v>
      </c>
      <c r="N371" s="20">
        <f t="shared" si="91"/>
        <v>292.07</v>
      </c>
      <c r="O371" s="45">
        <f t="shared" si="92"/>
        <v>438.1</v>
      </c>
      <c r="P371" s="105"/>
      <c r="Q371" s="145">
        <v>13</v>
      </c>
      <c r="R371" s="44">
        <f>ROUND(index!$O$33+(C371*12)*index!$O$34,2)</f>
        <v>1190.3800000000001</v>
      </c>
      <c r="S371" s="45">
        <f>ROUND(index!$O$37+(C371*12)*index!$O$38,2)</f>
        <v>851.06</v>
      </c>
      <c r="T371" s="31"/>
      <c r="U371" s="145">
        <v>13</v>
      </c>
      <c r="V371" s="259">
        <f>ROUND(index!$O$41+(C371*12)*index!$O$42,2)</f>
        <v>2041.44</v>
      </c>
    </row>
    <row r="372" spans="1:22" x14ac:dyDescent="0.25">
      <c r="A372" s="108">
        <v>14</v>
      </c>
      <c r="B372" s="164">
        <f t="shared" si="82"/>
        <v>2688.84</v>
      </c>
      <c r="C372" s="344">
        <f>ROUND(B372*index!$O$8,2)</f>
        <v>2797.47</v>
      </c>
      <c r="D372" s="216">
        <f t="shared" si="89"/>
        <v>16.988700000000001</v>
      </c>
      <c r="E372" s="31"/>
      <c r="F372" s="37">
        <f t="shared" si="83"/>
        <v>4.4170999999999996</v>
      </c>
      <c r="G372" s="22">
        <f t="shared" si="84"/>
        <v>9.5137</v>
      </c>
      <c r="H372" s="22">
        <f t="shared" si="85"/>
        <v>5.9459999999999997</v>
      </c>
      <c r="I372" s="22">
        <f t="shared" si="86"/>
        <v>8.4944000000000006</v>
      </c>
      <c r="J372" s="22">
        <f t="shared" si="87"/>
        <v>5.0965999999999996</v>
      </c>
      <c r="K372" s="38">
        <f t="shared" si="88"/>
        <v>3.3976999999999999</v>
      </c>
      <c r="L372" s="31"/>
      <c r="M372" s="44">
        <f t="shared" si="90"/>
        <v>147.15</v>
      </c>
      <c r="N372" s="20">
        <f t="shared" si="91"/>
        <v>294.29000000000002</v>
      </c>
      <c r="O372" s="45">
        <f t="shared" si="92"/>
        <v>441.44</v>
      </c>
      <c r="P372" s="105"/>
      <c r="Q372" s="145">
        <v>14</v>
      </c>
      <c r="R372" s="44">
        <f>ROUND(index!$O$33+(C372*12)*index!$O$34,2)</f>
        <v>1196.72</v>
      </c>
      <c r="S372" s="45">
        <f>ROUND(index!$O$37+(C372*12)*index!$O$38,2)</f>
        <v>852.41</v>
      </c>
      <c r="T372" s="31"/>
      <c r="U372" s="145">
        <v>14</v>
      </c>
      <c r="V372" s="259">
        <f>ROUND(index!$O$41+(C372*12)*index!$O$42,2)</f>
        <v>2049.13</v>
      </c>
    </row>
    <row r="373" spans="1:22" x14ac:dyDescent="0.25">
      <c r="A373" s="108">
        <v>15</v>
      </c>
      <c r="B373" s="164">
        <f t="shared" si="82"/>
        <v>2707.8</v>
      </c>
      <c r="C373" s="344">
        <f>ROUND(B373*index!$O$8,2)</f>
        <v>2817.2</v>
      </c>
      <c r="D373" s="216">
        <f t="shared" si="89"/>
        <v>17.108499999999999</v>
      </c>
      <c r="E373" s="31"/>
      <c r="F373" s="37">
        <f t="shared" si="83"/>
        <v>4.4481999999999999</v>
      </c>
      <c r="G373" s="22">
        <f t="shared" si="84"/>
        <v>9.5808</v>
      </c>
      <c r="H373" s="22">
        <f t="shared" si="85"/>
        <v>5.9880000000000004</v>
      </c>
      <c r="I373" s="22">
        <f t="shared" si="86"/>
        <v>8.5542999999999996</v>
      </c>
      <c r="J373" s="22">
        <f t="shared" si="87"/>
        <v>5.1326000000000001</v>
      </c>
      <c r="K373" s="38">
        <f t="shared" si="88"/>
        <v>3.4217</v>
      </c>
      <c r="L373" s="31"/>
      <c r="M373" s="44">
        <f t="shared" si="90"/>
        <v>148.18</v>
      </c>
      <c r="N373" s="20">
        <f t="shared" si="91"/>
        <v>296.37</v>
      </c>
      <c r="O373" s="45">
        <f t="shared" si="92"/>
        <v>444.55</v>
      </c>
      <c r="P373" s="105"/>
      <c r="Q373" s="145">
        <v>15</v>
      </c>
      <c r="R373" s="44">
        <f>ROUND(index!$O$33+(C373*12)*index!$O$34,2)</f>
        <v>1202.6400000000001</v>
      </c>
      <c r="S373" s="45">
        <f>ROUND(index!$O$37+(C373*12)*index!$O$38,2)</f>
        <v>853.66</v>
      </c>
      <c r="T373" s="31"/>
      <c r="U373" s="145">
        <v>15</v>
      </c>
      <c r="V373" s="259">
        <f>ROUND(index!$O$41+(C373*12)*index!$O$42,2)</f>
        <v>2056.3000000000002</v>
      </c>
    </row>
    <row r="374" spans="1:22" x14ac:dyDescent="0.25">
      <c r="A374" s="108">
        <v>16</v>
      </c>
      <c r="B374" s="164">
        <f t="shared" si="82"/>
        <v>2722.1</v>
      </c>
      <c r="C374" s="344">
        <f>ROUND(B374*index!$O$8,2)</f>
        <v>2832.07</v>
      </c>
      <c r="D374" s="216">
        <f t="shared" si="89"/>
        <v>17.198799999999999</v>
      </c>
      <c r="E374" s="31"/>
      <c r="F374" s="37">
        <f t="shared" si="83"/>
        <v>4.4717000000000002</v>
      </c>
      <c r="G374" s="22">
        <f t="shared" si="84"/>
        <v>9.6312999999999995</v>
      </c>
      <c r="H374" s="22">
        <f t="shared" si="85"/>
        <v>6.0195999999999996</v>
      </c>
      <c r="I374" s="22">
        <f t="shared" si="86"/>
        <v>8.5993999999999993</v>
      </c>
      <c r="J374" s="22">
        <f t="shared" si="87"/>
        <v>5.1596000000000002</v>
      </c>
      <c r="K374" s="38">
        <f t="shared" si="88"/>
        <v>3.4398</v>
      </c>
      <c r="L374" s="31"/>
      <c r="M374" s="44">
        <f t="shared" si="90"/>
        <v>148.97</v>
      </c>
      <c r="N374" s="20">
        <f t="shared" si="91"/>
        <v>297.93</v>
      </c>
      <c r="O374" s="45">
        <f t="shared" si="92"/>
        <v>446.9</v>
      </c>
      <c r="P374" s="105"/>
      <c r="Q374" s="145">
        <v>16</v>
      </c>
      <c r="R374" s="44">
        <f>ROUND(index!$O$33+(C374*12)*index!$O$34,2)</f>
        <v>1207.0999999999999</v>
      </c>
      <c r="S374" s="45">
        <f>ROUND(index!$O$37+(C374*12)*index!$O$38,2)</f>
        <v>854.61</v>
      </c>
      <c r="T374" s="31"/>
      <c r="U374" s="145">
        <v>16</v>
      </c>
      <c r="V374" s="259">
        <f>ROUND(index!$O$41+(C374*12)*index!$O$42,2)</f>
        <v>2061.71</v>
      </c>
    </row>
    <row r="375" spans="1:22" x14ac:dyDescent="0.25">
      <c r="A375" s="108">
        <v>17</v>
      </c>
      <c r="B375" s="164">
        <f t="shared" si="82"/>
        <v>2735.39</v>
      </c>
      <c r="C375" s="344">
        <f>ROUND(B375*index!$O$8,2)</f>
        <v>2845.9</v>
      </c>
      <c r="D375" s="216">
        <f t="shared" si="89"/>
        <v>17.282800000000002</v>
      </c>
      <c r="E375" s="31"/>
      <c r="F375" s="37">
        <f t="shared" si="83"/>
        <v>4.4935</v>
      </c>
      <c r="G375" s="22">
        <f t="shared" si="84"/>
        <v>9.6783999999999999</v>
      </c>
      <c r="H375" s="22">
        <f t="shared" si="85"/>
        <v>6.0490000000000004</v>
      </c>
      <c r="I375" s="22">
        <f t="shared" si="86"/>
        <v>8.6414000000000009</v>
      </c>
      <c r="J375" s="22">
        <f t="shared" si="87"/>
        <v>5.1848000000000001</v>
      </c>
      <c r="K375" s="38">
        <f t="shared" si="88"/>
        <v>3.4565999999999999</v>
      </c>
      <c r="L375" s="31"/>
      <c r="M375" s="44">
        <f t="shared" si="90"/>
        <v>149.69</v>
      </c>
      <c r="N375" s="20">
        <f t="shared" si="91"/>
        <v>299.39</v>
      </c>
      <c r="O375" s="45">
        <f t="shared" si="92"/>
        <v>449.08</v>
      </c>
      <c r="P375" s="105"/>
      <c r="Q375" s="145">
        <v>17</v>
      </c>
      <c r="R375" s="44">
        <f>ROUND(index!$O$33+(C375*12)*index!$O$34,2)</f>
        <v>1211.25</v>
      </c>
      <c r="S375" s="45">
        <f>ROUND(index!$O$37+(C375*12)*index!$O$38,2)</f>
        <v>855.49</v>
      </c>
      <c r="T375" s="31"/>
      <c r="U375" s="145">
        <v>17</v>
      </c>
      <c r="V375" s="259">
        <f>ROUND(index!$O$41+(C375*12)*index!$O$42,2)</f>
        <v>2066.7399999999998</v>
      </c>
    </row>
    <row r="376" spans="1:22" x14ac:dyDescent="0.25">
      <c r="A376" s="108">
        <v>18</v>
      </c>
      <c r="B376" s="164">
        <f t="shared" si="82"/>
        <v>2747.75</v>
      </c>
      <c r="C376" s="344">
        <f>ROUND(B376*index!$O$8,2)</f>
        <v>2858.76</v>
      </c>
      <c r="D376" s="216">
        <f t="shared" si="89"/>
        <v>17.360900000000001</v>
      </c>
      <c r="E376" s="31"/>
      <c r="F376" s="37">
        <f t="shared" si="83"/>
        <v>4.5137999999999998</v>
      </c>
      <c r="G376" s="22">
        <f t="shared" si="84"/>
        <v>9.7220999999999993</v>
      </c>
      <c r="H376" s="22">
        <f t="shared" si="85"/>
        <v>6.0762999999999998</v>
      </c>
      <c r="I376" s="22">
        <f t="shared" si="86"/>
        <v>8.6805000000000003</v>
      </c>
      <c r="J376" s="22">
        <f t="shared" si="87"/>
        <v>5.2083000000000004</v>
      </c>
      <c r="K376" s="38">
        <f t="shared" si="88"/>
        <v>3.4722</v>
      </c>
      <c r="L376" s="31"/>
      <c r="M376" s="44">
        <f t="shared" si="90"/>
        <v>150.37</v>
      </c>
      <c r="N376" s="20">
        <f t="shared" si="91"/>
        <v>300.74</v>
      </c>
      <c r="O376" s="45">
        <f t="shared" si="92"/>
        <v>451.11</v>
      </c>
      <c r="P376" s="105"/>
      <c r="Q376" s="145">
        <v>18</v>
      </c>
      <c r="R376" s="44">
        <f>ROUND(index!$O$33+(C376*12)*index!$O$34,2)</f>
        <v>1215.1099999999999</v>
      </c>
      <c r="S376" s="45">
        <f>ROUND(index!$O$37+(C376*12)*index!$O$38,2)</f>
        <v>856.31</v>
      </c>
      <c r="T376" s="31"/>
      <c r="U376" s="145">
        <v>18</v>
      </c>
      <c r="V376" s="259">
        <f>ROUND(index!$O$41+(C376*12)*index!$O$42,2)</f>
        <v>2071.42</v>
      </c>
    </row>
    <row r="377" spans="1:22" x14ac:dyDescent="0.25">
      <c r="A377" s="108">
        <v>19</v>
      </c>
      <c r="B377" s="164">
        <f t="shared" si="82"/>
        <v>2759.23</v>
      </c>
      <c r="C377" s="344">
        <f>ROUND(B377*index!$O$8,2)</f>
        <v>2870.7</v>
      </c>
      <c r="D377" s="216">
        <f t="shared" si="89"/>
        <v>17.433399999999999</v>
      </c>
      <c r="E377" s="31"/>
      <c r="F377" s="37">
        <f t="shared" si="83"/>
        <v>4.5327000000000002</v>
      </c>
      <c r="G377" s="22">
        <f t="shared" si="84"/>
        <v>9.7627000000000006</v>
      </c>
      <c r="H377" s="22">
        <f t="shared" si="85"/>
        <v>6.1017000000000001</v>
      </c>
      <c r="I377" s="22">
        <f t="shared" si="86"/>
        <v>8.7166999999999994</v>
      </c>
      <c r="J377" s="22">
        <f t="shared" si="87"/>
        <v>5.23</v>
      </c>
      <c r="K377" s="38">
        <f t="shared" si="88"/>
        <v>3.4866999999999999</v>
      </c>
      <c r="L377" s="31"/>
      <c r="M377" s="44">
        <f t="shared" si="90"/>
        <v>151</v>
      </c>
      <c r="N377" s="20">
        <f t="shared" si="91"/>
        <v>302</v>
      </c>
      <c r="O377" s="45">
        <f t="shared" si="92"/>
        <v>453</v>
      </c>
      <c r="P377" s="105"/>
      <c r="Q377" s="145">
        <v>19</v>
      </c>
      <c r="R377" s="44">
        <f>ROUND(index!$O$33+(C377*12)*index!$O$34,2)</f>
        <v>1218.69</v>
      </c>
      <c r="S377" s="45">
        <f>ROUND(index!$O$37+(C377*12)*index!$O$38,2)</f>
        <v>857.07</v>
      </c>
      <c r="T377" s="31"/>
      <c r="U377" s="145">
        <v>19</v>
      </c>
      <c r="V377" s="259">
        <f>ROUND(index!$O$41+(C377*12)*index!$O$42,2)</f>
        <v>2075.7600000000002</v>
      </c>
    </row>
    <row r="378" spans="1:22" x14ac:dyDescent="0.25">
      <c r="A378" s="108">
        <v>20</v>
      </c>
      <c r="B378" s="164">
        <f t="shared" si="82"/>
        <v>2769.89</v>
      </c>
      <c r="C378" s="344">
        <f>ROUND(B378*index!$O$8,2)</f>
        <v>2881.79</v>
      </c>
      <c r="D378" s="216">
        <f t="shared" si="89"/>
        <v>17.500699999999998</v>
      </c>
      <c r="E378" s="31"/>
      <c r="F378" s="37">
        <f t="shared" si="83"/>
        <v>4.5502000000000002</v>
      </c>
      <c r="G378" s="22">
        <f t="shared" si="84"/>
        <v>9.8003999999999998</v>
      </c>
      <c r="H378" s="22">
        <f t="shared" si="85"/>
        <v>6.1252000000000004</v>
      </c>
      <c r="I378" s="22">
        <f t="shared" si="86"/>
        <v>8.7504000000000008</v>
      </c>
      <c r="J378" s="22">
        <f t="shared" si="87"/>
        <v>5.2502000000000004</v>
      </c>
      <c r="K378" s="38">
        <f t="shared" si="88"/>
        <v>3.5001000000000002</v>
      </c>
      <c r="L378" s="31"/>
      <c r="M378" s="44">
        <f t="shared" si="90"/>
        <v>151.58000000000001</v>
      </c>
      <c r="N378" s="20">
        <f t="shared" si="91"/>
        <v>303.16000000000003</v>
      </c>
      <c r="O378" s="45">
        <f t="shared" si="92"/>
        <v>454.75</v>
      </c>
      <c r="P378" s="105"/>
      <c r="Q378" s="145">
        <v>20</v>
      </c>
      <c r="R378" s="44">
        <f>ROUND(index!$O$33+(C378*12)*index!$O$34,2)</f>
        <v>1222.02</v>
      </c>
      <c r="S378" s="45">
        <f>ROUND(index!$O$37+(C378*12)*index!$O$38,2)</f>
        <v>857.77</v>
      </c>
      <c r="T378" s="31"/>
      <c r="U378" s="145">
        <v>20</v>
      </c>
      <c r="V378" s="259">
        <f>ROUND(index!$O$41+(C378*12)*index!$O$42,2)</f>
        <v>2079.79</v>
      </c>
    </row>
    <row r="379" spans="1:22" x14ac:dyDescent="0.25">
      <c r="A379" s="108">
        <v>21</v>
      </c>
      <c r="B379" s="164">
        <f t="shared" si="82"/>
        <v>2779.79</v>
      </c>
      <c r="C379" s="344">
        <f>ROUND(B379*index!$O$8,2)</f>
        <v>2892.09</v>
      </c>
      <c r="D379" s="216">
        <f t="shared" si="89"/>
        <v>17.563300000000002</v>
      </c>
      <c r="E379" s="31"/>
      <c r="F379" s="37">
        <f t="shared" si="83"/>
        <v>4.5664999999999996</v>
      </c>
      <c r="G379" s="22">
        <f t="shared" si="84"/>
        <v>9.8353999999999999</v>
      </c>
      <c r="H379" s="22">
        <f t="shared" si="85"/>
        <v>6.1471999999999998</v>
      </c>
      <c r="I379" s="22">
        <f t="shared" si="86"/>
        <v>8.7817000000000007</v>
      </c>
      <c r="J379" s="22">
        <f t="shared" si="87"/>
        <v>5.2690000000000001</v>
      </c>
      <c r="K379" s="38">
        <f t="shared" si="88"/>
        <v>3.5127000000000002</v>
      </c>
      <c r="L379" s="31"/>
      <c r="M379" s="44">
        <f t="shared" si="90"/>
        <v>152.12</v>
      </c>
      <c r="N379" s="20">
        <f t="shared" si="91"/>
        <v>304.25</v>
      </c>
      <c r="O379" s="45">
        <f t="shared" si="92"/>
        <v>456.37</v>
      </c>
      <c r="P379" s="105"/>
      <c r="Q379" s="145">
        <v>21</v>
      </c>
      <c r="R379" s="44">
        <f>ROUND(index!$O$33+(C379*12)*index!$O$34,2)</f>
        <v>1225.1099999999999</v>
      </c>
      <c r="S379" s="45">
        <f>ROUND(index!$O$37+(C379*12)*index!$O$38,2)</f>
        <v>858.43</v>
      </c>
      <c r="T379" s="31"/>
      <c r="U379" s="145">
        <v>21</v>
      </c>
      <c r="V379" s="259">
        <f>ROUND(index!$O$41+(C379*12)*index!$O$42,2)</f>
        <v>2083.5300000000002</v>
      </c>
    </row>
    <row r="380" spans="1:22" x14ac:dyDescent="0.25">
      <c r="A380" s="108">
        <v>22</v>
      </c>
      <c r="B380" s="164">
        <f t="shared" si="82"/>
        <v>2788.99</v>
      </c>
      <c r="C380" s="344">
        <f>ROUND(B380*index!$O$8,2)</f>
        <v>2901.67</v>
      </c>
      <c r="D380" s="216">
        <f t="shared" si="89"/>
        <v>17.621500000000001</v>
      </c>
      <c r="E380" s="31"/>
      <c r="F380" s="37">
        <f t="shared" si="83"/>
        <v>4.5815999999999999</v>
      </c>
      <c r="G380" s="22">
        <f t="shared" si="84"/>
        <v>9.8680000000000003</v>
      </c>
      <c r="H380" s="22">
        <f t="shared" si="85"/>
        <v>6.1675000000000004</v>
      </c>
      <c r="I380" s="22">
        <f t="shared" si="86"/>
        <v>8.8108000000000004</v>
      </c>
      <c r="J380" s="22">
        <f t="shared" si="87"/>
        <v>5.2865000000000002</v>
      </c>
      <c r="K380" s="38">
        <f t="shared" si="88"/>
        <v>3.5243000000000002</v>
      </c>
      <c r="L380" s="31"/>
      <c r="M380" s="44">
        <f t="shared" si="90"/>
        <v>152.63</v>
      </c>
      <c r="N380" s="20">
        <f t="shared" si="91"/>
        <v>305.26</v>
      </c>
      <c r="O380" s="45">
        <f t="shared" si="92"/>
        <v>457.88</v>
      </c>
      <c r="P380" s="105"/>
      <c r="Q380" s="145">
        <v>22</v>
      </c>
      <c r="R380" s="44">
        <f>ROUND(index!$O$33+(C380*12)*index!$O$34,2)</f>
        <v>1227.98</v>
      </c>
      <c r="S380" s="45">
        <f>ROUND(index!$O$37+(C380*12)*index!$O$38,2)</f>
        <v>859.04</v>
      </c>
      <c r="T380" s="31"/>
      <c r="U380" s="145">
        <v>22</v>
      </c>
      <c r="V380" s="259">
        <f>ROUND(index!$O$41+(C380*12)*index!$O$42,2)</f>
        <v>2087.02</v>
      </c>
    </row>
    <row r="381" spans="1:22" x14ac:dyDescent="0.25">
      <c r="A381" s="108">
        <v>23</v>
      </c>
      <c r="B381" s="164">
        <f t="shared" si="82"/>
        <v>2797.52</v>
      </c>
      <c r="C381" s="344">
        <f>ROUND(B381*index!$O$8,2)</f>
        <v>2910.54</v>
      </c>
      <c r="D381" s="216">
        <f t="shared" si="89"/>
        <v>17.6753</v>
      </c>
      <c r="E381" s="31"/>
      <c r="F381" s="37">
        <f t="shared" si="83"/>
        <v>4.5956000000000001</v>
      </c>
      <c r="G381" s="22">
        <f t="shared" si="84"/>
        <v>9.8981999999999992</v>
      </c>
      <c r="H381" s="22">
        <f t="shared" si="85"/>
        <v>6.1863999999999999</v>
      </c>
      <c r="I381" s="22">
        <f t="shared" si="86"/>
        <v>8.8376999999999999</v>
      </c>
      <c r="J381" s="22">
        <f t="shared" si="87"/>
        <v>5.3026</v>
      </c>
      <c r="K381" s="38">
        <f t="shared" si="88"/>
        <v>3.5350999999999999</v>
      </c>
      <c r="L381" s="31"/>
      <c r="M381" s="44">
        <f t="shared" si="90"/>
        <v>153.09</v>
      </c>
      <c r="N381" s="20">
        <f t="shared" si="91"/>
        <v>306.19</v>
      </c>
      <c r="O381" s="45">
        <f t="shared" si="92"/>
        <v>459.28</v>
      </c>
      <c r="P381" s="105"/>
      <c r="Q381" s="145">
        <v>23</v>
      </c>
      <c r="R381" s="44">
        <f>ROUND(index!$O$33+(C381*12)*index!$O$34,2)</f>
        <v>1230.6400000000001</v>
      </c>
      <c r="S381" s="45">
        <f>ROUND(index!$O$37+(C381*12)*index!$O$38,2)</f>
        <v>859.6</v>
      </c>
      <c r="T381" s="31"/>
      <c r="U381" s="145">
        <v>23</v>
      </c>
      <c r="V381" s="259">
        <f>ROUND(index!$O$41+(C381*12)*index!$O$42,2)</f>
        <v>2090.2399999999998</v>
      </c>
    </row>
    <row r="382" spans="1:22" x14ac:dyDescent="0.25">
      <c r="A382" s="108">
        <v>24</v>
      </c>
      <c r="B382" s="164">
        <f t="shared" si="82"/>
        <v>2805.43</v>
      </c>
      <c r="C382" s="344">
        <f>ROUND(B382*index!$O$8,2)</f>
        <v>2918.77</v>
      </c>
      <c r="D382" s="216">
        <f t="shared" si="89"/>
        <v>17.725300000000001</v>
      </c>
      <c r="E382" s="31"/>
      <c r="F382" s="37">
        <f t="shared" si="83"/>
        <v>4.6086</v>
      </c>
      <c r="G382" s="22">
        <f t="shared" si="84"/>
        <v>9.9261999999999997</v>
      </c>
      <c r="H382" s="22">
        <f t="shared" si="85"/>
        <v>6.2039</v>
      </c>
      <c r="I382" s="22">
        <f t="shared" si="86"/>
        <v>8.8627000000000002</v>
      </c>
      <c r="J382" s="22">
        <f t="shared" si="87"/>
        <v>5.3175999999999997</v>
      </c>
      <c r="K382" s="38">
        <f t="shared" si="88"/>
        <v>3.5451000000000001</v>
      </c>
      <c r="L382" s="31"/>
      <c r="M382" s="44">
        <f t="shared" si="90"/>
        <v>153.53</v>
      </c>
      <c r="N382" s="20">
        <f t="shared" si="91"/>
        <v>307.05</v>
      </c>
      <c r="O382" s="45">
        <f t="shared" si="92"/>
        <v>460.58</v>
      </c>
      <c r="P382" s="105"/>
      <c r="Q382" s="145">
        <v>24</v>
      </c>
      <c r="R382" s="44">
        <f>ROUND(index!$O$33+(C382*12)*index!$O$34,2)</f>
        <v>1233.1099999999999</v>
      </c>
      <c r="S382" s="45">
        <f>ROUND(index!$O$37+(C382*12)*index!$O$38,2)</f>
        <v>860.12</v>
      </c>
      <c r="T382" s="31"/>
      <c r="U382" s="145">
        <v>24</v>
      </c>
      <c r="V382" s="259">
        <f>ROUND(index!$O$41+(C382*12)*index!$O$42,2)</f>
        <v>2093.23</v>
      </c>
    </row>
    <row r="383" spans="1:22" x14ac:dyDescent="0.25">
      <c r="A383" s="108">
        <v>25</v>
      </c>
      <c r="B383" s="164">
        <f t="shared" si="82"/>
        <v>2812.78</v>
      </c>
      <c r="C383" s="344">
        <f>ROUND(B383*index!$O$8,2)</f>
        <v>2926.42</v>
      </c>
      <c r="D383" s="216">
        <f t="shared" si="89"/>
        <v>17.771799999999999</v>
      </c>
      <c r="E383" s="31"/>
      <c r="F383" s="37">
        <f t="shared" si="83"/>
        <v>4.6207000000000003</v>
      </c>
      <c r="G383" s="22">
        <f t="shared" si="84"/>
        <v>9.9521999999999995</v>
      </c>
      <c r="H383" s="22">
        <f t="shared" si="85"/>
        <v>6.2201000000000004</v>
      </c>
      <c r="I383" s="22">
        <f t="shared" si="86"/>
        <v>8.8858999999999995</v>
      </c>
      <c r="J383" s="22">
        <f t="shared" si="87"/>
        <v>5.3315000000000001</v>
      </c>
      <c r="K383" s="38">
        <f t="shared" si="88"/>
        <v>3.5543999999999998</v>
      </c>
      <c r="L383" s="31"/>
      <c r="M383" s="44">
        <f t="shared" si="90"/>
        <v>153.93</v>
      </c>
      <c r="N383" s="20">
        <f t="shared" si="91"/>
        <v>307.86</v>
      </c>
      <c r="O383" s="45">
        <f t="shared" si="92"/>
        <v>461.79</v>
      </c>
      <c r="P383" s="105"/>
      <c r="Q383" s="145">
        <v>25</v>
      </c>
      <c r="R383" s="44">
        <f>ROUND(index!$O$33+(C383*12)*index!$O$34,2)</f>
        <v>1235.4100000000001</v>
      </c>
      <c r="S383" s="45">
        <f>ROUND(index!$O$37+(C383*12)*index!$O$38,2)</f>
        <v>860.61</v>
      </c>
      <c r="T383" s="31"/>
      <c r="U383" s="145">
        <v>25</v>
      </c>
      <c r="V383" s="259">
        <f>ROUND(index!$O$41+(C383*12)*index!$O$42,2)</f>
        <v>2096.02</v>
      </c>
    </row>
    <row r="384" spans="1:22" x14ac:dyDescent="0.25">
      <c r="A384" s="108">
        <v>26</v>
      </c>
      <c r="B384" s="164">
        <f t="shared" si="82"/>
        <v>2819.59</v>
      </c>
      <c r="C384" s="344">
        <f>ROUND(B384*index!$O$8,2)</f>
        <v>2933.5</v>
      </c>
      <c r="D384" s="216">
        <f t="shared" si="89"/>
        <v>17.814800000000002</v>
      </c>
      <c r="E384" s="31"/>
      <c r="F384" s="37">
        <f t="shared" si="83"/>
        <v>4.6318000000000001</v>
      </c>
      <c r="G384" s="22">
        <f t="shared" si="84"/>
        <v>9.9763000000000002</v>
      </c>
      <c r="H384" s="22">
        <f t="shared" si="85"/>
        <v>6.2351999999999999</v>
      </c>
      <c r="I384" s="22">
        <f t="shared" si="86"/>
        <v>8.9074000000000009</v>
      </c>
      <c r="J384" s="22">
        <f t="shared" si="87"/>
        <v>5.3444000000000003</v>
      </c>
      <c r="K384" s="38">
        <f t="shared" si="88"/>
        <v>3.5630000000000002</v>
      </c>
      <c r="L384" s="31"/>
      <c r="M384" s="44">
        <f t="shared" si="90"/>
        <v>154.30000000000001</v>
      </c>
      <c r="N384" s="20">
        <f t="shared" si="91"/>
        <v>308.60000000000002</v>
      </c>
      <c r="O384" s="45">
        <f t="shared" si="92"/>
        <v>462.91</v>
      </c>
      <c r="P384" s="105"/>
      <c r="Q384" s="145">
        <v>26</v>
      </c>
      <c r="R384" s="44">
        <f>ROUND(index!$O$33+(C384*12)*index!$O$34,2)</f>
        <v>1237.53</v>
      </c>
      <c r="S384" s="45">
        <f>ROUND(index!$O$37+(C384*12)*index!$O$38,2)</f>
        <v>861.06</v>
      </c>
      <c r="T384" s="31"/>
      <c r="U384" s="145">
        <v>26</v>
      </c>
      <c r="V384" s="259">
        <f>ROUND(index!$O$41+(C384*12)*index!$O$42,2)</f>
        <v>2098.59</v>
      </c>
    </row>
    <row r="385" spans="1:22" x14ac:dyDescent="0.25">
      <c r="A385" s="108">
        <v>27</v>
      </c>
      <c r="B385" s="164">
        <f t="shared" si="82"/>
        <v>2825.9</v>
      </c>
      <c r="C385" s="344">
        <f>ROUND(B385*index!$O$8,2)</f>
        <v>2940.07</v>
      </c>
      <c r="D385" s="216">
        <f t="shared" si="89"/>
        <v>17.854700000000001</v>
      </c>
      <c r="E385" s="31"/>
      <c r="F385" s="37">
        <f t="shared" si="83"/>
        <v>4.6421999999999999</v>
      </c>
      <c r="G385" s="22">
        <f t="shared" si="84"/>
        <v>9.9985999999999997</v>
      </c>
      <c r="H385" s="22">
        <f t="shared" si="85"/>
        <v>6.2491000000000003</v>
      </c>
      <c r="I385" s="22">
        <f t="shared" si="86"/>
        <v>8.9274000000000004</v>
      </c>
      <c r="J385" s="22">
        <f t="shared" si="87"/>
        <v>5.3563999999999998</v>
      </c>
      <c r="K385" s="38">
        <f t="shared" si="88"/>
        <v>3.5709</v>
      </c>
      <c r="L385" s="31"/>
      <c r="M385" s="44">
        <f t="shared" si="90"/>
        <v>154.65</v>
      </c>
      <c r="N385" s="20">
        <f t="shared" si="91"/>
        <v>309.3</v>
      </c>
      <c r="O385" s="45">
        <f t="shared" si="92"/>
        <v>463.94</v>
      </c>
      <c r="P385" s="105"/>
      <c r="Q385" s="145">
        <v>27</v>
      </c>
      <c r="R385" s="44">
        <f>ROUND(index!$O$33+(C385*12)*index!$O$34,2)</f>
        <v>1239.5</v>
      </c>
      <c r="S385" s="45">
        <f>ROUND(index!$O$37+(C385*12)*index!$O$38,2)</f>
        <v>861.48</v>
      </c>
      <c r="T385" s="31"/>
      <c r="U385" s="145">
        <v>27</v>
      </c>
      <c r="V385" s="259">
        <f>ROUND(index!$O$41+(C385*12)*index!$O$42,2)</f>
        <v>2100.98</v>
      </c>
    </row>
    <row r="386" spans="1:22" x14ac:dyDescent="0.25">
      <c r="A386" s="108">
        <v>28</v>
      </c>
      <c r="B386" s="164">
        <f t="shared" si="82"/>
        <v>2831.75</v>
      </c>
      <c r="C386" s="344">
        <f>ROUND(B386*index!$O$8,2)</f>
        <v>2946.15</v>
      </c>
      <c r="D386" s="216">
        <f t="shared" si="89"/>
        <v>17.8916</v>
      </c>
      <c r="E386" s="31"/>
      <c r="F386" s="37">
        <f t="shared" si="83"/>
        <v>4.6517999999999997</v>
      </c>
      <c r="G386" s="22">
        <f t="shared" si="84"/>
        <v>10.019299999999999</v>
      </c>
      <c r="H386" s="22">
        <f t="shared" si="85"/>
        <v>6.2621000000000002</v>
      </c>
      <c r="I386" s="22">
        <f t="shared" si="86"/>
        <v>8.9458000000000002</v>
      </c>
      <c r="J386" s="22">
        <f t="shared" si="87"/>
        <v>5.3674999999999997</v>
      </c>
      <c r="K386" s="38">
        <f t="shared" si="88"/>
        <v>3.5783</v>
      </c>
      <c r="L386" s="31"/>
      <c r="M386" s="44">
        <f t="shared" si="90"/>
        <v>154.97</v>
      </c>
      <c r="N386" s="20">
        <f t="shared" si="91"/>
        <v>309.93</v>
      </c>
      <c r="O386" s="45">
        <f t="shared" si="92"/>
        <v>464.9</v>
      </c>
      <c r="P386" s="105"/>
      <c r="Q386" s="145">
        <v>28</v>
      </c>
      <c r="R386" s="44">
        <f>ROUND(index!$O$33+(C386*12)*index!$O$34,2)</f>
        <v>1241.33</v>
      </c>
      <c r="S386" s="45">
        <f>ROUND(index!$O$37+(C386*12)*index!$O$38,2)</f>
        <v>861.87</v>
      </c>
      <c r="T386" s="31"/>
      <c r="U386" s="145">
        <v>28</v>
      </c>
      <c r="V386" s="259">
        <f>ROUND(index!$O$41+(C386*12)*index!$O$42,2)</f>
        <v>2103.19</v>
      </c>
    </row>
    <row r="387" spans="1:22" x14ac:dyDescent="0.25">
      <c r="A387" s="108">
        <v>29</v>
      </c>
      <c r="B387" s="164">
        <f t="shared" si="82"/>
        <v>2837.18</v>
      </c>
      <c r="C387" s="344">
        <f>ROUND(B387*index!$O$8,2)</f>
        <v>2951.8</v>
      </c>
      <c r="D387" s="216">
        <f t="shared" si="89"/>
        <v>17.925899999999999</v>
      </c>
      <c r="E387" s="31"/>
      <c r="F387" s="37">
        <f t="shared" si="83"/>
        <v>4.6607000000000003</v>
      </c>
      <c r="G387" s="22">
        <f t="shared" si="84"/>
        <v>10.038500000000001</v>
      </c>
      <c r="H387" s="22">
        <f t="shared" si="85"/>
        <v>6.2740999999999998</v>
      </c>
      <c r="I387" s="22">
        <f t="shared" si="86"/>
        <v>8.9629999999999992</v>
      </c>
      <c r="J387" s="22">
        <f t="shared" si="87"/>
        <v>5.3777999999999997</v>
      </c>
      <c r="K387" s="38">
        <f t="shared" si="88"/>
        <v>3.5851999999999999</v>
      </c>
      <c r="L387" s="31"/>
      <c r="M387" s="44">
        <f t="shared" si="90"/>
        <v>155.26</v>
      </c>
      <c r="N387" s="20">
        <f t="shared" si="91"/>
        <v>310.52999999999997</v>
      </c>
      <c r="O387" s="45">
        <f t="shared" si="92"/>
        <v>465.79</v>
      </c>
      <c r="P387" s="105"/>
      <c r="Q387" s="145">
        <v>29</v>
      </c>
      <c r="R387" s="44">
        <f>ROUND(index!$O$33+(C387*12)*index!$O$34,2)</f>
        <v>1243.02</v>
      </c>
      <c r="S387" s="45">
        <f>ROUND(index!$O$37+(C387*12)*index!$O$38,2)</f>
        <v>862.22</v>
      </c>
      <c r="T387" s="31"/>
      <c r="U387" s="145">
        <v>29</v>
      </c>
      <c r="V387" s="259">
        <f>ROUND(index!$O$41+(C387*12)*index!$O$42,2)</f>
        <v>2105.2399999999998</v>
      </c>
    </row>
    <row r="388" spans="1:22" x14ac:dyDescent="0.25">
      <c r="A388" s="108">
        <v>30</v>
      </c>
      <c r="B388" s="164">
        <f t="shared" si="82"/>
        <v>2842.21</v>
      </c>
      <c r="C388" s="344">
        <f>ROUND(B388*index!$O$8,2)</f>
        <v>2957.04</v>
      </c>
      <c r="D388" s="216">
        <f t="shared" si="89"/>
        <v>17.957699999999999</v>
      </c>
      <c r="E388" s="31"/>
      <c r="F388" s="37">
        <f t="shared" si="83"/>
        <v>4.6689999999999996</v>
      </c>
      <c r="G388" s="22">
        <f t="shared" si="84"/>
        <v>10.0563</v>
      </c>
      <c r="H388" s="22">
        <f t="shared" si="85"/>
        <v>6.2851999999999997</v>
      </c>
      <c r="I388" s="22">
        <f t="shared" si="86"/>
        <v>8.9788999999999994</v>
      </c>
      <c r="J388" s="22">
        <f t="shared" si="87"/>
        <v>5.3872999999999998</v>
      </c>
      <c r="K388" s="38">
        <f t="shared" si="88"/>
        <v>3.5914999999999999</v>
      </c>
      <c r="L388" s="31"/>
      <c r="M388" s="44">
        <f t="shared" si="90"/>
        <v>155.54</v>
      </c>
      <c r="N388" s="20">
        <f t="shared" si="91"/>
        <v>311.08</v>
      </c>
      <c r="O388" s="45">
        <f t="shared" si="92"/>
        <v>466.62</v>
      </c>
      <c r="P388" s="105"/>
      <c r="Q388" s="145">
        <v>30</v>
      </c>
      <c r="R388" s="44">
        <f>ROUND(index!$O$33+(C388*12)*index!$O$34,2)</f>
        <v>1244.5899999999999</v>
      </c>
      <c r="S388" s="45">
        <f>ROUND(index!$O$37+(C388*12)*index!$O$38,2)</f>
        <v>862.56</v>
      </c>
      <c r="T388" s="31"/>
      <c r="U388" s="145">
        <v>30</v>
      </c>
      <c r="V388" s="259">
        <f>ROUND(index!$O$41+(C388*12)*index!$O$42,2)</f>
        <v>2107.15</v>
      </c>
    </row>
    <row r="389" spans="1:22" x14ac:dyDescent="0.25">
      <c r="A389" s="108">
        <v>31</v>
      </c>
      <c r="B389" s="164">
        <f t="shared" si="82"/>
        <v>2846.87</v>
      </c>
      <c r="C389" s="344">
        <f>ROUND(B389*index!$O$8,2)</f>
        <v>2961.88</v>
      </c>
      <c r="D389" s="216">
        <f t="shared" si="89"/>
        <v>17.987100000000002</v>
      </c>
      <c r="E389" s="31"/>
      <c r="F389" s="37">
        <f t="shared" si="83"/>
        <v>4.6765999999999996</v>
      </c>
      <c r="G389" s="22">
        <f t="shared" si="84"/>
        <v>10.072800000000001</v>
      </c>
      <c r="H389" s="22">
        <f t="shared" si="85"/>
        <v>6.2954999999999997</v>
      </c>
      <c r="I389" s="22">
        <f t="shared" si="86"/>
        <v>8.9936000000000007</v>
      </c>
      <c r="J389" s="22">
        <f t="shared" si="87"/>
        <v>5.3960999999999997</v>
      </c>
      <c r="K389" s="38">
        <f t="shared" si="88"/>
        <v>3.5973999999999999</v>
      </c>
      <c r="L389" s="31"/>
      <c r="M389" s="44">
        <f t="shared" si="90"/>
        <v>155.79</v>
      </c>
      <c r="N389" s="20">
        <f t="shared" si="91"/>
        <v>311.58999999999997</v>
      </c>
      <c r="O389" s="45">
        <f t="shared" si="92"/>
        <v>467.38</v>
      </c>
      <c r="P389" s="105"/>
      <c r="Q389" s="145">
        <v>31</v>
      </c>
      <c r="R389" s="44">
        <f>ROUND(index!$O$33+(C389*12)*index!$O$34,2)</f>
        <v>1246.04</v>
      </c>
      <c r="S389" s="45">
        <f>ROUND(index!$O$37+(C389*12)*index!$O$38,2)</f>
        <v>862.87</v>
      </c>
      <c r="T389" s="31"/>
      <c r="U389" s="145">
        <v>31</v>
      </c>
      <c r="V389" s="259">
        <f>ROUND(index!$O$41+(C389*12)*index!$O$42,2)</f>
        <v>2108.91</v>
      </c>
    </row>
    <row r="390" spans="1:22" x14ac:dyDescent="0.25">
      <c r="A390" s="109">
        <v>32</v>
      </c>
      <c r="B390" s="164">
        <f t="shared" si="82"/>
        <v>2851.18</v>
      </c>
      <c r="C390" s="344">
        <f>ROUND(B390*index!$O$8,2)</f>
        <v>2966.37</v>
      </c>
      <c r="D390" s="216">
        <f t="shared" si="89"/>
        <v>18.014399999999998</v>
      </c>
      <c r="E390" s="31"/>
      <c r="F390" s="37">
        <f t="shared" si="83"/>
        <v>4.6837</v>
      </c>
      <c r="G390" s="22">
        <f t="shared" si="84"/>
        <v>10.088100000000001</v>
      </c>
      <c r="H390" s="22">
        <f t="shared" si="85"/>
        <v>6.3049999999999997</v>
      </c>
      <c r="I390" s="22">
        <f t="shared" si="86"/>
        <v>9.0071999999999992</v>
      </c>
      <c r="J390" s="22">
        <f t="shared" si="87"/>
        <v>5.4043000000000001</v>
      </c>
      <c r="K390" s="38">
        <f t="shared" si="88"/>
        <v>3.6029</v>
      </c>
      <c r="L390" s="31"/>
      <c r="M390" s="44">
        <f t="shared" si="90"/>
        <v>156.03</v>
      </c>
      <c r="N390" s="20">
        <f t="shared" si="91"/>
        <v>312.06</v>
      </c>
      <c r="O390" s="45">
        <f t="shared" si="92"/>
        <v>468.09</v>
      </c>
      <c r="P390" s="105"/>
      <c r="Q390" s="146">
        <v>32</v>
      </c>
      <c r="R390" s="44">
        <f>ROUND(index!$O$33+(C390*12)*index!$O$34,2)</f>
        <v>1247.3900000000001</v>
      </c>
      <c r="S390" s="45">
        <f>ROUND(index!$O$37+(C390*12)*index!$O$38,2)</f>
        <v>863.15</v>
      </c>
      <c r="T390" s="31"/>
      <c r="U390" s="146">
        <v>32</v>
      </c>
      <c r="V390" s="259">
        <f>ROUND(index!$O$41+(C390*12)*index!$O$42,2)</f>
        <v>2110.54</v>
      </c>
    </row>
    <row r="391" spans="1:22" x14ac:dyDescent="0.25">
      <c r="A391" s="109">
        <v>33</v>
      </c>
      <c r="B391" s="164">
        <f t="shared" si="82"/>
        <v>2855.18</v>
      </c>
      <c r="C391" s="344">
        <f>ROUND(B391*index!$O$8,2)</f>
        <v>2970.53</v>
      </c>
      <c r="D391" s="216">
        <f t="shared" si="89"/>
        <v>18.0397</v>
      </c>
      <c r="E391" s="31"/>
      <c r="F391" s="37">
        <f t="shared" si="83"/>
        <v>4.6902999999999997</v>
      </c>
      <c r="G391" s="22">
        <f t="shared" si="84"/>
        <v>10.1022</v>
      </c>
      <c r="H391" s="22">
        <f t="shared" si="85"/>
        <v>6.3139000000000003</v>
      </c>
      <c r="I391" s="22">
        <f t="shared" si="86"/>
        <v>9.0198999999999998</v>
      </c>
      <c r="J391" s="22">
        <f t="shared" si="87"/>
        <v>5.4119000000000002</v>
      </c>
      <c r="K391" s="38">
        <f t="shared" si="88"/>
        <v>3.6078999999999999</v>
      </c>
      <c r="L391" s="31"/>
      <c r="M391" s="44">
        <f t="shared" si="90"/>
        <v>156.25</v>
      </c>
      <c r="N391" s="20">
        <f t="shared" si="91"/>
        <v>312.5</v>
      </c>
      <c r="O391" s="45">
        <f t="shared" si="92"/>
        <v>468.75</v>
      </c>
      <c r="P391" s="105"/>
      <c r="Q391" s="146">
        <v>33</v>
      </c>
      <c r="R391" s="44">
        <f>ROUND(index!$O$33+(C391*12)*index!$O$34,2)</f>
        <v>1248.6400000000001</v>
      </c>
      <c r="S391" s="45">
        <f>ROUND(index!$O$37+(C391*12)*index!$O$38,2)</f>
        <v>863.42</v>
      </c>
      <c r="T391" s="31"/>
      <c r="U391" s="146">
        <v>33</v>
      </c>
      <c r="V391" s="259">
        <f>ROUND(index!$O$41+(C391*12)*index!$O$42,2)</f>
        <v>2112.0500000000002</v>
      </c>
    </row>
    <row r="392" spans="1:22" x14ac:dyDescent="0.25">
      <c r="A392" s="109">
        <v>34</v>
      </c>
      <c r="B392" s="164">
        <f t="shared" si="82"/>
        <v>2858.89</v>
      </c>
      <c r="C392" s="344">
        <f>ROUND(B392*index!$O$8,2)</f>
        <v>2974.39</v>
      </c>
      <c r="D392" s="216">
        <f t="shared" si="89"/>
        <v>18.063099999999999</v>
      </c>
      <c r="E392" s="31"/>
      <c r="F392" s="37">
        <f t="shared" si="83"/>
        <v>4.6963999999999997</v>
      </c>
      <c r="G392" s="22">
        <f t="shared" si="84"/>
        <v>10.1153</v>
      </c>
      <c r="H392" s="22">
        <f t="shared" si="85"/>
        <v>6.3220999999999998</v>
      </c>
      <c r="I392" s="22">
        <f t="shared" si="86"/>
        <v>9.0315999999999992</v>
      </c>
      <c r="J392" s="22">
        <f t="shared" si="87"/>
        <v>5.4188999999999998</v>
      </c>
      <c r="K392" s="38">
        <f t="shared" si="88"/>
        <v>3.6126</v>
      </c>
      <c r="L392" s="31"/>
      <c r="M392" s="44">
        <f t="shared" si="90"/>
        <v>156.44999999999999</v>
      </c>
      <c r="N392" s="20">
        <f t="shared" si="91"/>
        <v>312.91000000000003</v>
      </c>
      <c r="O392" s="45">
        <f t="shared" si="92"/>
        <v>469.36</v>
      </c>
      <c r="P392" s="105"/>
      <c r="Q392" s="146">
        <v>34</v>
      </c>
      <c r="R392" s="44">
        <f>ROUND(index!$O$33+(C392*12)*index!$O$34,2)</f>
        <v>1249.8</v>
      </c>
      <c r="S392" s="45">
        <f>ROUND(index!$O$37+(C392*12)*index!$O$38,2)</f>
        <v>863.66</v>
      </c>
      <c r="T392" s="31"/>
      <c r="U392" s="146">
        <v>34</v>
      </c>
      <c r="V392" s="259">
        <f>ROUND(index!$O$41+(C392*12)*index!$O$42,2)</f>
        <v>2113.46</v>
      </c>
    </row>
    <row r="393" spans="1:22" ht="13.8" thickBot="1" x14ac:dyDescent="0.3">
      <c r="A393" s="110">
        <v>35</v>
      </c>
      <c r="B393" s="313">
        <f t="shared" si="82"/>
        <v>2862.32</v>
      </c>
      <c r="C393" s="345">
        <f>ROUND(B393*index!$O$8,2)</f>
        <v>2977.96</v>
      </c>
      <c r="D393" s="217">
        <f t="shared" si="89"/>
        <v>18.084800000000001</v>
      </c>
      <c r="E393" s="31"/>
      <c r="F393" s="335">
        <f t="shared" si="83"/>
        <v>4.702</v>
      </c>
      <c r="G393" s="336">
        <f t="shared" si="84"/>
        <v>10.1275</v>
      </c>
      <c r="H393" s="336">
        <f t="shared" si="85"/>
        <v>6.3296999999999999</v>
      </c>
      <c r="I393" s="336">
        <f t="shared" si="86"/>
        <v>9.0424000000000007</v>
      </c>
      <c r="J393" s="336">
        <f t="shared" si="87"/>
        <v>5.4253999999999998</v>
      </c>
      <c r="K393" s="337">
        <f t="shared" si="88"/>
        <v>3.617</v>
      </c>
      <c r="L393" s="31"/>
      <c r="M393" s="46">
        <f t="shared" si="90"/>
        <v>156.63999999999999</v>
      </c>
      <c r="N393" s="47">
        <f t="shared" si="91"/>
        <v>313.27999999999997</v>
      </c>
      <c r="O393" s="48">
        <f t="shared" si="92"/>
        <v>469.92</v>
      </c>
      <c r="P393" s="105"/>
      <c r="Q393" s="147">
        <v>35</v>
      </c>
      <c r="R393" s="46">
        <f>ROUND(index!$O$33+(C393*12)*index!$O$34,2)</f>
        <v>1250.8699999999999</v>
      </c>
      <c r="S393" s="48">
        <f>ROUND(index!$O$37+(C393*12)*index!$O$38,2)</f>
        <v>863.89</v>
      </c>
      <c r="T393" s="31"/>
      <c r="U393" s="147">
        <v>35</v>
      </c>
      <c r="V393" s="260">
        <f>ROUND(index!$O$41+(C393*12)*index!$O$42,2)</f>
        <v>2114.7600000000002</v>
      </c>
    </row>
    <row r="400" spans="1:22" x14ac:dyDescent="0.25">
      <c r="C400" s="329"/>
      <c r="D400" s="170"/>
    </row>
    <row r="401" spans="1:22" ht="16.2" thickBot="1" x14ac:dyDescent="0.35">
      <c r="B401" s="346"/>
      <c r="C401" s="170"/>
      <c r="D401" s="170"/>
    </row>
    <row r="402" spans="1:22" ht="16.2" thickBot="1" x14ac:dyDescent="0.35">
      <c r="A402" s="32"/>
      <c r="B402" s="351" t="s">
        <v>186</v>
      </c>
      <c r="C402" s="347" t="s">
        <v>164</v>
      </c>
      <c r="D402" s="350"/>
      <c r="E402" s="32"/>
      <c r="F402" s="352" t="s">
        <v>197</v>
      </c>
      <c r="G402" s="353"/>
      <c r="H402" s="353"/>
      <c r="I402" s="353"/>
      <c r="J402" s="353"/>
      <c r="K402" s="354"/>
      <c r="L402" s="32"/>
      <c r="M402" s="352" t="s">
        <v>203</v>
      </c>
      <c r="N402" s="353"/>
      <c r="O402" s="354"/>
      <c r="P402" s="32"/>
      <c r="Q402" s="32"/>
      <c r="R402" s="355" t="s">
        <v>451</v>
      </c>
      <c r="S402" s="356" t="s">
        <v>451</v>
      </c>
      <c r="T402" s="32"/>
      <c r="U402" s="32"/>
      <c r="V402" s="357" t="s">
        <v>452</v>
      </c>
    </row>
    <row r="403" spans="1:22" x14ac:dyDescent="0.25">
      <c r="M403" s="24" t="s">
        <v>198</v>
      </c>
      <c r="N403" s="25" t="s">
        <v>199</v>
      </c>
      <c r="O403" s="26" t="s">
        <v>200</v>
      </c>
      <c r="R403" s="176"/>
      <c r="S403" s="176"/>
      <c r="V403" s="176"/>
    </row>
    <row r="404" spans="1:22" ht="16.2" thickBot="1" x14ac:dyDescent="0.35">
      <c r="B404" s="121" t="s">
        <v>179</v>
      </c>
      <c r="C404" s="121" t="s">
        <v>179</v>
      </c>
      <c r="D404" s="121" t="s">
        <v>179</v>
      </c>
      <c r="M404" s="27">
        <v>5.2600000000000001E-2</v>
      </c>
      <c r="N404" s="28">
        <v>0.1052</v>
      </c>
      <c r="O404" s="29">
        <v>0.1578</v>
      </c>
      <c r="R404" s="348"/>
      <c r="S404" s="348"/>
      <c r="V404" s="348"/>
    </row>
    <row r="405" spans="1:22" x14ac:dyDescent="0.25">
      <c r="A405" s="6"/>
      <c r="B405" s="1" t="s">
        <v>98</v>
      </c>
      <c r="C405" s="1" t="s">
        <v>469</v>
      </c>
      <c r="D405" s="1" t="s">
        <v>469</v>
      </c>
      <c r="E405" s="6"/>
      <c r="K405" s="176"/>
      <c r="L405" s="6"/>
      <c r="M405" s="176"/>
      <c r="N405" s="176"/>
      <c r="O405" s="176"/>
      <c r="P405" s="6"/>
      <c r="Q405" s="6"/>
      <c r="R405" s="349" t="s">
        <v>211</v>
      </c>
      <c r="S405" s="349" t="s">
        <v>210</v>
      </c>
      <c r="T405" s="6"/>
      <c r="U405" s="6"/>
      <c r="V405" s="349" t="s">
        <v>471</v>
      </c>
    </row>
    <row r="406" spans="1:22" ht="13.8" thickBot="1" x14ac:dyDescent="0.3">
      <c r="A406" s="13"/>
      <c r="B406" s="1" t="s">
        <v>34</v>
      </c>
      <c r="C406" s="1" t="s">
        <v>34</v>
      </c>
      <c r="D406" s="35" t="s">
        <v>470</v>
      </c>
      <c r="E406" s="13"/>
      <c r="F406" s="13" t="s">
        <v>201</v>
      </c>
      <c r="G406" s="13" t="s">
        <v>201</v>
      </c>
      <c r="H406" s="13" t="s">
        <v>201</v>
      </c>
      <c r="I406" s="13" t="s">
        <v>201</v>
      </c>
      <c r="J406" s="13" t="s">
        <v>201</v>
      </c>
      <c r="K406" s="13" t="s">
        <v>201</v>
      </c>
      <c r="L406" s="13"/>
      <c r="M406" s="13" t="s">
        <v>155</v>
      </c>
      <c r="N406" s="13" t="s">
        <v>155</v>
      </c>
      <c r="O406" s="13" t="s">
        <v>155</v>
      </c>
      <c r="P406" s="13"/>
      <c r="Q406" s="13"/>
      <c r="R406" s="160" t="s">
        <v>212</v>
      </c>
      <c r="S406" s="160" t="s">
        <v>212</v>
      </c>
      <c r="T406" s="13"/>
      <c r="U406" s="13"/>
      <c r="V406" s="160" t="s">
        <v>212</v>
      </c>
    </row>
    <row r="407" spans="1:22" ht="13.8" thickBot="1" x14ac:dyDescent="0.3">
      <c r="A407" s="34" t="s">
        <v>27</v>
      </c>
      <c r="B407" s="330" t="str">
        <f>$C$402</f>
        <v>cat 12</v>
      </c>
      <c r="C407" s="330" t="str">
        <f>$C$402</f>
        <v>cat 12</v>
      </c>
      <c r="D407" s="330" t="str">
        <f>$C$402</f>
        <v>cat 12</v>
      </c>
      <c r="E407" s="115"/>
      <c r="F407" s="114">
        <v>0.26</v>
      </c>
      <c r="G407" s="114">
        <v>0.56000000000000005</v>
      </c>
      <c r="H407" s="114">
        <v>0.35</v>
      </c>
      <c r="I407" s="114">
        <v>0.5</v>
      </c>
      <c r="J407" s="114">
        <v>0.3</v>
      </c>
      <c r="K407" s="114">
        <v>0.2</v>
      </c>
      <c r="L407" s="115"/>
      <c r="M407" s="211">
        <v>5.2600000000000001E-2</v>
      </c>
      <c r="N407" s="211">
        <v>0.1052</v>
      </c>
      <c r="O407" s="211">
        <v>0.1578</v>
      </c>
      <c r="P407" s="115"/>
      <c r="Q407" s="114" t="s">
        <v>27</v>
      </c>
      <c r="R407" s="330" t="str">
        <f>$C$402</f>
        <v>cat 12</v>
      </c>
      <c r="S407" s="330" t="str">
        <f>$C$402</f>
        <v>cat 12</v>
      </c>
      <c r="T407" s="115"/>
      <c r="U407" s="114" t="s">
        <v>27</v>
      </c>
      <c r="V407" s="330" t="str">
        <f>$C$402</f>
        <v>cat 12</v>
      </c>
    </row>
    <row r="408" spans="1:22" x14ac:dyDescent="0.25">
      <c r="A408" s="331">
        <v>0</v>
      </c>
      <c r="B408" s="164">
        <f t="shared" ref="B408:B443" si="93">VLOOKUP(C$402,ificbasisdoel,$A408+2,FALSE)</f>
        <v>2336.84</v>
      </c>
      <c r="C408" s="343">
        <f>ROUND(B408*index!$O$8,2)</f>
        <v>2431.25</v>
      </c>
      <c r="D408" s="215">
        <f>ROUND(C408*12/1976,4)</f>
        <v>14.764699999999999</v>
      </c>
      <c r="E408" s="31"/>
      <c r="F408" s="332">
        <f t="shared" ref="F408:F443" si="94">ROUND(D408*$F$8,4)</f>
        <v>3.8388</v>
      </c>
      <c r="G408" s="333">
        <f t="shared" ref="G408:G443" si="95">ROUND(D408*$G$8,4)</f>
        <v>8.2682000000000002</v>
      </c>
      <c r="H408" s="333">
        <f t="shared" ref="H408:H443" si="96">ROUND(D408*$H$8,4)</f>
        <v>5.1676000000000002</v>
      </c>
      <c r="I408" s="333">
        <f t="shared" ref="I408:I443" si="97">ROUND(D408*$I$8,4)</f>
        <v>7.3823999999999996</v>
      </c>
      <c r="J408" s="333">
        <f t="shared" ref="J408:J443" si="98">ROUND(D408*$J$8,4)</f>
        <v>4.4294000000000002</v>
      </c>
      <c r="K408" s="334">
        <f t="shared" ref="K408:K443" si="99">ROUND(D408*$K$8,4)</f>
        <v>2.9529000000000001</v>
      </c>
      <c r="L408" s="31"/>
      <c r="M408" s="338">
        <f>ROUND(C408*$M$8,2)</f>
        <v>127.88</v>
      </c>
      <c r="N408" s="339">
        <f>ROUND(C408*$N$8,2)</f>
        <v>255.77</v>
      </c>
      <c r="O408" s="340">
        <f>ROUND(C408*$O$8,2)</f>
        <v>383.65</v>
      </c>
      <c r="P408" s="105"/>
      <c r="Q408" s="341">
        <v>0</v>
      </c>
      <c r="R408" s="338">
        <f>ROUND(index!$O$33+(C408*12)*index!$O$34,2)</f>
        <v>1086.8599999999999</v>
      </c>
      <c r="S408" s="340">
        <f>ROUND(index!$O$37+(C408*12)*index!$O$38,2)</f>
        <v>829.12</v>
      </c>
      <c r="T408" s="31"/>
      <c r="U408" s="341">
        <v>0</v>
      </c>
      <c r="V408" s="342">
        <f>ROUND(index!$O$41+(C408*12)*index!$O$42,2)</f>
        <v>1915.97</v>
      </c>
    </row>
    <row r="409" spans="1:22" x14ac:dyDescent="0.25">
      <c r="A409" s="108">
        <v>1</v>
      </c>
      <c r="B409" s="164">
        <f t="shared" si="93"/>
        <v>2395.2600000000002</v>
      </c>
      <c r="C409" s="344">
        <f>ROUND(B409*index!$O$8,2)</f>
        <v>2492.0300000000002</v>
      </c>
      <c r="D409" s="216">
        <f t="shared" ref="D409:D443" si="100">ROUND(C409*12/1976,4)</f>
        <v>15.133800000000001</v>
      </c>
      <c r="E409" s="31"/>
      <c r="F409" s="37">
        <f t="shared" si="94"/>
        <v>3.9348000000000001</v>
      </c>
      <c r="G409" s="22">
        <f t="shared" si="95"/>
        <v>8.4748999999999999</v>
      </c>
      <c r="H409" s="22">
        <f t="shared" si="96"/>
        <v>5.2968000000000002</v>
      </c>
      <c r="I409" s="22">
        <f t="shared" si="97"/>
        <v>7.5669000000000004</v>
      </c>
      <c r="J409" s="22">
        <f t="shared" si="98"/>
        <v>4.5400999999999998</v>
      </c>
      <c r="K409" s="38">
        <f t="shared" si="99"/>
        <v>3.0268000000000002</v>
      </c>
      <c r="L409" s="31"/>
      <c r="M409" s="44">
        <f t="shared" ref="M409:M443" si="101">ROUND(C409*$M$8,2)</f>
        <v>131.08000000000001</v>
      </c>
      <c r="N409" s="20">
        <f t="shared" ref="N409:N443" si="102">ROUND(C409*$N$8,2)</f>
        <v>262.16000000000003</v>
      </c>
      <c r="O409" s="45">
        <f t="shared" ref="O409:O443" si="103">ROUND(C409*$O$8,2)</f>
        <v>393.24</v>
      </c>
      <c r="P409" s="105"/>
      <c r="Q409" s="145">
        <v>1</v>
      </c>
      <c r="R409" s="44">
        <f>ROUND(index!$O$33+(C409*12)*index!$O$34,2)</f>
        <v>1105.0899999999999</v>
      </c>
      <c r="S409" s="45">
        <f>ROUND(index!$O$37+(C409*12)*index!$O$38,2)</f>
        <v>832.98</v>
      </c>
      <c r="T409" s="31"/>
      <c r="U409" s="145">
        <v>1</v>
      </c>
      <c r="V409" s="259">
        <f>ROUND(index!$O$41+(C409*12)*index!$O$42,2)</f>
        <v>1938.07</v>
      </c>
    </row>
    <row r="410" spans="1:22" x14ac:dyDescent="0.25">
      <c r="A410" s="108">
        <v>2</v>
      </c>
      <c r="B410" s="164">
        <f t="shared" si="93"/>
        <v>2450.65</v>
      </c>
      <c r="C410" s="344">
        <f>ROUND(B410*index!$O$8,2)</f>
        <v>2549.66</v>
      </c>
      <c r="D410" s="216">
        <f t="shared" si="100"/>
        <v>15.4838</v>
      </c>
      <c r="E410" s="31"/>
      <c r="F410" s="37">
        <f t="shared" si="94"/>
        <v>4.0258000000000003</v>
      </c>
      <c r="G410" s="22">
        <f t="shared" si="95"/>
        <v>8.6708999999999996</v>
      </c>
      <c r="H410" s="22">
        <f t="shared" si="96"/>
        <v>5.4192999999999998</v>
      </c>
      <c r="I410" s="22">
        <f t="shared" si="97"/>
        <v>7.7419000000000002</v>
      </c>
      <c r="J410" s="22">
        <f t="shared" si="98"/>
        <v>4.6451000000000002</v>
      </c>
      <c r="K410" s="38">
        <f t="shared" si="99"/>
        <v>3.0968</v>
      </c>
      <c r="L410" s="31"/>
      <c r="M410" s="44">
        <f t="shared" si="101"/>
        <v>134.11000000000001</v>
      </c>
      <c r="N410" s="20">
        <f t="shared" si="102"/>
        <v>268.22000000000003</v>
      </c>
      <c r="O410" s="45">
        <f t="shared" si="103"/>
        <v>402.34</v>
      </c>
      <c r="P410" s="105"/>
      <c r="Q410" s="145">
        <v>2</v>
      </c>
      <c r="R410" s="44">
        <f>ROUND(index!$O$33+(C410*12)*index!$O$34,2)</f>
        <v>1122.3800000000001</v>
      </c>
      <c r="S410" s="45">
        <f>ROUND(index!$O$37+(C410*12)*index!$O$38,2)</f>
        <v>836.65</v>
      </c>
      <c r="T410" s="31"/>
      <c r="U410" s="145">
        <v>2</v>
      </c>
      <c r="V410" s="259">
        <f>ROUND(index!$O$41+(C410*12)*index!$O$42,2)</f>
        <v>1959.03</v>
      </c>
    </row>
    <row r="411" spans="1:22" x14ac:dyDescent="0.25">
      <c r="A411" s="108">
        <v>3</v>
      </c>
      <c r="B411" s="164">
        <f t="shared" si="93"/>
        <v>2503.0700000000002</v>
      </c>
      <c r="C411" s="344">
        <f>ROUND(B411*index!$O$8,2)</f>
        <v>2604.19</v>
      </c>
      <c r="D411" s="216">
        <f t="shared" si="100"/>
        <v>15.8149</v>
      </c>
      <c r="E411" s="31"/>
      <c r="F411" s="37">
        <f t="shared" si="94"/>
        <v>4.1119000000000003</v>
      </c>
      <c r="G411" s="22">
        <f t="shared" si="95"/>
        <v>8.8562999999999992</v>
      </c>
      <c r="H411" s="22">
        <f t="shared" si="96"/>
        <v>5.5351999999999997</v>
      </c>
      <c r="I411" s="22">
        <f t="shared" si="97"/>
        <v>7.9074999999999998</v>
      </c>
      <c r="J411" s="22">
        <f t="shared" si="98"/>
        <v>4.7445000000000004</v>
      </c>
      <c r="K411" s="38">
        <f t="shared" si="99"/>
        <v>3.1629999999999998</v>
      </c>
      <c r="L411" s="31"/>
      <c r="M411" s="44">
        <f t="shared" si="101"/>
        <v>136.97999999999999</v>
      </c>
      <c r="N411" s="20">
        <f t="shared" si="102"/>
        <v>273.95999999999998</v>
      </c>
      <c r="O411" s="45">
        <f t="shared" si="103"/>
        <v>410.94</v>
      </c>
      <c r="P411" s="105"/>
      <c r="Q411" s="145">
        <v>3</v>
      </c>
      <c r="R411" s="44">
        <f>ROUND(index!$O$33+(C411*12)*index!$O$34,2)</f>
        <v>1138.74</v>
      </c>
      <c r="S411" s="45">
        <f>ROUND(index!$O$37+(C411*12)*index!$O$38,2)</f>
        <v>840.12</v>
      </c>
      <c r="T411" s="31"/>
      <c r="U411" s="145">
        <v>3</v>
      </c>
      <c r="V411" s="259">
        <f>ROUND(index!$O$41+(C411*12)*index!$O$42,2)</f>
        <v>1978.85</v>
      </c>
    </row>
    <row r="412" spans="1:22" x14ac:dyDescent="0.25">
      <c r="A412" s="108">
        <v>4</v>
      </c>
      <c r="B412" s="164">
        <f t="shared" si="93"/>
        <v>2552.59</v>
      </c>
      <c r="C412" s="344">
        <f>ROUND(B412*index!$O$8,2)</f>
        <v>2655.71</v>
      </c>
      <c r="D412" s="216">
        <f t="shared" si="100"/>
        <v>16.127800000000001</v>
      </c>
      <c r="E412" s="31"/>
      <c r="F412" s="37">
        <f t="shared" si="94"/>
        <v>4.1932</v>
      </c>
      <c r="G412" s="22">
        <f t="shared" si="95"/>
        <v>9.0315999999999992</v>
      </c>
      <c r="H412" s="22">
        <f t="shared" si="96"/>
        <v>5.6447000000000003</v>
      </c>
      <c r="I412" s="22">
        <f t="shared" si="97"/>
        <v>8.0639000000000003</v>
      </c>
      <c r="J412" s="22">
        <f t="shared" si="98"/>
        <v>4.8383000000000003</v>
      </c>
      <c r="K412" s="38">
        <f t="shared" si="99"/>
        <v>3.2256</v>
      </c>
      <c r="L412" s="31"/>
      <c r="M412" s="44">
        <f t="shared" si="101"/>
        <v>139.69</v>
      </c>
      <c r="N412" s="20">
        <f t="shared" si="102"/>
        <v>279.38</v>
      </c>
      <c r="O412" s="45">
        <f t="shared" si="103"/>
        <v>419.07</v>
      </c>
      <c r="P412" s="105"/>
      <c r="Q412" s="145">
        <v>4</v>
      </c>
      <c r="R412" s="44">
        <f>ROUND(index!$O$33+(C412*12)*index!$O$34,2)</f>
        <v>1154.19</v>
      </c>
      <c r="S412" s="45">
        <f>ROUND(index!$O$37+(C412*12)*index!$O$38,2)</f>
        <v>843.39</v>
      </c>
      <c r="T412" s="31"/>
      <c r="U412" s="145">
        <v>4</v>
      </c>
      <c r="V412" s="259">
        <f>ROUND(index!$O$41+(C412*12)*index!$O$42,2)</f>
        <v>1997.59</v>
      </c>
    </row>
    <row r="413" spans="1:22" x14ac:dyDescent="0.25">
      <c r="A413" s="108">
        <v>5</v>
      </c>
      <c r="B413" s="164">
        <f t="shared" si="93"/>
        <v>2599.31</v>
      </c>
      <c r="C413" s="344">
        <f>ROUND(B413*index!$O$8,2)</f>
        <v>2704.32</v>
      </c>
      <c r="D413" s="216">
        <f t="shared" si="100"/>
        <v>16.422999999999998</v>
      </c>
      <c r="E413" s="31"/>
      <c r="F413" s="37">
        <f t="shared" si="94"/>
        <v>4.2699999999999996</v>
      </c>
      <c r="G413" s="22">
        <f t="shared" si="95"/>
        <v>9.1968999999999994</v>
      </c>
      <c r="H413" s="22">
        <f t="shared" si="96"/>
        <v>5.7481</v>
      </c>
      <c r="I413" s="22">
        <f t="shared" si="97"/>
        <v>8.2114999999999991</v>
      </c>
      <c r="J413" s="22">
        <f t="shared" si="98"/>
        <v>4.9268999999999998</v>
      </c>
      <c r="K413" s="38">
        <f t="shared" si="99"/>
        <v>3.2846000000000002</v>
      </c>
      <c r="L413" s="31"/>
      <c r="M413" s="44">
        <f t="shared" si="101"/>
        <v>142.25</v>
      </c>
      <c r="N413" s="20">
        <f t="shared" si="102"/>
        <v>284.49</v>
      </c>
      <c r="O413" s="45">
        <f t="shared" si="103"/>
        <v>426.74</v>
      </c>
      <c r="P413" s="105"/>
      <c r="Q413" s="145">
        <v>5</v>
      </c>
      <c r="R413" s="44">
        <f>ROUND(index!$O$33+(C413*12)*index!$O$34,2)</f>
        <v>1168.78</v>
      </c>
      <c r="S413" s="45">
        <f>ROUND(index!$O$37+(C413*12)*index!$O$38,2)</f>
        <v>846.48</v>
      </c>
      <c r="T413" s="31"/>
      <c r="U413" s="145">
        <v>5</v>
      </c>
      <c r="V413" s="259">
        <f>ROUND(index!$O$41+(C413*12)*index!$O$42,2)</f>
        <v>2015.26</v>
      </c>
    </row>
    <row r="414" spans="1:22" x14ac:dyDescent="0.25">
      <c r="A414" s="108">
        <v>6</v>
      </c>
      <c r="B414" s="164">
        <f t="shared" si="93"/>
        <v>2643.32</v>
      </c>
      <c r="C414" s="344">
        <f>ROUND(B414*index!$O$8,2)</f>
        <v>2750.11</v>
      </c>
      <c r="D414" s="216">
        <f t="shared" si="100"/>
        <v>16.7011</v>
      </c>
      <c r="E414" s="31"/>
      <c r="F414" s="37">
        <f t="shared" si="94"/>
        <v>4.3422999999999998</v>
      </c>
      <c r="G414" s="22">
        <f t="shared" si="95"/>
        <v>9.3526000000000007</v>
      </c>
      <c r="H414" s="22">
        <f t="shared" si="96"/>
        <v>5.8453999999999997</v>
      </c>
      <c r="I414" s="22">
        <f t="shared" si="97"/>
        <v>8.3506</v>
      </c>
      <c r="J414" s="22">
        <f t="shared" si="98"/>
        <v>5.0103</v>
      </c>
      <c r="K414" s="38">
        <f t="shared" si="99"/>
        <v>3.3401999999999998</v>
      </c>
      <c r="L414" s="31"/>
      <c r="M414" s="44">
        <f t="shared" si="101"/>
        <v>144.66</v>
      </c>
      <c r="N414" s="20">
        <f t="shared" si="102"/>
        <v>289.31</v>
      </c>
      <c r="O414" s="45">
        <f t="shared" si="103"/>
        <v>433.97</v>
      </c>
      <c r="P414" s="105"/>
      <c r="Q414" s="145">
        <v>6</v>
      </c>
      <c r="R414" s="44">
        <f>ROUND(index!$O$33+(C414*12)*index!$O$34,2)</f>
        <v>1182.51</v>
      </c>
      <c r="S414" s="45">
        <f>ROUND(index!$O$37+(C414*12)*index!$O$38,2)</f>
        <v>849.4</v>
      </c>
      <c r="T414" s="31"/>
      <c r="U414" s="145">
        <v>6</v>
      </c>
      <c r="V414" s="259">
        <f>ROUND(index!$O$41+(C414*12)*index!$O$42,2)</f>
        <v>2031.91</v>
      </c>
    </row>
    <row r="415" spans="1:22" x14ac:dyDescent="0.25">
      <c r="A415" s="108">
        <v>7</v>
      </c>
      <c r="B415" s="164">
        <f t="shared" si="93"/>
        <v>2684.71</v>
      </c>
      <c r="C415" s="344">
        <f>ROUND(B415*index!$O$8,2)</f>
        <v>2793.17</v>
      </c>
      <c r="D415" s="216">
        <f t="shared" si="100"/>
        <v>16.962599999999998</v>
      </c>
      <c r="E415" s="31"/>
      <c r="F415" s="37">
        <f t="shared" si="94"/>
        <v>4.4103000000000003</v>
      </c>
      <c r="G415" s="22">
        <f t="shared" si="95"/>
        <v>9.4991000000000003</v>
      </c>
      <c r="H415" s="22">
        <f t="shared" si="96"/>
        <v>5.9368999999999996</v>
      </c>
      <c r="I415" s="22">
        <f t="shared" si="97"/>
        <v>8.4812999999999992</v>
      </c>
      <c r="J415" s="22">
        <f t="shared" si="98"/>
        <v>5.0888</v>
      </c>
      <c r="K415" s="38">
        <f t="shared" si="99"/>
        <v>3.3925000000000001</v>
      </c>
      <c r="L415" s="31"/>
      <c r="M415" s="44">
        <f t="shared" si="101"/>
        <v>146.91999999999999</v>
      </c>
      <c r="N415" s="20">
        <f t="shared" si="102"/>
        <v>293.83999999999997</v>
      </c>
      <c r="O415" s="45">
        <f t="shared" si="103"/>
        <v>440.76</v>
      </c>
      <c r="P415" s="105"/>
      <c r="Q415" s="145">
        <v>7</v>
      </c>
      <c r="R415" s="44">
        <f>ROUND(index!$O$33+(C415*12)*index!$O$34,2)</f>
        <v>1195.43</v>
      </c>
      <c r="S415" s="45">
        <f>ROUND(index!$O$37+(C415*12)*index!$O$38,2)</f>
        <v>852.14</v>
      </c>
      <c r="T415" s="31"/>
      <c r="U415" s="145">
        <v>7</v>
      </c>
      <c r="V415" s="259">
        <f>ROUND(index!$O$41+(C415*12)*index!$O$42,2)</f>
        <v>2047.57</v>
      </c>
    </row>
    <row r="416" spans="1:22" x14ac:dyDescent="0.25">
      <c r="A416" s="108">
        <v>8</v>
      </c>
      <c r="B416" s="164">
        <f t="shared" si="93"/>
        <v>2723.6</v>
      </c>
      <c r="C416" s="344">
        <f>ROUND(B416*index!$O$8,2)</f>
        <v>2833.63</v>
      </c>
      <c r="D416" s="216">
        <f t="shared" si="100"/>
        <v>17.208300000000001</v>
      </c>
      <c r="E416" s="31"/>
      <c r="F416" s="37">
        <f t="shared" si="94"/>
        <v>4.4741999999999997</v>
      </c>
      <c r="G416" s="22">
        <f t="shared" si="95"/>
        <v>9.6365999999999996</v>
      </c>
      <c r="H416" s="22">
        <f t="shared" si="96"/>
        <v>6.0228999999999999</v>
      </c>
      <c r="I416" s="22">
        <f t="shared" si="97"/>
        <v>8.6042000000000005</v>
      </c>
      <c r="J416" s="22">
        <f t="shared" si="98"/>
        <v>5.1624999999999996</v>
      </c>
      <c r="K416" s="38">
        <f t="shared" si="99"/>
        <v>3.4417</v>
      </c>
      <c r="L416" s="31"/>
      <c r="M416" s="44">
        <f t="shared" si="101"/>
        <v>149.05000000000001</v>
      </c>
      <c r="N416" s="20">
        <f t="shared" si="102"/>
        <v>298.10000000000002</v>
      </c>
      <c r="O416" s="45">
        <f t="shared" si="103"/>
        <v>447.15</v>
      </c>
      <c r="P416" s="105"/>
      <c r="Q416" s="145">
        <v>8</v>
      </c>
      <c r="R416" s="44">
        <f>ROUND(index!$O$33+(C416*12)*index!$O$34,2)</f>
        <v>1207.57</v>
      </c>
      <c r="S416" s="45">
        <f>ROUND(index!$O$37+(C416*12)*index!$O$38,2)</f>
        <v>854.71</v>
      </c>
      <c r="T416" s="31"/>
      <c r="U416" s="145">
        <v>8</v>
      </c>
      <c r="V416" s="259">
        <f>ROUND(index!$O$41+(C416*12)*index!$O$42,2)</f>
        <v>2062.2800000000002</v>
      </c>
    </row>
    <row r="417" spans="1:22" x14ac:dyDescent="0.25">
      <c r="A417" s="108">
        <v>9</v>
      </c>
      <c r="B417" s="164">
        <f t="shared" si="93"/>
        <v>2760.1</v>
      </c>
      <c r="C417" s="344">
        <f>ROUND(B417*index!$O$8,2)</f>
        <v>2871.61</v>
      </c>
      <c r="D417" s="216">
        <f t="shared" si="100"/>
        <v>17.4389</v>
      </c>
      <c r="E417" s="31"/>
      <c r="F417" s="37">
        <f t="shared" si="94"/>
        <v>4.5340999999999996</v>
      </c>
      <c r="G417" s="22">
        <f t="shared" si="95"/>
        <v>9.7658000000000005</v>
      </c>
      <c r="H417" s="22">
        <f t="shared" si="96"/>
        <v>6.1036000000000001</v>
      </c>
      <c r="I417" s="22">
        <f t="shared" si="97"/>
        <v>8.7195</v>
      </c>
      <c r="J417" s="22">
        <f t="shared" si="98"/>
        <v>5.2317</v>
      </c>
      <c r="K417" s="38">
        <f t="shared" si="99"/>
        <v>3.4878</v>
      </c>
      <c r="L417" s="31"/>
      <c r="M417" s="44">
        <f t="shared" si="101"/>
        <v>151.05000000000001</v>
      </c>
      <c r="N417" s="20">
        <f t="shared" si="102"/>
        <v>302.08999999999997</v>
      </c>
      <c r="O417" s="45">
        <f t="shared" si="103"/>
        <v>453.14</v>
      </c>
      <c r="P417" s="105"/>
      <c r="Q417" s="145">
        <v>9</v>
      </c>
      <c r="R417" s="44">
        <f>ROUND(index!$O$33+(C417*12)*index!$O$34,2)</f>
        <v>1218.96</v>
      </c>
      <c r="S417" s="45">
        <f>ROUND(index!$O$37+(C417*12)*index!$O$38,2)</f>
        <v>857.12</v>
      </c>
      <c r="T417" s="31"/>
      <c r="U417" s="145">
        <v>9</v>
      </c>
      <c r="V417" s="259">
        <f>ROUND(index!$O$41+(C417*12)*index!$O$42,2)</f>
        <v>2076.09</v>
      </c>
    </row>
    <row r="418" spans="1:22" x14ac:dyDescent="0.25">
      <c r="A418" s="108">
        <v>10</v>
      </c>
      <c r="B418" s="164">
        <f t="shared" si="93"/>
        <v>2794.31</v>
      </c>
      <c r="C418" s="344">
        <f>ROUND(B418*index!$O$8,2)</f>
        <v>2907.2</v>
      </c>
      <c r="D418" s="216">
        <f t="shared" si="100"/>
        <v>17.655100000000001</v>
      </c>
      <c r="E418" s="31"/>
      <c r="F418" s="37">
        <f t="shared" si="94"/>
        <v>4.5903</v>
      </c>
      <c r="G418" s="22">
        <f t="shared" si="95"/>
        <v>9.8869000000000007</v>
      </c>
      <c r="H418" s="22">
        <f t="shared" si="96"/>
        <v>6.1792999999999996</v>
      </c>
      <c r="I418" s="22">
        <f t="shared" si="97"/>
        <v>8.8276000000000003</v>
      </c>
      <c r="J418" s="22">
        <f t="shared" si="98"/>
        <v>5.2965</v>
      </c>
      <c r="K418" s="38">
        <f t="shared" si="99"/>
        <v>3.5310000000000001</v>
      </c>
      <c r="L418" s="31"/>
      <c r="M418" s="44">
        <f t="shared" si="101"/>
        <v>152.91999999999999</v>
      </c>
      <c r="N418" s="20">
        <f t="shared" si="102"/>
        <v>305.83999999999997</v>
      </c>
      <c r="O418" s="45">
        <f t="shared" si="103"/>
        <v>458.76</v>
      </c>
      <c r="P418" s="105"/>
      <c r="Q418" s="145">
        <v>10</v>
      </c>
      <c r="R418" s="44">
        <f>ROUND(index!$O$33+(C418*12)*index!$O$34,2)</f>
        <v>1229.6400000000001</v>
      </c>
      <c r="S418" s="45">
        <f>ROUND(index!$O$37+(C418*12)*index!$O$38,2)</f>
        <v>859.39</v>
      </c>
      <c r="T418" s="31"/>
      <c r="U418" s="145">
        <v>10</v>
      </c>
      <c r="V418" s="259">
        <f>ROUND(index!$O$41+(C418*12)*index!$O$42,2)</f>
        <v>2089.0300000000002</v>
      </c>
    </row>
    <row r="419" spans="1:22" x14ac:dyDescent="0.25">
      <c r="A419" s="108">
        <v>11</v>
      </c>
      <c r="B419" s="164">
        <f t="shared" si="93"/>
        <v>2826.34</v>
      </c>
      <c r="C419" s="344">
        <f>ROUND(B419*index!$O$8,2)</f>
        <v>2940.52</v>
      </c>
      <c r="D419" s="216">
        <f t="shared" si="100"/>
        <v>17.857399999999998</v>
      </c>
      <c r="E419" s="31"/>
      <c r="F419" s="37">
        <f t="shared" si="94"/>
        <v>4.6429</v>
      </c>
      <c r="G419" s="22">
        <f t="shared" si="95"/>
        <v>10.0001</v>
      </c>
      <c r="H419" s="22">
        <f t="shared" si="96"/>
        <v>6.2500999999999998</v>
      </c>
      <c r="I419" s="22">
        <f t="shared" si="97"/>
        <v>8.9286999999999992</v>
      </c>
      <c r="J419" s="22">
        <f t="shared" si="98"/>
        <v>5.3571999999999997</v>
      </c>
      <c r="K419" s="38">
        <f t="shared" si="99"/>
        <v>3.5714999999999999</v>
      </c>
      <c r="L419" s="31"/>
      <c r="M419" s="44">
        <f t="shared" si="101"/>
        <v>154.66999999999999</v>
      </c>
      <c r="N419" s="20">
        <f t="shared" si="102"/>
        <v>309.33999999999997</v>
      </c>
      <c r="O419" s="45">
        <f t="shared" si="103"/>
        <v>464.01</v>
      </c>
      <c r="P419" s="105"/>
      <c r="Q419" s="145">
        <v>11</v>
      </c>
      <c r="R419" s="44">
        <f>ROUND(index!$O$33+(C419*12)*index!$O$34,2)</f>
        <v>1239.6400000000001</v>
      </c>
      <c r="S419" s="45">
        <f>ROUND(index!$O$37+(C419*12)*index!$O$38,2)</f>
        <v>861.51</v>
      </c>
      <c r="T419" s="31"/>
      <c r="U419" s="145">
        <v>11</v>
      </c>
      <c r="V419" s="259">
        <f>ROUND(index!$O$41+(C419*12)*index!$O$42,2)</f>
        <v>2101.14</v>
      </c>
    </row>
    <row r="420" spans="1:22" x14ac:dyDescent="0.25">
      <c r="A420" s="108">
        <v>12</v>
      </c>
      <c r="B420" s="164">
        <f t="shared" si="93"/>
        <v>2856.31</v>
      </c>
      <c r="C420" s="344">
        <f>ROUND(B420*index!$O$8,2)</f>
        <v>2971.7</v>
      </c>
      <c r="D420" s="216">
        <f t="shared" si="100"/>
        <v>18.046800000000001</v>
      </c>
      <c r="E420" s="31"/>
      <c r="F420" s="37">
        <f t="shared" si="94"/>
        <v>4.6921999999999997</v>
      </c>
      <c r="G420" s="22">
        <f t="shared" si="95"/>
        <v>10.106199999999999</v>
      </c>
      <c r="H420" s="22">
        <f t="shared" si="96"/>
        <v>6.3163999999999998</v>
      </c>
      <c r="I420" s="22">
        <f t="shared" si="97"/>
        <v>9.0234000000000005</v>
      </c>
      <c r="J420" s="22">
        <f t="shared" si="98"/>
        <v>5.4139999999999997</v>
      </c>
      <c r="K420" s="38">
        <f t="shared" si="99"/>
        <v>3.6093999999999999</v>
      </c>
      <c r="L420" s="31"/>
      <c r="M420" s="44">
        <f t="shared" si="101"/>
        <v>156.31</v>
      </c>
      <c r="N420" s="20">
        <f t="shared" si="102"/>
        <v>312.62</v>
      </c>
      <c r="O420" s="45">
        <f t="shared" si="103"/>
        <v>468.93</v>
      </c>
      <c r="P420" s="105"/>
      <c r="Q420" s="145">
        <v>12</v>
      </c>
      <c r="R420" s="44">
        <f>ROUND(index!$O$33+(C420*12)*index!$O$34,2)</f>
        <v>1248.99</v>
      </c>
      <c r="S420" s="45">
        <f>ROUND(index!$O$37+(C420*12)*index!$O$38,2)</f>
        <v>863.49</v>
      </c>
      <c r="T420" s="31"/>
      <c r="U420" s="145">
        <v>12</v>
      </c>
      <c r="V420" s="259">
        <f>ROUND(index!$O$41+(C420*12)*index!$O$42,2)</f>
        <v>2112.48</v>
      </c>
    </row>
    <row r="421" spans="1:22" x14ac:dyDescent="0.25">
      <c r="A421" s="108">
        <v>13</v>
      </c>
      <c r="B421" s="164">
        <f t="shared" si="93"/>
        <v>2884.33</v>
      </c>
      <c r="C421" s="344">
        <f>ROUND(B421*index!$O$8,2)</f>
        <v>3000.86</v>
      </c>
      <c r="D421" s="216">
        <f t="shared" si="100"/>
        <v>18.223800000000001</v>
      </c>
      <c r="E421" s="31"/>
      <c r="F421" s="37">
        <f t="shared" si="94"/>
        <v>4.7382</v>
      </c>
      <c r="G421" s="22">
        <f t="shared" si="95"/>
        <v>10.205299999999999</v>
      </c>
      <c r="H421" s="22">
        <f t="shared" si="96"/>
        <v>6.3783000000000003</v>
      </c>
      <c r="I421" s="22">
        <f t="shared" si="97"/>
        <v>9.1119000000000003</v>
      </c>
      <c r="J421" s="22">
        <f t="shared" si="98"/>
        <v>5.4671000000000003</v>
      </c>
      <c r="K421" s="38">
        <f t="shared" si="99"/>
        <v>3.6448</v>
      </c>
      <c r="L421" s="31"/>
      <c r="M421" s="44">
        <f t="shared" si="101"/>
        <v>157.85</v>
      </c>
      <c r="N421" s="20">
        <f t="shared" si="102"/>
        <v>315.69</v>
      </c>
      <c r="O421" s="45">
        <f t="shared" si="103"/>
        <v>473.54</v>
      </c>
      <c r="P421" s="105"/>
      <c r="Q421" s="145">
        <v>13</v>
      </c>
      <c r="R421" s="44">
        <f>ROUND(index!$O$33+(C421*12)*index!$O$34,2)</f>
        <v>1257.74</v>
      </c>
      <c r="S421" s="45">
        <f>ROUND(index!$O$37+(C421*12)*index!$O$38,2)</f>
        <v>865.34</v>
      </c>
      <c r="T421" s="31"/>
      <c r="U421" s="145">
        <v>13</v>
      </c>
      <c r="V421" s="259">
        <f>ROUND(index!$O$41+(C421*12)*index!$O$42,2)</f>
        <v>2123.08</v>
      </c>
    </row>
    <row r="422" spans="1:22" x14ac:dyDescent="0.25">
      <c r="A422" s="108">
        <v>14</v>
      </c>
      <c r="B422" s="164">
        <f t="shared" si="93"/>
        <v>2910.5</v>
      </c>
      <c r="C422" s="344">
        <f>ROUND(B422*index!$O$8,2)</f>
        <v>3028.08</v>
      </c>
      <c r="D422" s="216">
        <f t="shared" si="100"/>
        <v>18.389099999999999</v>
      </c>
      <c r="E422" s="31"/>
      <c r="F422" s="37">
        <f t="shared" si="94"/>
        <v>4.7812000000000001</v>
      </c>
      <c r="G422" s="22">
        <f t="shared" si="95"/>
        <v>10.2979</v>
      </c>
      <c r="H422" s="22">
        <f t="shared" si="96"/>
        <v>6.4362000000000004</v>
      </c>
      <c r="I422" s="22">
        <f t="shared" si="97"/>
        <v>9.1945999999999994</v>
      </c>
      <c r="J422" s="22">
        <f t="shared" si="98"/>
        <v>5.5167000000000002</v>
      </c>
      <c r="K422" s="38">
        <f t="shared" si="99"/>
        <v>3.6778</v>
      </c>
      <c r="L422" s="31"/>
      <c r="M422" s="44">
        <f t="shared" si="101"/>
        <v>159.28</v>
      </c>
      <c r="N422" s="20">
        <f t="shared" si="102"/>
        <v>318.55</v>
      </c>
      <c r="O422" s="45">
        <f t="shared" si="103"/>
        <v>477.83</v>
      </c>
      <c r="P422" s="105"/>
      <c r="Q422" s="145">
        <v>14</v>
      </c>
      <c r="R422" s="44">
        <f>ROUND(index!$O$33+(C422*12)*index!$O$34,2)</f>
        <v>1265.9000000000001</v>
      </c>
      <c r="S422" s="45">
        <f>ROUND(index!$O$37+(C422*12)*index!$O$38,2)</f>
        <v>867.08</v>
      </c>
      <c r="T422" s="31"/>
      <c r="U422" s="145">
        <v>14</v>
      </c>
      <c r="V422" s="259">
        <f>ROUND(index!$O$41+(C422*12)*index!$O$42,2)</f>
        <v>2132.98</v>
      </c>
    </row>
    <row r="423" spans="1:22" x14ac:dyDescent="0.25">
      <c r="A423" s="108">
        <v>15</v>
      </c>
      <c r="B423" s="164">
        <f t="shared" si="93"/>
        <v>2934.93</v>
      </c>
      <c r="C423" s="344">
        <f>ROUND(B423*index!$O$8,2)</f>
        <v>3053.5</v>
      </c>
      <c r="D423" s="216">
        <f t="shared" si="100"/>
        <v>18.543500000000002</v>
      </c>
      <c r="E423" s="31"/>
      <c r="F423" s="37">
        <f t="shared" si="94"/>
        <v>4.8212999999999999</v>
      </c>
      <c r="G423" s="22">
        <f t="shared" si="95"/>
        <v>10.384399999999999</v>
      </c>
      <c r="H423" s="22">
        <f t="shared" si="96"/>
        <v>6.4901999999999997</v>
      </c>
      <c r="I423" s="22">
        <f t="shared" si="97"/>
        <v>9.2718000000000007</v>
      </c>
      <c r="J423" s="22">
        <f t="shared" si="98"/>
        <v>5.5631000000000004</v>
      </c>
      <c r="K423" s="38">
        <f t="shared" si="99"/>
        <v>3.7086999999999999</v>
      </c>
      <c r="L423" s="31"/>
      <c r="M423" s="44">
        <f t="shared" si="101"/>
        <v>160.61000000000001</v>
      </c>
      <c r="N423" s="20">
        <f t="shared" si="102"/>
        <v>321.23</v>
      </c>
      <c r="O423" s="45">
        <f t="shared" si="103"/>
        <v>481.84</v>
      </c>
      <c r="P423" s="105"/>
      <c r="Q423" s="145">
        <v>15</v>
      </c>
      <c r="R423" s="44">
        <f>ROUND(index!$O$33+(C423*12)*index!$O$34,2)</f>
        <v>1273.53</v>
      </c>
      <c r="S423" s="45">
        <f>ROUND(index!$O$37+(C423*12)*index!$O$38,2)</f>
        <v>868.69</v>
      </c>
      <c r="T423" s="31"/>
      <c r="U423" s="145">
        <v>15</v>
      </c>
      <c r="V423" s="259">
        <f>ROUND(index!$O$41+(C423*12)*index!$O$42,2)</f>
        <v>2142.2199999999998</v>
      </c>
    </row>
    <row r="424" spans="1:22" x14ac:dyDescent="0.25">
      <c r="A424" s="108">
        <v>16</v>
      </c>
      <c r="B424" s="164">
        <f t="shared" si="93"/>
        <v>2967.74</v>
      </c>
      <c r="C424" s="344">
        <f>ROUND(B424*index!$O$8,2)</f>
        <v>3087.64</v>
      </c>
      <c r="D424" s="216">
        <f t="shared" si="100"/>
        <v>18.750900000000001</v>
      </c>
      <c r="E424" s="31"/>
      <c r="F424" s="37">
        <f t="shared" si="94"/>
        <v>4.8752000000000004</v>
      </c>
      <c r="G424" s="22">
        <f t="shared" si="95"/>
        <v>10.500500000000001</v>
      </c>
      <c r="H424" s="22">
        <f t="shared" si="96"/>
        <v>6.5628000000000002</v>
      </c>
      <c r="I424" s="22">
        <f t="shared" si="97"/>
        <v>9.3755000000000006</v>
      </c>
      <c r="J424" s="22">
        <f t="shared" si="98"/>
        <v>5.6253000000000002</v>
      </c>
      <c r="K424" s="38">
        <f t="shared" si="99"/>
        <v>3.7502</v>
      </c>
      <c r="L424" s="31"/>
      <c r="M424" s="44">
        <f t="shared" si="101"/>
        <v>162.41</v>
      </c>
      <c r="N424" s="20">
        <f t="shared" si="102"/>
        <v>324.82</v>
      </c>
      <c r="O424" s="45">
        <f t="shared" si="103"/>
        <v>487.23</v>
      </c>
      <c r="P424" s="105"/>
      <c r="Q424" s="145">
        <v>16</v>
      </c>
      <c r="R424" s="44">
        <f>ROUND(index!$O$33+(C424*12)*index!$O$34,2)</f>
        <v>1283.77</v>
      </c>
      <c r="S424" s="45">
        <f>ROUND(index!$O$37+(C424*12)*index!$O$38,2)</f>
        <v>870.86</v>
      </c>
      <c r="T424" s="31"/>
      <c r="U424" s="145">
        <v>16</v>
      </c>
      <c r="V424" s="259">
        <f>ROUND(index!$O$41+(C424*12)*index!$O$42,2)</f>
        <v>2154.64</v>
      </c>
    </row>
    <row r="425" spans="1:22" x14ac:dyDescent="0.25">
      <c r="A425" s="108">
        <v>17</v>
      </c>
      <c r="B425" s="164">
        <f t="shared" si="93"/>
        <v>2998.43</v>
      </c>
      <c r="C425" s="344">
        <f>ROUND(B425*index!$O$8,2)</f>
        <v>3119.57</v>
      </c>
      <c r="D425" s="216">
        <f t="shared" si="100"/>
        <v>18.944800000000001</v>
      </c>
      <c r="E425" s="31"/>
      <c r="F425" s="37">
        <f t="shared" si="94"/>
        <v>4.9256000000000002</v>
      </c>
      <c r="G425" s="22">
        <f t="shared" si="95"/>
        <v>10.6091</v>
      </c>
      <c r="H425" s="22">
        <f t="shared" si="96"/>
        <v>6.6307</v>
      </c>
      <c r="I425" s="22">
        <f t="shared" si="97"/>
        <v>9.4724000000000004</v>
      </c>
      <c r="J425" s="22">
        <f t="shared" si="98"/>
        <v>5.6833999999999998</v>
      </c>
      <c r="K425" s="38">
        <f t="shared" si="99"/>
        <v>3.7890000000000001</v>
      </c>
      <c r="L425" s="31"/>
      <c r="M425" s="44">
        <f t="shared" si="101"/>
        <v>164.09</v>
      </c>
      <c r="N425" s="20">
        <f t="shared" si="102"/>
        <v>328.18</v>
      </c>
      <c r="O425" s="45">
        <f t="shared" si="103"/>
        <v>492.27</v>
      </c>
      <c r="P425" s="105"/>
      <c r="Q425" s="145">
        <v>17</v>
      </c>
      <c r="R425" s="44">
        <f>ROUND(index!$O$33+(C425*12)*index!$O$34,2)</f>
        <v>1293.3499999999999</v>
      </c>
      <c r="S425" s="45">
        <f>ROUND(index!$O$37+(C425*12)*index!$O$38,2)</f>
        <v>872.89</v>
      </c>
      <c r="T425" s="31"/>
      <c r="U425" s="145">
        <v>17</v>
      </c>
      <c r="V425" s="259">
        <f>ROUND(index!$O$41+(C425*12)*index!$O$42,2)</f>
        <v>2166.25</v>
      </c>
    </row>
    <row r="426" spans="1:22" x14ac:dyDescent="0.25">
      <c r="A426" s="108">
        <v>18</v>
      </c>
      <c r="B426" s="164">
        <f t="shared" si="93"/>
        <v>3027.11</v>
      </c>
      <c r="C426" s="344">
        <f>ROUND(B426*index!$O$8,2)</f>
        <v>3149.41</v>
      </c>
      <c r="D426" s="216">
        <f t="shared" si="100"/>
        <v>19.126000000000001</v>
      </c>
      <c r="E426" s="31"/>
      <c r="F426" s="37">
        <f t="shared" si="94"/>
        <v>4.9728000000000003</v>
      </c>
      <c r="G426" s="22">
        <f t="shared" si="95"/>
        <v>10.710599999999999</v>
      </c>
      <c r="H426" s="22">
        <f t="shared" si="96"/>
        <v>6.6940999999999997</v>
      </c>
      <c r="I426" s="22">
        <f t="shared" si="97"/>
        <v>9.5630000000000006</v>
      </c>
      <c r="J426" s="22">
        <f t="shared" si="98"/>
        <v>5.7378</v>
      </c>
      <c r="K426" s="38">
        <f t="shared" si="99"/>
        <v>3.8252000000000002</v>
      </c>
      <c r="L426" s="31"/>
      <c r="M426" s="44">
        <f t="shared" si="101"/>
        <v>165.66</v>
      </c>
      <c r="N426" s="20">
        <f t="shared" si="102"/>
        <v>331.32</v>
      </c>
      <c r="O426" s="45">
        <f t="shared" si="103"/>
        <v>496.98</v>
      </c>
      <c r="P426" s="105"/>
      <c r="Q426" s="145">
        <v>18</v>
      </c>
      <c r="R426" s="44">
        <f>ROUND(index!$O$33+(C426*12)*index!$O$34,2)</f>
        <v>1302.3</v>
      </c>
      <c r="S426" s="45">
        <f>ROUND(index!$O$37+(C426*12)*index!$O$38,2)</f>
        <v>874.79</v>
      </c>
      <c r="T426" s="31"/>
      <c r="U426" s="145">
        <v>18</v>
      </c>
      <c r="V426" s="259">
        <f>ROUND(index!$O$41+(C426*12)*index!$O$42,2)</f>
        <v>2177.1</v>
      </c>
    </row>
    <row r="427" spans="1:22" x14ac:dyDescent="0.25">
      <c r="A427" s="108">
        <v>19</v>
      </c>
      <c r="B427" s="164">
        <f t="shared" si="93"/>
        <v>3053.9</v>
      </c>
      <c r="C427" s="344">
        <f>ROUND(B427*index!$O$8,2)</f>
        <v>3177.28</v>
      </c>
      <c r="D427" s="216">
        <f t="shared" si="100"/>
        <v>19.295200000000001</v>
      </c>
      <c r="E427" s="31"/>
      <c r="F427" s="37">
        <f t="shared" si="94"/>
        <v>5.0167999999999999</v>
      </c>
      <c r="G427" s="22">
        <f t="shared" si="95"/>
        <v>10.805300000000001</v>
      </c>
      <c r="H427" s="22">
        <f t="shared" si="96"/>
        <v>6.7533000000000003</v>
      </c>
      <c r="I427" s="22">
        <f t="shared" si="97"/>
        <v>9.6476000000000006</v>
      </c>
      <c r="J427" s="22">
        <f t="shared" si="98"/>
        <v>5.7885999999999997</v>
      </c>
      <c r="K427" s="38">
        <f t="shared" si="99"/>
        <v>3.859</v>
      </c>
      <c r="L427" s="31"/>
      <c r="M427" s="44">
        <f t="shared" si="101"/>
        <v>167.12</v>
      </c>
      <c r="N427" s="20">
        <f t="shared" si="102"/>
        <v>334.25</v>
      </c>
      <c r="O427" s="45">
        <f t="shared" si="103"/>
        <v>501.37</v>
      </c>
      <c r="P427" s="105"/>
      <c r="Q427" s="145">
        <v>19</v>
      </c>
      <c r="R427" s="44">
        <f>ROUND(index!$O$33+(C427*12)*index!$O$34,2)</f>
        <v>1310.6600000000001</v>
      </c>
      <c r="S427" s="45">
        <f>ROUND(index!$O$37+(C427*12)*index!$O$38,2)</f>
        <v>876.57</v>
      </c>
      <c r="T427" s="31"/>
      <c r="U427" s="145">
        <v>19</v>
      </c>
      <c r="V427" s="259">
        <f>ROUND(index!$O$41+(C427*12)*index!$O$42,2)</f>
        <v>2187.23</v>
      </c>
    </row>
    <row r="428" spans="1:22" x14ac:dyDescent="0.25">
      <c r="A428" s="108">
        <v>20</v>
      </c>
      <c r="B428" s="164">
        <f t="shared" si="93"/>
        <v>3078.89</v>
      </c>
      <c r="C428" s="344">
        <f>ROUND(B428*index!$O$8,2)</f>
        <v>3203.28</v>
      </c>
      <c r="D428" s="216">
        <f t="shared" si="100"/>
        <v>19.453099999999999</v>
      </c>
      <c r="E428" s="31"/>
      <c r="F428" s="37">
        <f t="shared" si="94"/>
        <v>5.0578000000000003</v>
      </c>
      <c r="G428" s="22">
        <f t="shared" si="95"/>
        <v>10.893700000000001</v>
      </c>
      <c r="H428" s="22">
        <f t="shared" si="96"/>
        <v>6.8086000000000002</v>
      </c>
      <c r="I428" s="22">
        <f t="shared" si="97"/>
        <v>9.7265999999999995</v>
      </c>
      <c r="J428" s="22">
        <f t="shared" si="98"/>
        <v>5.8358999999999996</v>
      </c>
      <c r="K428" s="38">
        <f t="shared" si="99"/>
        <v>3.8906000000000001</v>
      </c>
      <c r="L428" s="31"/>
      <c r="M428" s="44">
        <f t="shared" si="101"/>
        <v>168.49</v>
      </c>
      <c r="N428" s="20">
        <f t="shared" si="102"/>
        <v>336.99</v>
      </c>
      <c r="O428" s="45">
        <f t="shared" si="103"/>
        <v>505.48</v>
      </c>
      <c r="P428" s="105"/>
      <c r="Q428" s="145">
        <v>20</v>
      </c>
      <c r="R428" s="44">
        <f>ROUND(index!$O$33+(C428*12)*index!$O$34,2)</f>
        <v>1318.46</v>
      </c>
      <c r="S428" s="45">
        <f>ROUND(index!$O$37+(C428*12)*index!$O$38,2)</f>
        <v>878.22</v>
      </c>
      <c r="T428" s="31"/>
      <c r="U428" s="145">
        <v>20</v>
      </c>
      <c r="V428" s="259">
        <f>ROUND(index!$O$41+(C428*12)*index!$O$42,2)</f>
        <v>2196.6799999999998</v>
      </c>
    </row>
    <row r="429" spans="1:22" x14ac:dyDescent="0.25">
      <c r="A429" s="108">
        <v>21</v>
      </c>
      <c r="B429" s="164">
        <f t="shared" si="93"/>
        <v>3102.2</v>
      </c>
      <c r="C429" s="344">
        <f>ROUND(B429*index!$O$8,2)</f>
        <v>3227.53</v>
      </c>
      <c r="D429" s="216">
        <f t="shared" si="100"/>
        <v>19.6004</v>
      </c>
      <c r="E429" s="31"/>
      <c r="F429" s="37">
        <f t="shared" si="94"/>
        <v>5.0960999999999999</v>
      </c>
      <c r="G429" s="22">
        <f t="shared" si="95"/>
        <v>10.9762</v>
      </c>
      <c r="H429" s="22">
        <f t="shared" si="96"/>
        <v>6.8601000000000001</v>
      </c>
      <c r="I429" s="22">
        <f t="shared" si="97"/>
        <v>9.8002000000000002</v>
      </c>
      <c r="J429" s="22">
        <f t="shared" si="98"/>
        <v>5.8800999999999997</v>
      </c>
      <c r="K429" s="38">
        <f t="shared" si="99"/>
        <v>3.9201000000000001</v>
      </c>
      <c r="L429" s="31"/>
      <c r="M429" s="44">
        <f t="shared" si="101"/>
        <v>169.77</v>
      </c>
      <c r="N429" s="20">
        <f t="shared" si="102"/>
        <v>339.54</v>
      </c>
      <c r="O429" s="45">
        <f t="shared" si="103"/>
        <v>509.3</v>
      </c>
      <c r="P429" s="105"/>
      <c r="Q429" s="145">
        <v>21</v>
      </c>
      <c r="R429" s="44">
        <f>ROUND(index!$O$33+(C429*12)*index!$O$34,2)</f>
        <v>1325.74</v>
      </c>
      <c r="S429" s="45">
        <f>ROUND(index!$O$37+(C429*12)*index!$O$38,2)</f>
        <v>879.76</v>
      </c>
      <c r="T429" s="31"/>
      <c r="U429" s="145">
        <v>21</v>
      </c>
      <c r="V429" s="259">
        <f>ROUND(index!$O$41+(C429*12)*index!$O$42,2)</f>
        <v>2205.5</v>
      </c>
    </row>
    <row r="430" spans="1:22" x14ac:dyDescent="0.25">
      <c r="A430" s="108">
        <v>22</v>
      </c>
      <c r="B430" s="164">
        <f t="shared" si="93"/>
        <v>3123.93</v>
      </c>
      <c r="C430" s="344">
        <f>ROUND(B430*index!$O$8,2)</f>
        <v>3250.14</v>
      </c>
      <c r="D430" s="216">
        <f t="shared" si="100"/>
        <v>19.7377</v>
      </c>
      <c r="E430" s="31"/>
      <c r="F430" s="37">
        <f t="shared" si="94"/>
        <v>5.1318000000000001</v>
      </c>
      <c r="G430" s="22">
        <f t="shared" si="95"/>
        <v>11.053100000000001</v>
      </c>
      <c r="H430" s="22">
        <f t="shared" si="96"/>
        <v>6.9081999999999999</v>
      </c>
      <c r="I430" s="22">
        <f t="shared" si="97"/>
        <v>9.8689</v>
      </c>
      <c r="J430" s="22">
        <f t="shared" si="98"/>
        <v>5.9212999999999996</v>
      </c>
      <c r="K430" s="38">
        <f t="shared" si="99"/>
        <v>3.9474999999999998</v>
      </c>
      <c r="L430" s="31"/>
      <c r="M430" s="44">
        <f t="shared" si="101"/>
        <v>170.96</v>
      </c>
      <c r="N430" s="20">
        <f t="shared" si="102"/>
        <v>341.91</v>
      </c>
      <c r="O430" s="45">
        <f t="shared" si="103"/>
        <v>512.87</v>
      </c>
      <c r="P430" s="105"/>
      <c r="Q430" s="145">
        <v>22</v>
      </c>
      <c r="R430" s="44">
        <f>ROUND(index!$O$33+(C430*12)*index!$O$34,2)</f>
        <v>1332.52</v>
      </c>
      <c r="S430" s="45">
        <f>ROUND(index!$O$37+(C430*12)*index!$O$38,2)</f>
        <v>881.2</v>
      </c>
      <c r="T430" s="31"/>
      <c r="U430" s="145">
        <v>22</v>
      </c>
      <c r="V430" s="259">
        <f>ROUND(index!$O$41+(C430*12)*index!$O$42,2)</f>
        <v>2213.7199999999998</v>
      </c>
    </row>
    <row r="431" spans="1:22" x14ac:dyDescent="0.25">
      <c r="A431" s="108">
        <v>23</v>
      </c>
      <c r="B431" s="164">
        <f t="shared" si="93"/>
        <v>3144.16</v>
      </c>
      <c r="C431" s="344">
        <f>ROUND(B431*index!$O$8,2)</f>
        <v>3271.18</v>
      </c>
      <c r="D431" s="216">
        <f t="shared" si="100"/>
        <v>19.865500000000001</v>
      </c>
      <c r="E431" s="31"/>
      <c r="F431" s="37">
        <f t="shared" si="94"/>
        <v>5.165</v>
      </c>
      <c r="G431" s="22">
        <f t="shared" si="95"/>
        <v>11.124700000000001</v>
      </c>
      <c r="H431" s="22">
        <f t="shared" si="96"/>
        <v>6.9528999999999996</v>
      </c>
      <c r="I431" s="22">
        <f t="shared" si="97"/>
        <v>9.9328000000000003</v>
      </c>
      <c r="J431" s="22">
        <f t="shared" si="98"/>
        <v>5.9596999999999998</v>
      </c>
      <c r="K431" s="38">
        <f t="shared" si="99"/>
        <v>3.9731000000000001</v>
      </c>
      <c r="L431" s="31"/>
      <c r="M431" s="44">
        <f t="shared" si="101"/>
        <v>172.06</v>
      </c>
      <c r="N431" s="20">
        <f t="shared" si="102"/>
        <v>344.13</v>
      </c>
      <c r="O431" s="45">
        <f t="shared" si="103"/>
        <v>516.19000000000005</v>
      </c>
      <c r="P431" s="105"/>
      <c r="Q431" s="145">
        <v>23</v>
      </c>
      <c r="R431" s="44">
        <f>ROUND(index!$O$33+(C431*12)*index!$O$34,2)</f>
        <v>1338.83</v>
      </c>
      <c r="S431" s="45">
        <f>ROUND(index!$O$37+(C431*12)*index!$O$38,2)</f>
        <v>882.54</v>
      </c>
      <c r="T431" s="31"/>
      <c r="U431" s="145">
        <v>23</v>
      </c>
      <c r="V431" s="259">
        <f>ROUND(index!$O$41+(C431*12)*index!$O$42,2)</f>
        <v>2221.37</v>
      </c>
    </row>
    <row r="432" spans="1:22" x14ac:dyDescent="0.25">
      <c r="A432" s="108">
        <v>24</v>
      </c>
      <c r="B432" s="164">
        <f t="shared" si="93"/>
        <v>3163</v>
      </c>
      <c r="C432" s="344">
        <f>ROUND(B432*index!$O$8,2)</f>
        <v>3290.79</v>
      </c>
      <c r="D432" s="216">
        <f t="shared" si="100"/>
        <v>19.9846</v>
      </c>
      <c r="E432" s="31"/>
      <c r="F432" s="37">
        <f t="shared" si="94"/>
        <v>5.1959999999999997</v>
      </c>
      <c r="G432" s="22">
        <f t="shared" si="95"/>
        <v>11.1914</v>
      </c>
      <c r="H432" s="22">
        <f t="shared" si="96"/>
        <v>6.9946000000000002</v>
      </c>
      <c r="I432" s="22">
        <f t="shared" si="97"/>
        <v>9.9923000000000002</v>
      </c>
      <c r="J432" s="22">
        <f t="shared" si="98"/>
        <v>5.9954000000000001</v>
      </c>
      <c r="K432" s="38">
        <f t="shared" si="99"/>
        <v>3.9969000000000001</v>
      </c>
      <c r="L432" s="31"/>
      <c r="M432" s="44">
        <f t="shared" si="101"/>
        <v>173.1</v>
      </c>
      <c r="N432" s="20">
        <f t="shared" si="102"/>
        <v>346.19</v>
      </c>
      <c r="O432" s="45">
        <f t="shared" si="103"/>
        <v>519.29</v>
      </c>
      <c r="P432" s="105"/>
      <c r="Q432" s="145">
        <v>24</v>
      </c>
      <c r="R432" s="44">
        <f>ROUND(index!$O$33+(C432*12)*index!$O$34,2)</f>
        <v>1344.72</v>
      </c>
      <c r="S432" s="45">
        <f>ROUND(index!$O$37+(C432*12)*index!$O$38,2)</f>
        <v>883.78</v>
      </c>
      <c r="T432" s="31"/>
      <c r="U432" s="145">
        <v>24</v>
      </c>
      <c r="V432" s="259">
        <f>ROUND(index!$O$41+(C432*12)*index!$O$42,2)</f>
        <v>2228.5</v>
      </c>
    </row>
    <row r="433" spans="1:22" x14ac:dyDescent="0.25">
      <c r="A433" s="108">
        <v>25</v>
      </c>
      <c r="B433" s="164">
        <f t="shared" si="93"/>
        <v>3180.53</v>
      </c>
      <c r="C433" s="344">
        <f>ROUND(B433*index!$O$8,2)</f>
        <v>3309.02</v>
      </c>
      <c r="D433" s="216">
        <f t="shared" si="100"/>
        <v>20.095300000000002</v>
      </c>
      <c r="E433" s="31"/>
      <c r="F433" s="37">
        <f t="shared" si="94"/>
        <v>5.2248000000000001</v>
      </c>
      <c r="G433" s="22">
        <f t="shared" si="95"/>
        <v>11.253399999999999</v>
      </c>
      <c r="H433" s="22">
        <f t="shared" si="96"/>
        <v>7.0334000000000003</v>
      </c>
      <c r="I433" s="22">
        <f t="shared" si="97"/>
        <v>10.047700000000001</v>
      </c>
      <c r="J433" s="22">
        <f t="shared" si="98"/>
        <v>6.0286</v>
      </c>
      <c r="K433" s="38">
        <f t="shared" si="99"/>
        <v>4.0190999999999999</v>
      </c>
      <c r="L433" s="31"/>
      <c r="M433" s="44">
        <f t="shared" si="101"/>
        <v>174.05</v>
      </c>
      <c r="N433" s="20">
        <f t="shared" si="102"/>
        <v>348.11</v>
      </c>
      <c r="O433" s="45">
        <f t="shared" si="103"/>
        <v>522.16</v>
      </c>
      <c r="P433" s="105"/>
      <c r="Q433" s="145">
        <v>25</v>
      </c>
      <c r="R433" s="44">
        <f>ROUND(index!$O$33+(C433*12)*index!$O$34,2)</f>
        <v>1350.19</v>
      </c>
      <c r="S433" s="45">
        <f>ROUND(index!$O$37+(C433*12)*index!$O$38,2)</f>
        <v>884.94</v>
      </c>
      <c r="T433" s="31"/>
      <c r="U433" s="145">
        <v>25</v>
      </c>
      <c r="V433" s="259">
        <f>ROUND(index!$O$41+(C433*12)*index!$O$42,2)</f>
        <v>2235.13</v>
      </c>
    </row>
    <row r="434" spans="1:22" x14ac:dyDescent="0.25">
      <c r="A434" s="108">
        <v>26</v>
      </c>
      <c r="B434" s="164">
        <f t="shared" si="93"/>
        <v>3196.84</v>
      </c>
      <c r="C434" s="344">
        <f>ROUND(B434*index!$O$8,2)</f>
        <v>3325.99</v>
      </c>
      <c r="D434" s="216">
        <f t="shared" si="100"/>
        <v>20.1983</v>
      </c>
      <c r="E434" s="31"/>
      <c r="F434" s="37">
        <f t="shared" si="94"/>
        <v>5.2515999999999998</v>
      </c>
      <c r="G434" s="22">
        <f t="shared" si="95"/>
        <v>11.311</v>
      </c>
      <c r="H434" s="22">
        <f t="shared" si="96"/>
        <v>7.0693999999999999</v>
      </c>
      <c r="I434" s="22">
        <f t="shared" si="97"/>
        <v>10.0992</v>
      </c>
      <c r="J434" s="22">
        <f t="shared" si="98"/>
        <v>6.0594999999999999</v>
      </c>
      <c r="K434" s="38">
        <f t="shared" si="99"/>
        <v>4.0396999999999998</v>
      </c>
      <c r="L434" s="31"/>
      <c r="M434" s="44">
        <f t="shared" si="101"/>
        <v>174.95</v>
      </c>
      <c r="N434" s="20">
        <f t="shared" si="102"/>
        <v>349.89</v>
      </c>
      <c r="O434" s="45">
        <f t="shared" si="103"/>
        <v>524.84</v>
      </c>
      <c r="P434" s="105"/>
      <c r="Q434" s="145">
        <v>26</v>
      </c>
      <c r="R434" s="44">
        <f>ROUND(index!$O$33+(C434*12)*index!$O$34,2)</f>
        <v>1355.28</v>
      </c>
      <c r="S434" s="45">
        <f>ROUND(index!$O$37+(C434*12)*index!$O$38,2)</f>
        <v>886.02</v>
      </c>
      <c r="T434" s="31"/>
      <c r="U434" s="145">
        <v>26</v>
      </c>
      <c r="V434" s="259">
        <f>ROUND(index!$O$41+(C434*12)*index!$O$42,2)</f>
        <v>2241.3000000000002</v>
      </c>
    </row>
    <row r="435" spans="1:22" x14ac:dyDescent="0.25">
      <c r="A435" s="108">
        <v>27</v>
      </c>
      <c r="B435" s="164">
        <f t="shared" si="93"/>
        <v>3212</v>
      </c>
      <c r="C435" s="344">
        <f>ROUND(B435*index!$O$8,2)</f>
        <v>3341.76</v>
      </c>
      <c r="D435" s="216">
        <f t="shared" si="100"/>
        <v>20.2941</v>
      </c>
      <c r="E435" s="31"/>
      <c r="F435" s="37">
        <f t="shared" si="94"/>
        <v>5.2765000000000004</v>
      </c>
      <c r="G435" s="22">
        <f t="shared" si="95"/>
        <v>11.364699999999999</v>
      </c>
      <c r="H435" s="22">
        <f t="shared" si="96"/>
        <v>7.1029</v>
      </c>
      <c r="I435" s="22">
        <f t="shared" si="97"/>
        <v>10.1471</v>
      </c>
      <c r="J435" s="22">
        <f t="shared" si="98"/>
        <v>6.0881999999999996</v>
      </c>
      <c r="K435" s="38">
        <f t="shared" si="99"/>
        <v>4.0587999999999997</v>
      </c>
      <c r="L435" s="31"/>
      <c r="M435" s="44">
        <f t="shared" si="101"/>
        <v>175.78</v>
      </c>
      <c r="N435" s="20">
        <f t="shared" si="102"/>
        <v>351.55</v>
      </c>
      <c r="O435" s="45">
        <f t="shared" si="103"/>
        <v>527.33000000000004</v>
      </c>
      <c r="P435" s="105"/>
      <c r="Q435" s="145">
        <v>27</v>
      </c>
      <c r="R435" s="44">
        <f>ROUND(index!$O$33+(C435*12)*index!$O$34,2)</f>
        <v>1360.01</v>
      </c>
      <c r="S435" s="45">
        <f>ROUND(index!$O$37+(C435*12)*index!$O$38,2)</f>
        <v>887.03</v>
      </c>
      <c r="T435" s="31"/>
      <c r="U435" s="145">
        <v>27</v>
      </c>
      <c r="V435" s="259">
        <f>ROUND(index!$O$41+(C435*12)*index!$O$42,2)</f>
        <v>2247.0300000000002</v>
      </c>
    </row>
    <row r="436" spans="1:22" x14ac:dyDescent="0.25">
      <c r="A436" s="108">
        <v>28</v>
      </c>
      <c r="B436" s="164">
        <f t="shared" si="93"/>
        <v>3226.09</v>
      </c>
      <c r="C436" s="344">
        <f>ROUND(B436*index!$O$8,2)</f>
        <v>3356.42</v>
      </c>
      <c r="D436" s="216">
        <f t="shared" si="100"/>
        <v>20.383099999999999</v>
      </c>
      <c r="E436" s="31"/>
      <c r="F436" s="37">
        <f t="shared" si="94"/>
        <v>5.2995999999999999</v>
      </c>
      <c r="G436" s="22">
        <f t="shared" si="95"/>
        <v>11.4145</v>
      </c>
      <c r="H436" s="22">
        <f t="shared" si="96"/>
        <v>7.1341000000000001</v>
      </c>
      <c r="I436" s="22">
        <f t="shared" si="97"/>
        <v>10.191599999999999</v>
      </c>
      <c r="J436" s="22">
        <f t="shared" si="98"/>
        <v>6.1148999999999996</v>
      </c>
      <c r="K436" s="38">
        <f t="shared" si="99"/>
        <v>4.0766</v>
      </c>
      <c r="L436" s="31"/>
      <c r="M436" s="44">
        <f t="shared" si="101"/>
        <v>176.55</v>
      </c>
      <c r="N436" s="20">
        <f t="shared" si="102"/>
        <v>353.1</v>
      </c>
      <c r="O436" s="45">
        <f t="shared" si="103"/>
        <v>529.64</v>
      </c>
      <c r="P436" s="105"/>
      <c r="Q436" s="145">
        <v>28</v>
      </c>
      <c r="R436" s="44">
        <f>ROUND(index!$O$33+(C436*12)*index!$O$34,2)</f>
        <v>1364.41</v>
      </c>
      <c r="S436" s="45">
        <f>ROUND(index!$O$37+(C436*12)*index!$O$38,2)</f>
        <v>887.96</v>
      </c>
      <c r="T436" s="31"/>
      <c r="U436" s="145">
        <v>28</v>
      </c>
      <c r="V436" s="259">
        <f>ROUND(index!$O$41+(C436*12)*index!$O$42,2)</f>
        <v>2252.36</v>
      </c>
    </row>
    <row r="437" spans="1:22" x14ac:dyDescent="0.25">
      <c r="A437" s="108">
        <v>29</v>
      </c>
      <c r="B437" s="164">
        <f t="shared" si="93"/>
        <v>3239.18</v>
      </c>
      <c r="C437" s="344">
        <f>ROUND(B437*index!$O$8,2)</f>
        <v>3370.04</v>
      </c>
      <c r="D437" s="216">
        <f t="shared" si="100"/>
        <v>20.465800000000002</v>
      </c>
      <c r="E437" s="31"/>
      <c r="F437" s="37">
        <f t="shared" si="94"/>
        <v>5.3211000000000004</v>
      </c>
      <c r="G437" s="22">
        <f t="shared" si="95"/>
        <v>11.460800000000001</v>
      </c>
      <c r="H437" s="22">
        <f t="shared" si="96"/>
        <v>7.1630000000000003</v>
      </c>
      <c r="I437" s="22">
        <f t="shared" si="97"/>
        <v>10.232900000000001</v>
      </c>
      <c r="J437" s="22">
        <f t="shared" si="98"/>
        <v>6.1397000000000004</v>
      </c>
      <c r="K437" s="38">
        <f t="shared" si="99"/>
        <v>4.0932000000000004</v>
      </c>
      <c r="L437" s="31"/>
      <c r="M437" s="44">
        <f t="shared" si="101"/>
        <v>177.26</v>
      </c>
      <c r="N437" s="20">
        <f t="shared" si="102"/>
        <v>354.53</v>
      </c>
      <c r="O437" s="45">
        <f t="shared" si="103"/>
        <v>531.79</v>
      </c>
      <c r="P437" s="105"/>
      <c r="Q437" s="145">
        <v>29</v>
      </c>
      <c r="R437" s="44">
        <f>ROUND(index!$O$33+(C437*12)*index!$O$34,2)</f>
        <v>1368.49</v>
      </c>
      <c r="S437" s="45">
        <f>ROUND(index!$O$37+(C437*12)*index!$O$38,2)</f>
        <v>888.82</v>
      </c>
      <c r="T437" s="31"/>
      <c r="U437" s="145">
        <v>29</v>
      </c>
      <c r="V437" s="259">
        <f>ROUND(index!$O$41+(C437*12)*index!$O$42,2)</f>
        <v>2257.3200000000002</v>
      </c>
    </row>
    <row r="438" spans="1:22" x14ac:dyDescent="0.25">
      <c r="A438" s="108">
        <v>30</v>
      </c>
      <c r="B438" s="164">
        <f t="shared" si="93"/>
        <v>3251.34</v>
      </c>
      <c r="C438" s="344">
        <f>ROUND(B438*index!$O$8,2)</f>
        <v>3382.69</v>
      </c>
      <c r="D438" s="216">
        <f t="shared" si="100"/>
        <v>20.5427</v>
      </c>
      <c r="E438" s="31"/>
      <c r="F438" s="37">
        <f t="shared" si="94"/>
        <v>5.3411</v>
      </c>
      <c r="G438" s="22">
        <f t="shared" si="95"/>
        <v>11.5039</v>
      </c>
      <c r="H438" s="22">
        <f t="shared" si="96"/>
        <v>7.1898999999999997</v>
      </c>
      <c r="I438" s="22">
        <f t="shared" si="97"/>
        <v>10.2714</v>
      </c>
      <c r="J438" s="22">
        <f t="shared" si="98"/>
        <v>6.1627999999999998</v>
      </c>
      <c r="K438" s="38">
        <f t="shared" si="99"/>
        <v>4.1085000000000003</v>
      </c>
      <c r="L438" s="31"/>
      <c r="M438" s="44">
        <f t="shared" si="101"/>
        <v>177.93</v>
      </c>
      <c r="N438" s="20">
        <f t="shared" si="102"/>
        <v>355.86</v>
      </c>
      <c r="O438" s="45">
        <f t="shared" si="103"/>
        <v>533.79</v>
      </c>
      <c r="P438" s="105"/>
      <c r="Q438" s="145">
        <v>30</v>
      </c>
      <c r="R438" s="44">
        <f>ROUND(index!$O$33+(C438*12)*index!$O$34,2)</f>
        <v>1372.29</v>
      </c>
      <c r="S438" s="45">
        <f>ROUND(index!$O$37+(C438*12)*index!$O$38,2)</f>
        <v>889.63</v>
      </c>
      <c r="T438" s="31"/>
      <c r="U438" s="145">
        <v>30</v>
      </c>
      <c r="V438" s="259">
        <f>ROUND(index!$O$41+(C438*12)*index!$O$42,2)</f>
        <v>2261.92</v>
      </c>
    </row>
    <row r="439" spans="1:22" x14ac:dyDescent="0.25">
      <c r="A439" s="108">
        <v>31</v>
      </c>
      <c r="B439" s="164">
        <f t="shared" si="93"/>
        <v>3262.63</v>
      </c>
      <c r="C439" s="344">
        <f>ROUND(B439*index!$O$8,2)</f>
        <v>3394.44</v>
      </c>
      <c r="D439" s="216">
        <f t="shared" si="100"/>
        <v>20.614000000000001</v>
      </c>
      <c r="E439" s="31"/>
      <c r="F439" s="37">
        <f t="shared" si="94"/>
        <v>5.3596000000000004</v>
      </c>
      <c r="G439" s="22">
        <f t="shared" si="95"/>
        <v>11.543799999999999</v>
      </c>
      <c r="H439" s="22">
        <f t="shared" si="96"/>
        <v>7.2149000000000001</v>
      </c>
      <c r="I439" s="22">
        <f t="shared" si="97"/>
        <v>10.307</v>
      </c>
      <c r="J439" s="22">
        <f t="shared" si="98"/>
        <v>6.1841999999999997</v>
      </c>
      <c r="K439" s="38">
        <f t="shared" si="99"/>
        <v>4.1227999999999998</v>
      </c>
      <c r="L439" s="31"/>
      <c r="M439" s="44">
        <f t="shared" si="101"/>
        <v>178.55</v>
      </c>
      <c r="N439" s="20">
        <f t="shared" si="102"/>
        <v>357.1</v>
      </c>
      <c r="O439" s="45">
        <f t="shared" si="103"/>
        <v>535.64</v>
      </c>
      <c r="P439" s="105"/>
      <c r="Q439" s="145">
        <v>31</v>
      </c>
      <c r="R439" s="44">
        <f>ROUND(index!$O$33+(C439*12)*index!$O$34,2)</f>
        <v>1375.81</v>
      </c>
      <c r="S439" s="45">
        <f>ROUND(index!$O$37+(C439*12)*index!$O$38,2)</f>
        <v>890.38</v>
      </c>
      <c r="T439" s="31"/>
      <c r="U439" s="145">
        <v>31</v>
      </c>
      <c r="V439" s="259">
        <f>ROUND(index!$O$41+(C439*12)*index!$O$42,2)</f>
        <v>2266.19</v>
      </c>
    </row>
    <row r="440" spans="1:22" x14ac:dyDescent="0.25">
      <c r="A440" s="109">
        <v>32</v>
      </c>
      <c r="B440" s="164">
        <f t="shared" si="93"/>
        <v>3273.1</v>
      </c>
      <c r="C440" s="344">
        <f>ROUND(B440*index!$O$8,2)</f>
        <v>3405.33</v>
      </c>
      <c r="D440" s="216">
        <f t="shared" si="100"/>
        <v>20.680099999999999</v>
      </c>
      <c r="E440" s="31"/>
      <c r="F440" s="37">
        <f t="shared" si="94"/>
        <v>5.3768000000000002</v>
      </c>
      <c r="G440" s="22">
        <f t="shared" si="95"/>
        <v>11.5809</v>
      </c>
      <c r="H440" s="22">
        <f t="shared" si="96"/>
        <v>7.2380000000000004</v>
      </c>
      <c r="I440" s="22">
        <f t="shared" si="97"/>
        <v>10.3401</v>
      </c>
      <c r="J440" s="22">
        <f t="shared" si="98"/>
        <v>6.2039999999999997</v>
      </c>
      <c r="K440" s="38">
        <f t="shared" si="99"/>
        <v>4.1360000000000001</v>
      </c>
      <c r="L440" s="31"/>
      <c r="M440" s="44">
        <f t="shared" si="101"/>
        <v>179.12</v>
      </c>
      <c r="N440" s="20">
        <f t="shared" si="102"/>
        <v>358.24</v>
      </c>
      <c r="O440" s="45">
        <f t="shared" si="103"/>
        <v>537.36</v>
      </c>
      <c r="P440" s="105"/>
      <c r="Q440" s="146">
        <v>32</v>
      </c>
      <c r="R440" s="44">
        <f>ROUND(index!$O$33+(C440*12)*index!$O$34,2)</f>
        <v>1379.08</v>
      </c>
      <c r="S440" s="45">
        <f>ROUND(index!$O$37+(C440*12)*index!$O$38,2)</f>
        <v>891.07</v>
      </c>
      <c r="T440" s="31"/>
      <c r="U440" s="146">
        <v>32</v>
      </c>
      <c r="V440" s="259">
        <f>ROUND(index!$O$41+(C440*12)*index!$O$42,2)</f>
        <v>2270.15</v>
      </c>
    </row>
    <row r="441" spans="1:22" x14ac:dyDescent="0.25">
      <c r="A441" s="109">
        <v>33</v>
      </c>
      <c r="B441" s="164">
        <f t="shared" si="93"/>
        <v>3282.83</v>
      </c>
      <c r="C441" s="344">
        <f>ROUND(B441*index!$O$8,2)</f>
        <v>3415.46</v>
      </c>
      <c r="D441" s="216">
        <f t="shared" si="100"/>
        <v>20.741700000000002</v>
      </c>
      <c r="E441" s="31"/>
      <c r="F441" s="37">
        <f t="shared" si="94"/>
        <v>5.3928000000000003</v>
      </c>
      <c r="G441" s="22">
        <f t="shared" si="95"/>
        <v>11.615399999999999</v>
      </c>
      <c r="H441" s="22">
        <f t="shared" si="96"/>
        <v>7.2595999999999998</v>
      </c>
      <c r="I441" s="22">
        <f t="shared" si="97"/>
        <v>10.370900000000001</v>
      </c>
      <c r="J441" s="22">
        <f t="shared" si="98"/>
        <v>6.2225000000000001</v>
      </c>
      <c r="K441" s="38">
        <f t="shared" si="99"/>
        <v>4.1482999999999999</v>
      </c>
      <c r="L441" s="31"/>
      <c r="M441" s="44">
        <f t="shared" si="101"/>
        <v>179.65</v>
      </c>
      <c r="N441" s="20">
        <f t="shared" si="102"/>
        <v>359.31</v>
      </c>
      <c r="O441" s="45">
        <f t="shared" si="103"/>
        <v>538.96</v>
      </c>
      <c r="P441" s="105"/>
      <c r="Q441" s="146">
        <v>33</v>
      </c>
      <c r="R441" s="44">
        <f>ROUND(index!$O$33+(C441*12)*index!$O$34,2)</f>
        <v>1382.12</v>
      </c>
      <c r="S441" s="45">
        <f>ROUND(index!$O$37+(C441*12)*index!$O$38,2)</f>
        <v>891.71</v>
      </c>
      <c r="T441" s="31"/>
      <c r="U441" s="146">
        <v>33</v>
      </c>
      <c r="V441" s="259">
        <f>ROUND(index!$O$41+(C441*12)*index!$O$42,2)</f>
        <v>2273.83</v>
      </c>
    </row>
    <row r="442" spans="1:22" x14ac:dyDescent="0.25">
      <c r="A442" s="109">
        <v>34</v>
      </c>
      <c r="B442" s="164">
        <f t="shared" si="93"/>
        <v>3291.85</v>
      </c>
      <c r="C442" s="344">
        <f>ROUND(B442*index!$O$8,2)</f>
        <v>3424.84</v>
      </c>
      <c r="D442" s="216">
        <f t="shared" si="100"/>
        <v>20.7986</v>
      </c>
      <c r="E442" s="31"/>
      <c r="F442" s="37">
        <f t="shared" si="94"/>
        <v>5.4076000000000004</v>
      </c>
      <c r="G442" s="22">
        <f t="shared" si="95"/>
        <v>11.6472</v>
      </c>
      <c r="H442" s="22">
        <f t="shared" si="96"/>
        <v>7.2794999999999996</v>
      </c>
      <c r="I442" s="22">
        <f t="shared" si="97"/>
        <v>10.3993</v>
      </c>
      <c r="J442" s="22">
        <f t="shared" si="98"/>
        <v>6.2396000000000003</v>
      </c>
      <c r="K442" s="38">
        <f t="shared" si="99"/>
        <v>4.1597</v>
      </c>
      <c r="L442" s="31"/>
      <c r="M442" s="44">
        <f t="shared" si="101"/>
        <v>180.15</v>
      </c>
      <c r="N442" s="20">
        <f t="shared" si="102"/>
        <v>360.29</v>
      </c>
      <c r="O442" s="45">
        <f t="shared" si="103"/>
        <v>540.44000000000005</v>
      </c>
      <c r="P442" s="105"/>
      <c r="Q442" s="146">
        <v>34</v>
      </c>
      <c r="R442" s="44">
        <f>ROUND(index!$O$33+(C442*12)*index!$O$34,2)</f>
        <v>1384.93</v>
      </c>
      <c r="S442" s="45">
        <f>ROUND(index!$O$37+(C442*12)*index!$O$38,2)</f>
        <v>892.31</v>
      </c>
      <c r="T442" s="31"/>
      <c r="U442" s="146">
        <v>34</v>
      </c>
      <c r="V442" s="259">
        <f>ROUND(index!$O$41+(C442*12)*index!$O$42,2)</f>
        <v>2277.2399999999998</v>
      </c>
    </row>
    <row r="443" spans="1:22" ht="13.8" thickBot="1" x14ac:dyDescent="0.3">
      <c r="A443" s="110">
        <v>35</v>
      </c>
      <c r="B443" s="313">
        <f t="shared" si="93"/>
        <v>3300.21</v>
      </c>
      <c r="C443" s="345">
        <f>ROUND(B443*index!$O$8,2)</f>
        <v>3433.54</v>
      </c>
      <c r="D443" s="217">
        <f t="shared" si="100"/>
        <v>20.851500000000001</v>
      </c>
      <c r="E443" s="31"/>
      <c r="F443" s="335">
        <f t="shared" si="94"/>
        <v>5.4214000000000002</v>
      </c>
      <c r="G443" s="336">
        <f t="shared" si="95"/>
        <v>11.6768</v>
      </c>
      <c r="H443" s="336">
        <f t="shared" si="96"/>
        <v>7.298</v>
      </c>
      <c r="I443" s="336">
        <f t="shared" si="97"/>
        <v>10.425800000000001</v>
      </c>
      <c r="J443" s="336">
        <f t="shared" si="98"/>
        <v>6.2554999999999996</v>
      </c>
      <c r="K443" s="337">
        <f t="shared" si="99"/>
        <v>4.1703000000000001</v>
      </c>
      <c r="L443" s="31"/>
      <c r="M443" s="46">
        <f t="shared" si="101"/>
        <v>180.6</v>
      </c>
      <c r="N443" s="47">
        <f t="shared" si="102"/>
        <v>361.21</v>
      </c>
      <c r="O443" s="48">
        <f t="shared" si="103"/>
        <v>541.80999999999995</v>
      </c>
      <c r="P443" s="105"/>
      <c r="Q443" s="147">
        <v>35</v>
      </c>
      <c r="R443" s="46">
        <f>ROUND(index!$O$33+(C443*12)*index!$O$34,2)</f>
        <v>1387.54</v>
      </c>
      <c r="S443" s="48">
        <f>ROUND(index!$O$37+(C443*12)*index!$O$38,2)</f>
        <v>892.86</v>
      </c>
      <c r="T443" s="31"/>
      <c r="U443" s="147">
        <v>35</v>
      </c>
      <c r="V443" s="260">
        <f>ROUND(index!$O$41+(C443*12)*index!$O$42,2)</f>
        <v>2280.41</v>
      </c>
    </row>
    <row r="450" spans="1:22" x14ac:dyDescent="0.25">
      <c r="C450" s="329"/>
      <c r="D450" s="170"/>
    </row>
    <row r="451" spans="1:22" ht="16.2" thickBot="1" x14ac:dyDescent="0.35">
      <c r="B451" s="346"/>
      <c r="C451" s="170"/>
      <c r="D451" s="170"/>
    </row>
    <row r="452" spans="1:22" ht="16.2" thickBot="1" x14ac:dyDescent="0.35">
      <c r="A452" s="32"/>
      <c r="B452" s="351" t="s">
        <v>186</v>
      </c>
      <c r="C452" s="347" t="s">
        <v>165</v>
      </c>
      <c r="D452" s="350"/>
      <c r="E452" s="32"/>
      <c r="F452" s="352" t="s">
        <v>197</v>
      </c>
      <c r="G452" s="353"/>
      <c r="H452" s="353"/>
      <c r="I452" s="353"/>
      <c r="J452" s="353"/>
      <c r="K452" s="354"/>
      <c r="L452" s="32"/>
      <c r="M452" s="352" t="s">
        <v>203</v>
      </c>
      <c r="N452" s="353"/>
      <c r="O452" s="354"/>
      <c r="P452" s="32"/>
      <c r="Q452" s="32"/>
      <c r="R452" s="355" t="s">
        <v>451</v>
      </c>
      <c r="S452" s="356" t="s">
        <v>451</v>
      </c>
      <c r="T452" s="32"/>
      <c r="U452" s="32"/>
      <c r="V452" s="357" t="s">
        <v>452</v>
      </c>
    </row>
    <row r="453" spans="1:22" x14ac:dyDescent="0.25">
      <c r="M453" s="24" t="s">
        <v>198</v>
      </c>
      <c r="N453" s="25" t="s">
        <v>199</v>
      </c>
      <c r="O453" s="26" t="s">
        <v>200</v>
      </c>
      <c r="R453" s="176"/>
      <c r="S453" s="176"/>
      <c r="V453" s="176"/>
    </row>
    <row r="454" spans="1:22" ht="16.2" thickBot="1" x14ac:dyDescent="0.35">
      <c r="B454" s="121" t="s">
        <v>179</v>
      </c>
      <c r="C454" s="121" t="s">
        <v>179</v>
      </c>
      <c r="D454" s="121" t="s">
        <v>179</v>
      </c>
      <c r="M454" s="27">
        <v>5.2600000000000001E-2</v>
      </c>
      <c r="N454" s="28">
        <v>0.1052</v>
      </c>
      <c r="O454" s="29">
        <v>0.1578</v>
      </c>
      <c r="R454" s="348"/>
      <c r="S454" s="348"/>
      <c r="V454" s="348"/>
    </row>
    <row r="455" spans="1:22" x14ac:dyDescent="0.25">
      <c r="A455" s="6"/>
      <c r="B455" s="1" t="s">
        <v>98</v>
      </c>
      <c r="C455" s="1" t="s">
        <v>469</v>
      </c>
      <c r="D455" s="1" t="s">
        <v>469</v>
      </c>
      <c r="E455" s="6"/>
      <c r="K455" s="176"/>
      <c r="L455" s="6"/>
      <c r="M455" s="176"/>
      <c r="N455" s="176"/>
      <c r="O455" s="176"/>
      <c r="P455" s="6"/>
      <c r="Q455" s="6"/>
      <c r="R455" s="349" t="s">
        <v>211</v>
      </c>
      <c r="S455" s="349" t="s">
        <v>210</v>
      </c>
      <c r="T455" s="6"/>
      <c r="U455" s="6"/>
      <c r="V455" s="349" t="s">
        <v>471</v>
      </c>
    </row>
    <row r="456" spans="1:22" ht="13.8" thickBot="1" x14ac:dyDescent="0.3">
      <c r="A456" s="13"/>
      <c r="B456" s="1" t="s">
        <v>34</v>
      </c>
      <c r="C456" s="1" t="s">
        <v>34</v>
      </c>
      <c r="D456" s="35" t="s">
        <v>470</v>
      </c>
      <c r="E456" s="13"/>
      <c r="F456" s="13" t="s">
        <v>201</v>
      </c>
      <c r="G456" s="13" t="s">
        <v>201</v>
      </c>
      <c r="H456" s="13" t="s">
        <v>201</v>
      </c>
      <c r="I456" s="13" t="s">
        <v>201</v>
      </c>
      <c r="J456" s="13" t="s">
        <v>201</v>
      </c>
      <c r="K456" s="13" t="s">
        <v>201</v>
      </c>
      <c r="L456" s="13"/>
      <c r="M456" s="13" t="s">
        <v>155</v>
      </c>
      <c r="N456" s="13" t="s">
        <v>155</v>
      </c>
      <c r="O456" s="13" t="s">
        <v>155</v>
      </c>
      <c r="P456" s="13"/>
      <c r="Q456" s="13"/>
      <c r="R456" s="160" t="s">
        <v>212</v>
      </c>
      <c r="S456" s="160" t="s">
        <v>212</v>
      </c>
      <c r="T456" s="13"/>
      <c r="U456" s="13"/>
      <c r="V456" s="160" t="s">
        <v>212</v>
      </c>
    </row>
    <row r="457" spans="1:22" ht="13.8" thickBot="1" x14ac:dyDescent="0.3">
      <c r="A457" s="34" t="s">
        <v>27</v>
      </c>
      <c r="B457" s="330" t="str">
        <f>$C$452</f>
        <v>cat 13</v>
      </c>
      <c r="C457" s="330" t="str">
        <f>$C$452</f>
        <v>cat 13</v>
      </c>
      <c r="D457" s="330" t="str">
        <f>$C$452</f>
        <v>cat 13</v>
      </c>
      <c r="E457" s="115"/>
      <c r="F457" s="114">
        <v>0.26</v>
      </c>
      <c r="G457" s="114">
        <v>0.56000000000000005</v>
      </c>
      <c r="H457" s="114">
        <v>0.35</v>
      </c>
      <c r="I457" s="114">
        <v>0.5</v>
      </c>
      <c r="J457" s="114">
        <v>0.3</v>
      </c>
      <c r="K457" s="114">
        <v>0.2</v>
      </c>
      <c r="L457" s="115"/>
      <c r="M457" s="211">
        <v>5.2600000000000001E-2</v>
      </c>
      <c r="N457" s="211">
        <v>0.1052</v>
      </c>
      <c r="O457" s="211">
        <v>0.1578</v>
      </c>
      <c r="P457" s="115"/>
      <c r="Q457" s="114" t="s">
        <v>27</v>
      </c>
      <c r="R457" s="330" t="str">
        <f>$C$452</f>
        <v>cat 13</v>
      </c>
      <c r="S457" s="330" t="str">
        <f>$C$452</f>
        <v>cat 13</v>
      </c>
      <c r="T457" s="115"/>
      <c r="U457" s="114" t="s">
        <v>27</v>
      </c>
      <c r="V457" s="330" t="str">
        <f>$C$452</f>
        <v>cat 13</v>
      </c>
    </row>
    <row r="458" spans="1:22" x14ac:dyDescent="0.25">
      <c r="A458" s="331">
        <v>0</v>
      </c>
      <c r="B458" s="164">
        <f t="shared" ref="B458:B493" si="104">VLOOKUP(C$452,ificbasisdoel,$A458+2,FALSE)</f>
        <v>2415.67</v>
      </c>
      <c r="C458" s="343">
        <f>ROUND(B458*index!$O$8,2)</f>
        <v>2513.2600000000002</v>
      </c>
      <c r="D458" s="215">
        <f>ROUND(C458*12/1976,4)</f>
        <v>15.262700000000001</v>
      </c>
      <c r="E458" s="31"/>
      <c r="F458" s="332">
        <f t="shared" ref="F458:F493" si="105">ROUND(D458*$F$8,4)</f>
        <v>3.9683000000000002</v>
      </c>
      <c r="G458" s="333">
        <f t="shared" ref="G458:G493" si="106">ROUND(D458*$G$8,4)</f>
        <v>8.5471000000000004</v>
      </c>
      <c r="H458" s="333">
        <f t="shared" ref="H458:H493" si="107">ROUND(D458*$H$8,4)</f>
        <v>5.3418999999999999</v>
      </c>
      <c r="I458" s="333">
        <f t="shared" ref="I458:I493" si="108">ROUND(D458*$I$8,4)</f>
        <v>7.6314000000000002</v>
      </c>
      <c r="J458" s="333">
        <f t="shared" ref="J458:J493" si="109">ROUND(D458*$J$8,4)</f>
        <v>4.5788000000000002</v>
      </c>
      <c r="K458" s="334">
        <f t="shared" ref="K458:K493" si="110">ROUND(D458*$K$8,4)</f>
        <v>3.0525000000000002</v>
      </c>
      <c r="L458" s="31"/>
      <c r="M458" s="338">
        <f>ROUND(C458*$M$8,2)</f>
        <v>132.19999999999999</v>
      </c>
      <c r="N458" s="339">
        <f>ROUND(C458*$N$8,2)</f>
        <v>264.39</v>
      </c>
      <c r="O458" s="340">
        <f>ROUND(C458*$O$8,2)</f>
        <v>396.59</v>
      </c>
      <c r="P458" s="105"/>
      <c r="Q458" s="341">
        <v>0</v>
      </c>
      <c r="R458" s="338">
        <f>ROUND(index!$O$33+(C458*12)*index!$O$34,2)</f>
        <v>1111.46</v>
      </c>
      <c r="S458" s="340">
        <f>ROUND(index!$O$37+(C458*12)*index!$O$38,2)</f>
        <v>834.33</v>
      </c>
      <c r="T458" s="31"/>
      <c r="U458" s="341">
        <v>0</v>
      </c>
      <c r="V458" s="342">
        <f>ROUND(index!$O$41+(C458*12)*index!$O$42,2)</f>
        <v>1945.79</v>
      </c>
    </row>
    <row r="459" spans="1:22" x14ac:dyDescent="0.25">
      <c r="A459" s="108">
        <v>1</v>
      </c>
      <c r="B459" s="164">
        <f t="shared" si="104"/>
        <v>2488.14</v>
      </c>
      <c r="C459" s="344">
        <f>ROUND(B459*index!$O$8,2)</f>
        <v>2588.66</v>
      </c>
      <c r="D459" s="216">
        <f t="shared" ref="D459:D493" si="111">ROUND(C459*12/1976,4)</f>
        <v>15.720599999999999</v>
      </c>
      <c r="E459" s="31"/>
      <c r="F459" s="37">
        <f t="shared" si="105"/>
        <v>4.0873999999999997</v>
      </c>
      <c r="G459" s="22">
        <f t="shared" si="106"/>
        <v>8.8034999999999997</v>
      </c>
      <c r="H459" s="22">
        <f t="shared" si="107"/>
        <v>5.5022000000000002</v>
      </c>
      <c r="I459" s="22">
        <f t="shared" si="108"/>
        <v>7.8602999999999996</v>
      </c>
      <c r="J459" s="22">
        <f t="shared" si="109"/>
        <v>4.7161999999999997</v>
      </c>
      <c r="K459" s="38">
        <f t="shared" si="110"/>
        <v>3.1440999999999999</v>
      </c>
      <c r="L459" s="31"/>
      <c r="M459" s="44">
        <f t="shared" ref="M459:M493" si="112">ROUND(C459*$M$8,2)</f>
        <v>136.16</v>
      </c>
      <c r="N459" s="20">
        <f t="shared" ref="N459:N493" si="113">ROUND(C459*$N$8,2)</f>
        <v>272.33</v>
      </c>
      <c r="O459" s="45">
        <f t="shared" ref="O459:O493" si="114">ROUND(C459*$O$8,2)</f>
        <v>408.49</v>
      </c>
      <c r="P459" s="105"/>
      <c r="Q459" s="145">
        <v>1</v>
      </c>
      <c r="R459" s="44">
        <f>ROUND(index!$O$33+(C459*12)*index!$O$34,2)</f>
        <v>1134.08</v>
      </c>
      <c r="S459" s="45">
        <f>ROUND(index!$O$37+(C459*12)*index!$O$38,2)</f>
        <v>839.13</v>
      </c>
      <c r="T459" s="31"/>
      <c r="U459" s="145">
        <v>1</v>
      </c>
      <c r="V459" s="259">
        <f>ROUND(index!$O$41+(C459*12)*index!$O$42,2)</f>
        <v>1973.21</v>
      </c>
    </row>
    <row r="460" spans="1:22" x14ac:dyDescent="0.25">
      <c r="A460" s="108">
        <v>2</v>
      </c>
      <c r="B460" s="164">
        <f t="shared" si="104"/>
        <v>2557.19</v>
      </c>
      <c r="C460" s="344">
        <f>ROUND(B460*index!$O$8,2)</f>
        <v>2660.5</v>
      </c>
      <c r="D460" s="216">
        <f t="shared" si="111"/>
        <v>16.1569</v>
      </c>
      <c r="E460" s="31"/>
      <c r="F460" s="37">
        <f t="shared" si="105"/>
        <v>4.2008000000000001</v>
      </c>
      <c r="G460" s="22">
        <f t="shared" si="106"/>
        <v>9.0479000000000003</v>
      </c>
      <c r="H460" s="22">
        <f t="shared" si="107"/>
        <v>5.6548999999999996</v>
      </c>
      <c r="I460" s="22">
        <f t="shared" si="108"/>
        <v>8.0785</v>
      </c>
      <c r="J460" s="22">
        <f t="shared" si="109"/>
        <v>4.8471000000000002</v>
      </c>
      <c r="K460" s="38">
        <f t="shared" si="110"/>
        <v>3.2313999999999998</v>
      </c>
      <c r="L460" s="31"/>
      <c r="M460" s="44">
        <f t="shared" si="112"/>
        <v>139.94</v>
      </c>
      <c r="N460" s="20">
        <f t="shared" si="113"/>
        <v>279.88</v>
      </c>
      <c r="O460" s="45">
        <f t="shared" si="114"/>
        <v>419.83</v>
      </c>
      <c r="P460" s="105"/>
      <c r="Q460" s="145">
        <v>2</v>
      </c>
      <c r="R460" s="44">
        <f>ROUND(index!$O$33+(C460*12)*index!$O$34,2)</f>
        <v>1155.6300000000001</v>
      </c>
      <c r="S460" s="45">
        <f>ROUND(index!$O$37+(C460*12)*index!$O$38,2)</f>
        <v>843.7</v>
      </c>
      <c r="T460" s="31"/>
      <c r="U460" s="145">
        <v>2</v>
      </c>
      <c r="V460" s="259">
        <f>ROUND(index!$O$41+(C460*12)*index!$O$42,2)</f>
        <v>1999.33</v>
      </c>
    </row>
    <row r="461" spans="1:22" x14ac:dyDescent="0.25">
      <c r="A461" s="108">
        <v>3</v>
      </c>
      <c r="B461" s="164">
        <f t="shared" si="104"/>
        <v>2622.82</v>
      </c>
      <c r="C461" s="344">
        <f>ROUND(B461*index!$O$8,2)</f>
        <v>2728.78</v>
      </c>
      <c r="D461" s="216">
        <f t="shared" si="111"/>
        <v>16.5715</v>
      </c>
      <c r="E461" s="31"/>
      <c r="F461" s="37">
        <f t="shared" si="105"/>
        <v>4.3086000000000002</v>
      </c>
      <c r="G461" s="22">
        <f t="shared" si="106"/>
        <v>9.2799999999999994</v>
      </c>
      <c r="H461" s="22">
        <f t="shared" si="107"/>
        <v>5.8</v>
      </c>
      <c r="I461" s="22">
        <f t="shared" si="108"/>
        <v>8.2858000000000001</v>
      </c>
      <c r="J461" s="22">
        <f t="shared" si="109"/>
        <v>4.9714999999999998</v>
      </c>
      <c r="K461" s="38">
        <f t="shared" si="110"/>
        <v>3.3142999999999998</v>
      </c>
      <c r="L461" s="31"/>
      <c r="M461" s="44">
        <f t="shared" si="112"/>
        <v>143.53</v>
      </c>
      <c r="N461" s="20">
        <f t="shared" si="113"/>
        <v>287.07</v>
      </c>
      <c r="O461" s="45">
        <f t="shared" si="114"/>
        <v>430.6</v>
      </c>
      <c r="P461" s="105"/>
      <c r="Q461" s="145">
        <v>3</v>
      </c>
      <c r="R461" s="44">
        <f>ROUND(index!$O$33+(C461*12)*index!$O$34,2)</f>
        <v>1176.1099999999999</v>
      </c>
      <c r="S461" s="45">
        <f>ROUND(index!$O$37+(C461*12)*index!$O$38,2)</f>
        <v>848.04</v>
      </c>
      <c r="T461" s="31"/>
      <c r="U461" s="145">
        <v>3</v>
      </c>
      <c r="V461" s="259">
        <f>ROUND(index!$O$41+(C461*12)*index!$O$42,2)</f>
        <v>2024.15</v>
      </c>
    </row>
    <row r="462" spans="1:22" x14ac:dyDescent="0.25">
      <c r="A462" s="108">
        <v>4</v>
      </c>
      <c r="B462" s="164">
        <f t="shared" si="104"/>
        <v>2685.1</v>
      </c>
      <c r="C462" s="344">
        <f>ROUND(B462*index!$O$8,2)</f>
        <v>2793.58</v>
      </c>
      <c r="D462" s="216">
        <f t="shared" si="111"/>
        <v>16.9651</v>
      </c>
      <c r="E462" s="31"/>
      <c r="F462" s="37">
        <f t="shared" si="105"/>
        <v>4.4108999999999998</v>
      </c>
      <c r="G462" s="22">
        <f t="shared" si="106"/>
        <v>9.5005000000000006</v>
      </c>
      <c r="H462" s="22">
        <f t="shared" si="107"/>
        <v>5.9378000000000002</v>
      </c>
      <c r="I462" s="22">
        <f t="shared" si="108"/>
        <v>8.4825999999999997</v>
      </c>
      <c r="J462" s="22">
        <f t="shared" si="109"/>
        <v>5.0895000000000001</v>
      </c>
      <c r="K462" s="38">
        <f t="shared" si="110"/>
        <v>3.3929999999999998</v>
      </c>
      <c r="L462" s="31"/>
      <c r="M462" s="44">
        <f t="shared" si="112"/>
        <v>146.94</v>
      </c>
      <c r="N462" s="20">
        <f t="shared" si="113"/>
        <v>293.88</v>
      </c>
      <c r="O462" s="45">
        <f t="shared" si="114"/>
        <v>440.83</v>
      </c>
      <c r="P462" s="105"/>
      <c r="Q462" s="145">
        <v>4</v>
      </c>
      <c r="R462" s="44">
        <f>ROUND(index!$O$33+(C462*12)*index!$O$34,2)</f>
        <v>1195.55</v>
      </c>
      <c r="S462" s="45">
        <f>ROUND(index!$O$37+(C462*12)*index!$O$38,2)</f>
        <v>852.16</v>
      </c>
      <c r="T462" s="31"/>
      <c r="U462" s="145">
        <v>4</v>
      </c>
      <c r="V462" s="259">
        <f>ROUND(index!$O$41+(C462*12)*index!$O$42,2)</f>
        <v>2047.72</v>
      </c>
    </row>
    <row r="463" spans="1:22" x14ac:dyDescent="0.25">
      <c r="A463" s="108">
        <v>5</v>
      </c>
      <c r="B463" s="164">
        <f t="shared" si="104"/>
        <v>2744.07</v>
      </c>
      <c r="C463" s="344">
        <f>ROUND(B463*index!$O$8,2)</f>
        <v>2854.93</v>
      </c>
      <c r="D463" s="216">
        <f t="shared" si="111"/>
        <v>17.337599999999998</v>
      </c>
      <c r="E463" s="31"/>
      <c r="F463" s="37">
        <f t="shared" si="105"/>
        <v>4.5077999999999996</v>
      </c>
      <c r="G463" s="22">
        <f t="shared" si="106"/>
        <v>9.7090999999999994</v>
      </c>
      <c r="H463" s="22">
        <f t="shared" si="107"/>
        <v>6.0682</v>
      </c>
      <c r="I463" s="22">
        <f t="shared" si="108"/>
        <v>8.6687999999999992</v>
      </c>
      <c r="J463" s="22">
        <f t="shared" si="109"/>
        <v>5.2012999999999998</v>
      </c>
      <c r="K463" s="38">
        <f t="shared" si="110"/>
        <v>3.4674999999999998</v>
      </c>
      <c r="L463" s="31"/>
      <c r="M463" s="44">
        <f t="shared" si="112"/>
        <v>150.16999999999999</v>
      </c>
      <c r="N463" s="20">
        <f t="shared" si="113"/>
        <v>300.33999999999997</v>
      </c>
      <c r="O463" s="45">
        <f t="shared" si="114"/>
        <v>450.51</v>
      </c>
      <c r="P463" s="105"/>
      <c r="Q463" s="145">
        <v>5</v>
      </c>
      <c r="R463" s="44">
        <f>ROUND(index!$O$33+(C463*12)*index!$O$34,2)</f>
        <v>1213.96</v>
      </c>
      <c r="S463" s="45">
        <f>ROUND(index!$O$37+(C463*12)*index!$O$38,2)</f>
        <v>856.06</v>
      </c>
      <c r="T463" s="31"/>
      <c r="U463" s="145">
        <v>5</v>
      </c>
      <c r="V463" s="259">
        <f>ROUND(index!$O$41+(C463*12)*index!$O$42,2)</f>
        <v>2070.02</v>
      </c>
    </row>
    <row r="464" spans="1:22" x14ac:dyDescent="0.25">
      <c r="A464" s="108">
        <v>6</v>
      </c>
      <c r="B464" s="164">
        <f t="shared" si="104"/>
        <v>2799.82</v>
      </c>
      <c r="C464" s="344">
        <f>ROUND(B464*index!$O$8,2)</f>
        <v>2912.93</v>
      </c>
      <c r="D464" s="216">
        <f t="shared" si="111"/>
        <v>17.689900000000002</v>
      </c>
      <c r="E464" s="31"/>
      <c r="F464" s="37">
        <f t="shared" si="105"/>
        <v>4.5994000000000002</v>
      </c>
      <c r="G464" s="22">
        <f t="shared" si="106"/>
        <v>9.9062999999999999</v>
      </c>
      <c r="H464" s="22">
        <f t="shared" si="107"/>
        <v>6.1914999999999996</v>
      </c>
      <c r="I464" s="22">
        <f t="shared" si="108"/>
        <v>8.8450000000000006</v>
      </c>
      <c r="J464" s="22">
        <f t="shared" si="109"/>
        <v>5.3070000000000004</v>
      </c>
      <c r="K464" s="38">
        <f t="shared" si="110"/>
        <v>3.5379999999999998</v>
      </c>
      <c r="L464" s="31"/>
      <c r="M464" s="44">
        <f t="shared" si="112"/>
        <v>153.22</v>
      </c>
      <c r="N464" s="20">
        <f t="shared" si="113"/>
        <v>306.44</v>
      </c>
      <c r="O464" s="45">
        <f t="shared" si="114"/>
        <v>459.66</v>
      </c>
      <c r="P464" s="105"/>
      <c r="Q464" s="145">
        <v>6</v>
      </c>
      <c r="R464" s="44">
        <f>ROUND(index!$O$33+(C464*12)*index!$O$34,2)</f>
        <v>1231.3599999999999</v>
      </c>
      <c r="S464" s="45">
        <f>ROUND(index!$O$37+(C464*12)*index!$O$38,2)</f>
        <v>859.75</v>
      </c>
      <c r="T464" s="31"/>
      <c r="U464" s="145">
        <v>6</v>
      </c>
      <c r="V464" s="259">
        <f>ROUND(index!$O$41+(C464*12)*index!$O$42,2)</f>
        <v>2091.11</v>
      </c>
    </row>
    <row r="465" spans="1:22" x14ac:dyDescent="0.25">
      <c r="A465" s="108">
        <v>7</v>
      </c>
      <c r="B465" s="164">
        <f t="shared" si="104"/>
        <v>2852.43</v>
      </c>
      <c r="C465" s="344">
        <f>ROUND(B465*index!$O$8,2)</f>
        <v>2967.67</v>
      </c>
      <c r="D465" s="216">
        <f t="shared" si="111"/>
        <v>18.022300000000001</v>
      </c>
      <c r="E465" s="31"/>
      <c r="F465" s="37">
        <f t="shared" si="105"/>
        <v>4.6858000000000004</v>
      </c>
      <c r="G465" s="22">
        <f t="shared" si="106"/>
        <v>10.092499999999999</v>
      </c>
      <c r="H465" s="22">
        <f t="shared" si="107"/>
        <v>6.3078000000000003</v>
      </c>
      <c r="I465" s="22">
        <f t="shared" si="108"/>
        <v>9.0112000000000005</v>
      </c>
      <c r="J465" s="22">
        <f t="shared" si="109"/>
        <v>5.4066999999999998</v>
      </c>
      <c r="K465" s="38">
        <f t="shared" si="110"/>
        <v>3.6044999999999998</v>
      </c>
      <c r="L465" s="31"/>
      <c r="M465" s="44">
        <f t="shared" si="112"/>
        <v>156.1</v>
      </c>
      <c r="N465" s="20">
        <f t="shared" si="113"/>
        <v>312.2</v>
      </c>
      <c r="O465" s="45">
        <f t="shared" si="114"/>
        <v>468.3</v>
      </c>
      <c r="P465" s="105"/>
      <c r="Q465" s="145">
        <v>7</v>
      </c>
      <c r="R465" s="44">
        <f>ROUND(index!$O$33+(C465*12)*index!$O$34,2)</f>
        <v>1247.78</v>
      </c>
      <c r="S465" s="45">
        <f>ROUND(index!$O$37+(C465*12)*index!$O$38,2)</f>
        <v>863.23</v>
      </c>
      <c r="T465" s="31"/>
      <c r="U465" s="145">
        <v>7</v>
      </c>
      <c r="V465" s="259">
        <f>ROUND(index!$O$41+(C465*12)*index!$O$42,2)</f>
        <v>2111.0100000000002</v>
      </c>
    </row>
    <row r="466" spans="1:22" x14ac:dyDescent="0.25">
      <c r="A466" s="108">
        <v>8</v>
      </c>
      <c r="B466" s="164">
        <f t="shared" si="104"/>
        <v>2902.02</v>
      </c>
      <c r="C466" s="344">
        <f>ROUND(B466*index!$O$8,2)</f>
        <v>3019.26</v>
      </c>
      <c r="D466" s="216">
        <f t="shared" si="111"/>
        <v>18.335599999999999</v>
      </c>
      <c r="E466" s="31"/>
      <c r="F466" s="37">
        <f t="shared" si="105"/>
        <v>4.7672999999999996</v>
      </c>
      <c r="G466" s="22">
        <f t="shared" si="106"/>
        <v>10.267899999999999</v>
      </c>
      <c r="H466" s="22">
        <f t="shared" si="107"/>
        <v>6.4175000000000004</v>
      </c>
      <c r="I466" s="22">
        <f t="shared" si="108"/>
        <v>9.1677999999999997</v>
      </c>
      <c r="J466" s="22">
        <f t="shared" si="109"/>
        <v>5.5007000000000001</v>
      </c>
      <c r="K466" s="38">
        <f t="shared" si="110"/>
        <v>3.6671</v>
      </c>
      <c r="L466" s="31"/>
      <c r="M466" s="44">
        <f t="shared" si="112"/>
        <v>158.81</v>
      </c>
      <c r="N466" s="20">
        <f t="shared" si="113"/>
        <v>317.63</v>
      </c>
      <c r="O466" s="45">
        <f t="shared" si="114"/>
        <v>476.44</v>
      </c>
      <c r="P466" s="105"/>
      <c r="Q466" s="145">
        <v>8</v>
      </c>
      <c r="R466" s="44">
        <f>ROUND(index!$O$33+(C466*12)*index!$O$34,2)</f>
        <v>1263.26</v>
      </c>
      <c r="S466" s="45">
        <f>ROUND(index!$O$37+(C466*12)*index!$O$38,2)</f>
        <v>866.51</v>
      </c>
      <c r="T466" s="31"/>
      <c r="U466" s="145">
        <v>8</v>
      </c>
      <c r="V466" s="259">
        <f>ROUND(index!$O$41+(C466*12)*index!$O$42,2)</f>
        <v>2129.77</v>
      </c>
    </row>
    <row r="467" spans="1:22" x14ac:dyDescent="0.25">
      <c r="A467" s="108">
        <v>9</v>
      </c>
      <c r="B467" s="164">
        <f t="shared" si="104"/>
        <v>2948.68</v>
      </c>
      <c r="C467" s="344">
        <f>ROUND(B467*index!$O$8,2)</f>
        <v>3067.81</v>
      </c>
      <c r="D467" s="216">
        <f t="shared" si="111"/>
        <v>18.630400000000002</v>
      </c>
      <c r="E467" s="31"/>
      <c r="F467" s="37">
        <f t="shared" si="105"/>
        <v>4.8438999999999997</v>
      </c>
      <c r="G467" s="22">
        <f t="shared" si="106"/>
        <v>10.433</v>
      </c>
      <c r="H467" s="22">
        <f t="shared" si="107"/>
        <v>6.5206</v>
      </c>
      <c r="I467" s="22">
        <f t="shared" si="108"/>
        <v>9.3152000000000008</v>
      </c>
      <c r="J467" s="22">
        <f t="shared" si="109"/>
        <v>5.5891000000000002</v>
      </c>
      <c r="K467" s="38">
        <f t="shared" si="110"/>
        <v>3.7261000000000002</v>
      </c>
      <c r="L467" s="31"/>
      <c r="M467" s="44">
        <f t="shared" si="112"/>
        <v>161.37</v>
      </c>
      <c r="N467" s="20">
        <f t="shared" si="113"/>
        <v>322.73</v>
      </c>
      <c r="O467" s="45">
        <f t="shared" si="114"/>
        <v>484.1</v>
      </c>
      <c r="P467" s="105"/>
      <c r="Q467" s="145">
        <v>9</v>
      </c>
      <c r="R467" s="44">
        <f>ROUND(index!$O$33+(C467*12)*index!$O$34,2)</f>
        <v>1277.82</v>
      </c>
      <c r="S467" s="45">
        <f>ROUND(index!$O$37+(C467*12)*index!$O$38,2)</f>
        <v>869.6</v>
      </c>
      <c r="T467" s="31"/>
      <c r="U467" s="145">
        <v>9</v>
      </c>
      <c r="V467" s="259">
        <f>ROUND(index!$O$41+(C467*12)*index!$O$42,2)</f>
        <v>2147.4299999999998</v>
      </c>
    </row>
    <row r="468" spans="1:22" x14ac:dyDescent="0.25">
      <c r="A468" s="108">
        <v>10</v>
      </c>
      <c r="B468" s="164">
        <f t="shared" si="104"/>
        <v>2992.53</v>
      </c>
      <c r="C468" s="344">
        <f>ROUND(B468*index!$O$8,2)</f>
        <v>3113.43</v>
      </c>
      <c r="D468" s="216">
        <f t="shared" si="111"/>
        <v>18.907499999999999</v>
      </c>
      <c r="E468" s="31"/>
      <c r="F468" s="37">
        <f t="shared" si="105"/>
        <v>4.9160000000000004</v>
      </c>
      <c r="G468" s="22">
        <f t="shared" si="106"/>
        <v>10.588200000000001</v>
      </c>
      <c r="H468" s="22">
        <f t="shared" si="107"/>
        <v>6.6176000000000004</v>
      </c>
      <c r="I468" s="22">
        <f t="shared" si="108"/>
        <v>9.4537999999999993</v>
      </c>
      <c r="J468" s="22">
        <f t="shared" si="109"/>
        <v>5.6722999999999999</v>
      </c>
      <c r="K468" s="38">
        <f t="shared" si="110"/>
        <v>3.7814999999999999</v>
      </c>
      <c r="L468" s="31"/>
      <c r="M468" s="44">
        <f t="shared" si="112"/>
        <v>163.77000000000001</v>
      </c>
      <c r="N468" s="20">
        <f t="shared" si="113"/>
        <v>327.52999999999997</v>
      </c>
      <c r="O468" s="45">
        <f t="shared" si="114"/>
        <v>491.3</v>
      </c>
      <c r="P468" s="105"/>
      <c r="Q468" s="145">
        <v>10</v>
      </c>
      <c r="R468" s="44">
        <f>ROUND(index!$O$33+(C468*12)*index!$O$34,2)</f>
        <v>1291.51</v>
      </c>
      <c r="S468" s="45">
        <f>ROUND(index!$O$37+(C468*12)*index!$O$38,2)</f>
        <v>872.5</v>
      </c>
      <c r="T468" s="31"/>
      <c r="U468" s="145">
        <v>10</v>
      </c>
      <c r="V468" s="259">
        <f>ROUND(index!$O$41+(C468*12)*index!$O$42,2)</f>
        <v>2164.0100000000002</v>
      </c>
    </row>
    <row r="469" spans="1:22" x14ac:dyDescent="0.25">
      <c r="A469" s="108">
        <v>11</v>
      </c>
      <c r="B469" s="164">
        <f t="shared" si="104"/>
        <v>3033.7</v>
      </c>
      <c r="C469" s="344">
        <f>ROUND(B469*index!$O$8,2)</f>
        <v>3156.26</v>
      </c>
      <c r="D469" s="216">
        <f t="shared" si="111"/>
        <v>19.1676</v>
      </c>
      <c r="E469" s="31"/>
      <c r="F469" s="37">
        <f t="shared" si="105"/>
        <v>4.9836</v>
      </c>
      <c r="G469" s="22">
        <f t="shared" si="106"/>
        <v>10.7339</v>
      </c>
      <c r="H469" s="22">
        <f t="shared" si="107"/>
        <v>6.7087000000000003</v>
      </c>
      <c r="I469" s="22">
        <f t="shared" si="108"/>
        <v>9.5838000000000001</v>
      </c>
      <c r="J469" s="22">
        <f t="shared" si="109"/>
        <v>5.7503000000000002</v>
      </c>
      <c r="K469" s="38">
        <f t="shared" si="110"/>
        <v>3.8334999999999999</v>
      </c>
      <c r="L469" s="31"/>
      <c r="M469" s="44">
        <f t="shared" si="112"/>
        <v>166.02</v>
      </c>
      <c r="N469" s="20">
        <f t="shared" si="113"/>
        <v>332.04</v>
      </c>
      <c r="O469" s="45">
        <f t="shared" si="114"/>
        <v>498.06</v>
      </c>
      <c r="P469" s="105"/>
      <c r="Q469" s="145">
        <v>11</v>
      </c>
      <c r="R469" s="44">
        <f>ROUND(index!$O$33+(C469*12)*index!$O$34,2)</f>
        <v>1304.3599999999999</v>
      </c>
      <c r="S469" s="45">
        <f>ROUND(index!$O$37+(C469*12)*index!$O$38,2)</f>
        <v>875.23</v>
      </c>
      <c r="T469" s="31"/>
      <c r="U469" s="145">
        <v>11</v>
      </c>
      <c r="V469" s="259">
        <f>ROUND(index!$O$41+(C469*12)*index!$O$42,2)</f>
        <v>2179.59</v>
      </c>
    </row>
    <row r="470" spans="1:22" x14ac:dyDescent="0.25">
      <c r="A470" s="108">
        <v>12</v>
      </c>
      <c r="B470" s="164">
        <f t="shared" si="104"/>
        <v>3072.31</v>
      </c>
      <c r="C470" s="344">
        <f>ROUND(B470*index!$O$8,2)</f>
        <v>3196.43</v>
      </c>
      <c r="D470" s="216">
        <f t="shared" si="111"/>
        <v>19.4115</v>
      </c>
      <c r="E470" s="31"/>
      <c r="F470" s="37">
        <f t="shared" si="105"/>
        <v>5.0469999999999997</v>
      </c>
      <c r="G470" s="22">
        <f t="shared" si="106"/>
        <v>10.8704</v>
      </c>
      <c r="H470" s="22">
        <f t="shared" si="107"/>
        <v>6.7939999999999996</v>
      </c>
      <c r="I470" s="22">
        <f t="shared" si="108"/>
        <v>9.7058</v>
      </c>
      <c r="J470" s="22">
        <f t="shared" si="109"/>
        <v>5.8235000000000001</v>
      </c>
      <c r="K470" s="38">
        <f t="shared" si="110"/>
        <v>3.8822999999999999</v>
      </c>
      <c r="L470" s="31"/>
      <c r="M470" s="44">
        <f t="shared" si="112"/>
        <v>168.13</v>
      </c>
      <c r="N470" s="20">
        <f t="shared" si="113"/>
        <v>336.26</v>
      </c>
      <c r="O470" s="45">
        <f t="shared" si="114"/>
        <v>504.4</v>
      </c>
      <c r="P470" s="105"/>
      <c r="Q470" s="145">
        <v>12</v>
      </c>
      <c r="R470" s="44">
        <f>ROUND(index!$O$33+(C470*12)*index!$O$34,2)</f>
        <v>1316.41</v>
      </c>
      <c r="S470" s="45">
        <f>ROUND(index!$O$37+(C470*12)*index!$O$38,2)</f>
        <v>877.78</v>
      </c>
      <c r="T470" s="31"/>
      <c r="U470" s="145">
        <v>12</v>
      </c>
      <c r="V470" s="259">
        <f>ROUND(index!$O$41+(C470*12)*index!$O$42,2)</f>
        <v>2194.19</v>
      </c>
    </row>
    <row r="471" spans="1:22" x14ac:dyDescent="0.25">
      <c r="A471" s="108">
        <v>13</v>
      </c>
      <c r="B471" s="164">
        <f t="shared" si="104"/>
        <v>3108.47</v>
      </c>
      <c r="C471" s="344">
        <f>ROUND(B471*index!$O$8,2)</f>
        <v>3234.05</v>
      </c>
      <c r="D471" s="216">
        <f t="shared" si="111"/>
        <v>19.64</v>
      </c>
      <c r="E471" s="31"/>
      <c r="F471" s="37">
        <f t="shared" si="105"/>
        <v>5.1063999999999998</v>
      </c>
      <c r="G471" s="22">
        <f t="shared" si="106"/>
        <v>10.9984</v>
      </c>
      <c r="H471" s="22">
        <f t="shared" si="107"/>
        <v>6.8739999999999997</v>
      </c>
      <c r="I471" s="22">
        <f t="shared" si="108"/>
        <v>9.82</v>
      </c>
      <c r="J471" s="22">
        <f t="shared" si="109"/>
        <v>5.8920000000000003</v>
      </c>
      <c r="K471" s="38">
        <f t="shared" si="110"/>
        <v>3.9279999999999999</v>
      </c>
      <c r="L471" s="31"/>
      <c r="M471" s="44">
        <f t="shared" si="112"/>
        <v>170.11</v>
      </c>
      <c r="N471" s="20">
        <f t="shared" si="113"/>
        <v>340.22</v>
      </c>
      <c r="O471" s="45">
        <f t="shared" si="114"/>
        <v>510.33</v>
      </c>
      <c r="P471" s="105"/>
      <c r="Q471" s="145">
        <v>13</v>
      </c>
      <c r="R471" s="44">
        <f>ROUND(index!$O$33+(C471*12)*index!$O$34,2)</f>
        <v>1327.7</v>
      </c>
      <c r="S471" s="45">
        <f>ROUND(index!$O$37+(C471*12)*index!$O$38,2)</f>
        <v>880.18</v>
      </c>
      <c r="T471" s="31"/>
      <c r="U471" s="145">
        <v>13</v>
      </c>
      <c r="V471" s="259">
        <f>ROUND(index!$O$41+(C471*12)*index!$O$42,2)</f>
        <v>2207.87</v>
      </c>
    </row>
    <row r="472" spans="1:22" x14ac:dyDescent="0.25">
      <c r="A472" s="108">
        <v>14</v>
      </c>
      <c r="B472" s="164">
        <f t="shared" si="104"/>
        <v>3142.32</v>
      </c>
      <c r="C472" s="344">
        <f>ROUND(B472*index!$O$8,2)</f>
        <v>3269.27</v>
      </c>
      <c r="D472" s="216">
        <f t="shared" si="111"/>
        <v>19.853899999999999</v>
      </c>
      <c r="E472" s="31"/>
      <c r="F472" s="37">
        <f t="shared" si="105"/>
        <v>5.1619999999999999</v>
      </c>
      <c r="G472" s="22">
        <f t="shared" si="106"/>
        <v>11.1182</v>
      </c>
      <c r="H472" s="22">
        <f t="shared" si="107"/>
        <v>6.9489000000000001</v>
      </c>
      <c r="I472" s="22">
        <f t="shared" si="108"/>
        <v>9.9269999999999996</v>
      </c>
      <c r="J472" s="22">
        <f t="shared" si="109"/>
        <v>5.9561999999999999</v>
      </c>
      <c r="K472" s="38">
        <f t="shared" si="110"/>
        <v>3.9708000000000001</v>
      </c>
      <c r="L472" s="31"/>
      <c r="M472" s="44">
        <f t="shared" si="112"/>
        <v>171.96</v>
      </c>
      <c r="N472" s="20">
        <f t="shared" si="113"/>
        <v>343.93</v>
      </c>
      <c r="O472" s="45">
        <f t="shared" si="114"/>
        <v>515.89</v>
      </c>
      <c r="P472" s="105"/>
      <c r="Q472" s="145">
        <v>14</v>
      </c>
      <c r="R472" s="44">
        <f>ROUND(index!$O$33+(C472*12)*index!$O$34,2)</f>
        <v>1338.26</v>
      </c>
      <c r="S472" s="45">
        <f>ROUND(index!$O$37+(C472*12)*index!$O$38,2)</f>
        <v>882.42</v>
      </c>
      <c r="T472" s="31"/>
      <c r="U472" s="145">
        <v>14</v>
      </c>
      <c r="V472" s="259">
        <f>ROUND(index!$O$41+(C472*12)*index!$O$42,2)</f>
        <v>2220.6799999999998</v>
      </c>
    </row>
    <row r="473" spans="1:22" x14ac:dyDescent="0.25">
      <c r="A473" s="108">
        <v>15</v>
      </c>
      <c r="B473" s="164">
        <f t="shared" si="104"/>
        <v>3173.97</v>
      </c>
      <c r="C473" s="344">
        <f>ROUND(B473*index!$O$8,2)</f>
        <v>3302.2</v>
      </c>
      <c r="D473" s="216">
        <f t="shared" si="111"/>
        <v>20.053799999999999</v>
      </c>
      <c r="E473" s="31"/>
      <c r="F473" s="37">
        <f t="shared" si="105"/>
        <v>5.2140000000000004</v>
      </c>
      <c r="G473" s="22">
        <f t="shared" si="106"/>
        <v>11.2301</v>
      </c>
      <c r="H473" s="22">
        <f t="shared" si="107"/>
        <v>7.0187999999999997</v>
      </c>
      <c r="I473" s="22">
        <f t="shared" si="108"/>
        <v>10.026899999999999</v>
      </c>
      <c r="J473" s="22">
        <f t="shared" si="109"/>
        <v>6.0160999999999998</v>
      </c>
      <c r="K473" s="38">
        <f t="shared" si="110"/>
        <v>4.0107999999999997</v>
      </c>
      <c r="L473" s="31"/>
      <c r="M473" s="44">
        <f t="shared" si="112"/>
        <v>173.7</v>
      </c>
      <c r="N473" s="20">
        <f t="shared" si="113"/>
        <v>347.39</v>
      </c>
      <c r="O473" s="45">
        <f t="shared" si="114"/>
        <v>521.09</v>
      </c>
      <c r="P473" s="105"/>
      <c r="Q473" s="145">
        <v>15</v>
      </c>
      <c r="R473" s="44">
        <f>ROUND(index!$O$33+(C473*12)*index!$O$34,2)</f>
        <v>1348.14</v>
      </c>
      <c r="S473" s="45">
        <f>ROUND(index!$O$37+(C473*12)*index!$O$38,2)</f>
        <v>884.51</v>
      </c>
      <c r="T473" s="31"/>
      <c r="U473" s="145">
        <v>15</v>
      </c>
      <c r="V473" s="259">
        <f>ROUND(index!$O$41+(C473*12)*index!$O$42,2)</f>
        <v>2232.65</v>
      </c>
    </row>
    <row r="474" spans="1:22" x14ac:dyDescent="0.25">
      <c r="A474" s="108">
        <v>16</v>
      </c>
      <c r="B474" s="164">
        <f t="shared" si="104"/>
        <v>3211.42</v>
      </c>
      <c r="C474" s="344">
        <f>ROUND(B474*index!$O$8,2)</f>
        <v>3341.16</v>
      </c>
      <c r="D474" s="216">
        <f t="shared" si="111"/>
        <v>20.290400000000002</v>
      </c>
      <c r="E474" s="31"/>
      <c r="F474" s="37">
        <f t="shared" si="105"/>
        <v>5.2755000000000001</v>
      </c>
      <c r="G474" s="22">
        <f t="shared" si="106"/>
        <v>11.3626</v>
      </c>
      <c r="H474" s="22">
        <f t="shared" si="107"/>
        <v>7.1016000000000004</v>
      </c>
      <c r="I474" s="22">
        <f t="shared" si="108"/>
        <v>10.145200000000001</v>
      </c>
      <c r="J474" s="22">
        <f t="shared" si="109"/>
        <v>6.0871000000000004</v>
      </c>
      <c r="K474" s="38">
        <f t="shared" si="110"/>
        <v>4.0580999999999996</v>
      </c>
      <c r="L474" s="31"/>
      <c r="M474" s="44">
        <f t="shared" si="112"/>
        <v>175.75</v>
      </c>
      <c r="N474" s="20">
        <f t="shared" si="113"/>
        <v>351.49</v>
      </c>
      <c r="O474" s="45">
        <f t="shared" si="114"/>
        <v>527.24</v>
      </c>
      <c r="P474" s="105"/>
      <c r="Q474" s="145">
        <v>16</v>
      </c>
      <c r="R474" s="44">
        <f>ROUND(index!$O$33+(C474*12)*index!$O$34,2)</f>
        <v>1359.83</v>
      </c>
      <c r="S474" s="45">
        <f>ROUND(index!$O$37+(C474*12)*index!$O$38,2)</f>
        <v>886.99</v>
      </c>
      <c r="T474" s="31"/>
      <c r="U474" s="145">
        <v>16</v>
      </c>
      <c r="V474" s="259">
        <f>ROUND(index!$O$41+(C474*12)*index!$O$42,2)</f>
        <v>2246.8200000000002</v>
      </c>
    </row>
    <row r="475" spans="1:22" x14ac:dyDescent="0.25">
      <c r="A475" s="108">
        <v>17</v>
      </c>
      <c r="B475" s="164">
        <f t="shared" si="104"/>
        <v>3246.48</v>
      </c>
      <c r="C475" s="344">
        <f>ROUND(B475*index!$O$8,2)</f>
        <v>3377.64</v>
      </c>
      <c r="D475" s="216">
        <f t="shared" si="111"/>
        <v>20.512</v>
      </c>
      <c r="E475" s="31"/>
      <c r="F475" s="37">
        <f t="shared" si="105"/>
        <v>5.3331</v>
      </c>
      <c r="G475" s="22">
        <f t="shared" si="106"/>
        <v>11.486700000000001</v>
      </c>
      <c r="H475" s="22">
        <f t="shared" si="107"/>
        <v>7.1791999999999998</v>
      </c>
      <c r="I475" s="22">
        <f t="shared" si="108"/>
        <v>10.256</v>
      </c>
      <c r="J475" s="22">
        <f t="shared" si="109"/>
        <v>6.1536</v>
      </c>
      <c r="K475" s="38">
        <f t="shared" si="110"/>
        <v>4.1024000000000003</v>
      </c>
      <c r="L475" s="31"/>
      <c r="M475" s="44">
        <f t="shared" si="112"/>
        <v>177.66</v>
      </c>
      <c r="N475" s="20">
        <f t="shared" si="113"/>
        <v>355.33</v>
      </c>
      <c r="O475" s="45">
        <f t="shared" si="114"/>
        <v>532.99</v>
      </c>
      <c r="P475" s="105"/>
      <c r="Q475" s="145">
        <v>17</v>
      </c>
      <c r="R475" s="44">
        <f>ROUND(index!$O$33+(C475*12)*index!$O$34,2)</f>
        <v>1370.77</v>
      </c>
      <c r="S475" s="45">
        <f>ROUND(index!$O$37+(C475*12)*index!$O$38,2)</f>
        <v>889.31</v>
      </c>
      <c r="T475" s="31"/>
      <c r="U475" s="145">
        <v>17</v>
      </c>
      <c r="V475" s="259">
        <f>ROUND(index!$O$41+(C475*12)*index!$O$42,2)</f>
        <v>2260.08</v>
      </c>
    </row>
    <row r="476" spans="1:22" x14ac:dyDescent="0.25">
      <c r="A476" s="108">
        <v>18</v>
      </c>
      <c r="B476" s="164">
        <f t="shared" si="104"/>
        <v>3279.26</v>
      </c>
      <c r="C476" s="344">
        <f>ROUND(B476*index!$O$8,2)</f>
        <v>3411.74</v>
      </c>
      <c r="D476" s="216">
        <f t="shared" si="111"/>
        <v>20.719100000000001</v>
      </c>
      <c r="E476" s="31"/>
      <c r="F476" s="37">
        <f t="shared" si="105"/>
        <v>5.3869999999999996</v>
      </c>
      <c r="G476" s="22">
        <f t="shared" si="106"/>
        <v>11.6027</v>
      </c>
      <c r="H476" s="22">
        <f t="shared" si="107"/>
        <v>7.2516999999999996</v>
      </c>
      <c r="I476" s="22">
        <f t="shared" si="108"/>
        <v>10.3596</v>
      </c>
      <c r="J476" s="22">
        <f t="shared" si="109"/>
        <v>6.2157</v>
      </c>
      <c r="K476" s="38">
        <f t="shared" si="110"/>
        <v>4.1437999999999997</v>
      </c>
      <c r="L476" s="31"/>
      <c r="M476" s="44">
        <f t="shared" si="112"/>
        <v>179.46</v>
      </c>
      <c r="N476" s="20">
        <f t="shared" si="113"/>
        <v>358.92</v>
      </c>
      <c r="O476" s="45">
        <f t="shared" si="114"/>
        <v>538.37</v>
      </c>
      <c r="P476" s="105"/>
      <c r="Q476" s="145">
        <v>18</v>
      </c>
      <c r="R476" s="44">
        <f>ROUND(index!$O$33+(C476*12)*index!$O$34,2)</f>
        <v>1381</v>
      </c>
      <c r="S476" s="45">
        <f>ROUND(index!$O$37+(C476*12)*index!$O$38,2)</f>
        <v>891.48</v>
      </c>
      <c r="T476" s="31"/>
      <c r="U476" s="145">
        <v>18</v>
      </c>
      <c r="V476" s="259">
        <f>ROUND(index!$O$41+(C476*12)*index!$O$42,2)</f>
        <v>2272.48</v>
      </c>
    </row>
    <row r="477" spans="1:22" x14ac:dyDescent="0.25">
      <c r="A477" s="108">
        <v>19</v>
      </c>
      <c r="B477" s="164">
        <f t="shared" si="104"/>
        <v>3309.89</v>
      </c>
      <c r="C477" s="344">
        <f>ROUND(B477*index!$O$8,2)</f>
        <v>3443.61</v>
      </c>
      <c r="D477" s="216">
        <f t="shared" si="111"/>
        <v>20.912600000000001</v>
      </c>
      <c r="E477" s="31"/>
      <c r="F477" s="37">
        <f t="shared" si="105"/>
        <v>5.4372999999999996</v>
      </c>
      <c r="G477" s="22">
        <f t="shared" si="106"/>
        <v>11.7111</v>
      </c>
      <c r="H477" s="22">
        <f t="shared" si="107"/>
        <v>7.3193999999999999</v>
      </c>
      <c r="I477" s="22">
        <f t="shared" si="108"/>
        <v>10.456300000000001</v>
      </c>
      <c r="J477" s="22">
        <f t="shared" si="109"/>
        <v>6.2737999999999996</v>
      </c>
      <c r="K477" s="38">
        <f t="shared" si="110"/>
        <v>4.1825000000000001</v>
      </c>
      <c r="L477" s="31"/>
      <c r="M477" s="44">
        <f t="shared" si="112"/>
        <v>181.13</v>
      </c>
      <c r="N477" s="20">
        <f t="shared" si="113"/>
        <v>362.27</v>
      </c>
      <c r="O477" s="45">
        <f t="shared" si="114"/>
        <v>543.4</v>
      </c>
      <c r="P477" s="105"/>
      <c r="Q477" s="145">
        <v>19</v>
      </c>
      <c r="R477" s="44">
        <f>ROUND(index!$O$33+(C477*12)*index!$O$34,2)</f>
        <v>1390.56</v>
      </c>
      <c r="S477" s="45">
        <f>ROUND(index!$O$37+(C477*12)*index!$O$38,2)</f>
        <v>893.5</v>
      </c>
      <c r="T477" s="31"/>
      <c r="U477" s="145">
        <v>19</v>
      </c>
      <c r="V477" s="259">
        <f>ROUND(index!$O$41+(C477*12)*index!$O$42,2)</f>
        <v>2284.0700000000002</v>
      </c>
    </row>
    <row r="478" spans="1:22" x14ac:dyDescent="0.25">
      <c r="A478" s="108">
        <v>20</v>
      </c>
      <c r="B478" s="164">
        <f t="shared" si="104"/>
        <v>3338.48</v>
      </c>
      <c r="C478" s="344">
        <f>ROUND(B478*index!$O$8,2)</f>
        <v>3473.35</v>
      </c>
      <c r="D478" s="216">
        <f t="shared" si="111"/>
        <v>21.0932</v>
      </c>
      <c r="E478" s="31"/>
      <c r="F478" s="37">
        <f t="shared" si="105"/>
        <v>5.4842000000000004</v>
      </c>
      <c r="G478" s="22">
        <f t="shared" si="106"/>
        <v>11.812200000000001</v>
      </c>
      <c r="H478" s="22">
        <f t="shared" si="107"/>
        <v>7.3826000000000001</v>
      </c>
      <c r="I478" s="22">
        <f t="shared" si="108"/>
        <v>10.5466</v>
      </c>
      <c r="J478" s="22">
        <f t="shared" si="109"/>
        <v>6.3280000000000003</v>
      </c>
      <c r="K478" s="38">
        <f t="shared" si="110"/>
        <v>4.2186000000000003</v>
      </c>
      <c r="L478" s="31"/>
      <c r="M478" s="44">
        <f t="shared" si="112"/>
        <v>182.7</v>
      </c>
      <c r="N478" s="20">
        <f t="shared" si="113"/>
        <v>365.4</v>
      </c>
      <c r="O478" s="45">
        <f t="shared" si="114"/>
        <v>548.09</v>
      </c>
      <c r="P478" s="105"/>
      <c r="Q478" s="145">
        <v>20</v>
      </c>
      <c r="R478" s="44">
        <f>ROUND(index!$O$33+(C478*12)*index!$O$34,2)</f>
        <v>1399.49</v>
      </c>
      <c r="S478" s="45">
        <f>ROUND(index!$O$37+(C478*12)*index!$O$38,2)</f>
        <v>895.4</v>
      </c>
      <c r="T478" s="31"/>
      <c r="U478" s="145">
        <v>20</v>
      </c>
      <c r="V478" s="259">
        <f>ROUND(index!$O$41+(C478*12)*index!$O$42,2)</f>
        <v>2294.88</v>
      </c>
    </row>
    <row r="479" spans="1:22" x14ac:dyDescent="0.25">
      <c r="A479" s="108">
        <v>21</v>
      </c>
      <c r="B479" s="164">
        <f t="shared" si="104"/>
        <v>3365.16</v>
      </c>
      <c r="C479" s="344">
        <f>ROUND(B479*index!$O$8,2)</f>
        <v>3501.11</v>
      </c>
      <c r="D479" s="216">
        <f t="shared" si="111"/>
        <v>21.261800000000001</v>
      </c>
      <c r="E479" s="31"/>
      <c r="F479" s="37">
        <f t="shared" si="105"/>
        <v>5.5281000000000002</v>
      </c>
      <c r="G479" s="22">
        <f t="shared" si="106"/>
        <v>11.906599999999999</v>
      </c>
      <c r="H479" s="22">
        <f t="shared" si="107"/>
        <v>7.4416000000000002</v>
      </c>
      <c r="I479" s="22">
        <f t="shared" si="108"/>
        <v>10.6309</v>
      </c>
      <c r="J479" s="22">
        <f t="shared" si="109"/>
        <v>6.3784999999999998</v>
      </c>
      <c r="K479" s="38">
        <f t="shared" si="110"/>
        <v>4.2523999999999997</v>
      </c>
      <c r="L479" s="31"/>
      <c r="M479" s="44">
        <f t="shared" si="112"/>
        <v>184.16</v>
      </c>
      <c r="N479" s="20">
        <f t="shared" si="113"/>
        <v>368.32</v>
      </c>
      <c r="O479" s="45">
        <f t="shared" si="114"/>
        <v>552.48</v>
      </c>
      <c r="P479" s="105"/>
      <c r="Q479" s="145">
        <v>21</v>
      </c>
      <c r="R479" s="44">
        <f>ROUND(index!$O$33+(C479*12)*index!$O$34,2)</f>
        <v>1407.81</v>
      </c>
      <c r="S479" s="45">
        <f>ROUND(index!$O$37+(C479*12)*index!$O$38,2)</f>
        <v>897.16</v>
      </c>
      <c r="T479" s="31"/>
      <c r="U479" s="145">
        <v>21</v>
      </c>
      <c r="V479" s="259">
        <f>ROUND(index!$O$41+(C479*12)*index!$O$42,2)</f>
        <v>2304.9699999999998</v>
      </c>
    </row>
    <row r="480" spans="1:22" x14ac:dyDescent="0.25">
      <c r="A480" s="108">
        <v>22</v>
      </c>
      <c r="B480" s="164">
        <f t="shared" si="104"/>
        <v>3390.04</v>
      </c>
      <c r="C480" s="344">
        <f>ROUND(B480*index!$O$8,2)</f>
        <v>3527</v>
      </c>
      <c r="D480" s="216">
        <f t="shared" si="111"/>
        <v>21.419</v>
      </c>
      <c r="E480" s="31"/>
      <c r="F480" s="37">
        <f t="shared" si="105"/>
        <v>5.5689000000000002</v>
      </c>
      <c r="G480" s="22">
        <f t="shared" si="106"/>
        <v>11.9946</v>
      </c>
      <c r="H480" s="22">
        <f t="shared" si="107"/>
        <v>7.4966999999999997</v>
      </c>
      <c r="I480" s="22">
        <f t="shared" si="108"/>
        <v>10.7095</v>
      </c>
      <c r="J480" s="22">
        <f t="shared" si="109"/>
        <v>6.4257</v>
      </c>
      <c r="K480" s="38">
        <f t="shared" si="110"/>
        <v>4.2838000000000003</v>
      </c>
      <c r="L480" s="31"/>
      <c r="M480" s="44">
        <f t="shared" si="112"/>
        <v>185.52</v>
      </c>
      <c r="N480" s="20">
        <f t="shared" si="113"/>
        <v>371.04</v>
      </c>
      <c r="O480" s="45">
        <f t="shared" si="114"/>
        <v>556.55999999999995</v>
      </c>
      <c r="P480" s="105"/>
      <c r="Q480" s="145">
        <v>22</v>
      </c>
      <c r="R480" s="44">
        <f>ROUND(index!$O$33+(C480*12)*index!$O$34,2)</f>
        <v>1415.58</v>
      </c>
      <c r="S480" s="45">
        <f>ROUND(index!$O$37+(C480*12)*index!$O$38,2)</f>
        <v>898.81</v>
      </c>
      <c r="T480" s="31"/>
      <c r="U480" s="145">
        <v>22</v>
      </c>
      <c r="V480" s="259">
        <f>ROUND(index!$O$41+(C480*12)*index!$O$42,2)</f>
        <v>2314.39</v>
      </c>
    </row>
    <row r="481" spans="1:22" x14ac:dyDescent="0.25">
      <c r="A481" s="108">
        <v>23</v>
      </c>
      <c r="B481" s="164">
        <f t="shared" si="104"/>
        <v>3413.21</v>
      </c>
      <c r="C481" s="344">
        <f>ROUND(B481*index!$O$8,2)</f>
        <v>3551.1</v>
      </c>
      <c r="D481" s="216">
        <f t="shared" si="111"/>
        <v>21.5654</v>
      </c>
      <c r="E481" s="31"/>
      <c r="F481" s="37">
        <f t="shared" si="105"/>
        <v>5.6070000000000002</v>
      </c>
      <c r="G481" s="22">
        <f t="shared" si="106"/>
        <v>12.076599999999999</v>
      </c>
      <c r="H481" s="22">
        <f t="shared" si="107"/>
        <v>7.5479000000000003</v>
      </c>
      <c r="I481" s="22">
        <f t="shared" si="108"/>
        <v>10.7827</v>
      </c>
      <c r="J481" s="22">
        <f t="shared" si="109"/>
        <v>6.4695999999999998</v>
      </c>
      <c r="K481" s="38">
        <f t="shared" si="110"/>
        <v>4.3131000000000004</v>
      </c>
      <c r="L481" s="31"/>
      <c r="M481" s="44">
        <f t="shared" si="112"/>
        <v>186.79</v>
      </c>
      <c r="N481" s="20">
        <f t="shared" si="113"/>
        <v>373.58</v>
      </c>
      <c r="O481" s="45">
        <f t="shared" si="114"/>
        <v>560.36</v>
      </c>
      <c r="P481" s="105"/>
      <c r="Q481" s="145">
        <v>23</v>
      </c>
      <c r="R481" s="44">
        <f>ROUND(index!$O$33+(C481*12)*index!$O$34,2)</f>
        <v>1422.81</v>
      </c>
      <c r="S481" s="45">
        <f>ROUND(index!$O$37+(C481*12)*index!$O$38,2)</f>
        <v>900.34</v>
      </c>
      <c r="T481" s="31"/>
      <c r="U481" s="145">
        <v>23</v>
      </c>
      <c r="V481" s="259">
        <f>ROUND(index!$O$41+(C481*12)*index!$O$42,2)</f>
        <v>2323.15</v>
      </c>
    </row>
    <row r="482" spans="1:22" x14ac:dyDescent="0.25">
      <c r="A482" s="108">
        <v>24</v>
      </c>
      <c r="B482" s="164">
        <f t="shared" si="104"/>
        <v>3434.8</v>
      </c>
      <c r="C482" s="344">
        <f>ROUND(B482*index!$O$8,2)</f>
        <v>3573.57</v>
      </c>
      <c r="D482" s="216">
        <f t="shared" si="111"/>
        <v>21.701799999999999</v>
      </c>
      <c r="E482" s="31"/>
      <c r="F482" s="37">
        <f t="shared" si="105"/>
        <v>5.6425000000000001</v>
      </c>
      <c r="G482" s="22">
        <f t="shared" si="106"/>
        <v>12.153</v>
      </c>
      <c r="H482" s="22">
        <f t="shared" si="107"/>
        <v>7.5956000000000001</v>
      </c>
      <c r="I482" s="22">
        <f t="shared" si="108"/>
        <v>10.850899999999999</v>
      </c>
      <c r="J482" s="22">
        <f t="shared" si="109"/>
        <v>6.5105000000000004</v>
      </c>
      <c r="K482" s="38">
        <f t="shared" si="110"/>
        <v>4.3403999999999998</v>
      </c>
      <c r="L482" s="31"/>
      <c r="M482" s="44">
        <f t="shared" si="112"/>
        <v>187.97</v>
      </c>
      <c r="N482" s="20">
        <f t="shared" si="113"/>
        <v>375.94</v>
      </c>
      <c r="O482" s="45">
        <f t="shared" si="114"/>
        <v>563.91</v>
      </c>
      <c r="P482" s="105"/>
      <c r="Q482" s="145">
        <v>24</v>
      </c>
      <c r="R482" s="44">
        <f>ROUND(index!$O$33+(C482*12)*index!$O$34,2)</f>
        <v>1429.55</v>
      </c>
      <c r="S482" s="45">
        <f>ROUND(index!$O$37+(C482*12)*index!$O$38,2)</f>
        <v>901.77</v>
      </c>
      <c r="T482" s="31"/>
      <c r="U482" s="145">
        <v>24</v>
      </c>
      <c r="V482" s="259">
        <f>ROUND(index!$O$41+(C482*12)*index!$O$42,2)</f>
        <v>2331.3200000000002</v>
      </c>
    </row>
    <row r="483" spans="1:22" x14ac:dyDescent="0.25">
      <c r="A483" s="108">
        <v>25</v>
      </c>
      <c r="B483" s="164">
        <f t="shared" si="104"/>
        <v>3454.9</v>
      </c>
      <c r="C483" s="344">
        <f>ROUND(B483*index!$O$8,2)</f>
        <v>3594.48</v>
      </c>
      <c r="D483" s="216">
        <f t="shared" si="111"/>
        <v>21.828800000000001</v>
      </c>
      <c r="E483" s="31"/>
      <c r="F483" s="37">
        <f t="shared" si="105"/>
        <v>5.6755000000000004</v>
      </c>
      <c r="G483" s="22">
        <f t="shared" si="106"/>
        <v>12.2241</v>
      </c>
      <c r="H483" s="22">
        <f t="shared" si="107"/>
        <v>7.6401000000000003</v>
      </c>
      <c r="I483" s="22">
        <f t="shared" si="108"/>
        <v>10.914400000000001</v>
      </c>
      <c r="J483" s="22">
        <f t="shared" si="109"/>
        <v>6.5486000000000004</v>
      </c>
      <c r="K483" s="38">
        <f t="shared" si="110"/>
        <v>4.3658000000000001</v>
      </c>
      <c r="L483" s="31"/>
      <c r="M483" s="44">
        <f t="shared" si="112"/>
        <v>189.07</v>
      </c>
      <c r="N483" s="20">
        <f t="shared" si="113"/>
        <v>378.14</v>
      </c>
      <c r="O483" s="45">
        <f t="shared" si="114"/>
        <v>567.21</v>
      </c>
      <c r="P483" s="105"/>
      <c r="Q483" s="145">
        <v>25</v>
      </c>
      <c r="R483" s="44">
        <f>ROUND(index!$O$33+(C483*12)*index!$O$34,2)</f>
        <v>1435.82</v>
      </c>
      <c r="S483" s="45">
        <f>ROUND(index!$O$37+(C483*12)*index!$O$38,2)</f>
        <v>903.1</v>
      </c>
      <c r="T483" s="31"/>
      <c r="U483" s="145">
        <v>25</v>
      </c>
      <c r="V483" s="259">
        <f>ROUND(index!$O$41+(C483*12)*index!$O$42,2)</f>
        <v>2338.92</v>
      </c>
    </row>
    <row r="484" spans="1:22" x14ac:dyDescent="0.25">
      <c r="A484" s="108">
        <v>26</v>
      </c>
      <c r="B484" s="164">
        <f t="shared" si="104"/>
        <v>3473.59</v>
      </c>
      <c r="C484" s="344">
        <f>ROUND(B484*index!$O$8,2)</f>
        <v>3613.92</v>
      </c>
      <c r="D484" s="216">
        <f t="shared" si="111"/>
        <v>21.946899999999999</v>
      </c>
      <c r="E484" s="31"/>
      <c r="F484" s="37">
        <f t="shared" si="105"/>
        <v>5.7061999999999999</v>
      </c>
      <c r="G484" s="22">
        <f t="shared" si="106"/>
        <v>12.2903</v>
      </c>
      <c r="H484" s="22">
        <f t="shared" si="107"/>
        <v>7.6814</v>
      </c>
      <c r="I484" s="22">
        <f t="shared" si="108"/>
        <v>10.9735</v>
      </c>
      <c r="J484" s="22">
        <f t="shared" si="109"/>
        <v>6.5841000000000003</v>
      </c>
      <c r="K484" s="38">
        <f t="shared" si="110"/>
        <v>4.3894000000000002</v>
      </c>
      <c r="L484" s="31"/>
      <c r="M484" s="44">
        <f t="shared" si="112"/>
        <v>190.09</v>
      </c>
      <c r="N484" s="20">
        <f t="shared" si="113"/>
        <v>380.18</v>
      </c>
      <c r="O484" s="45">
        <f t="shared" si="114"/>
        <v>570.28</v>
      </c>
      <c r="P484" s="105"/>
      <c r="Q484" s="145">
        <v>26</v>
      </c>
      <c r="R484" s="44">
        <f>ROUND(index!$O$33+(C484*12)*index!$O$34,2)</f>
        <v>1441.66</v>
      </c>
      <c r="S484" s="45">
        <f>ROUND(index!$O$37+(C484*12)*index!$O$38,2)</f>
        <v>904.34</v>
      </c>
      <c r="T484" s="31"/>
      <c r="U484" s="145">
        <v>26</v>
      </c>
      <c r="V484" s="259">
        <f>ROUND(index!$O$41+(C484*12)*index!$O$42,2)</f>
        <v>2345.9899999999998</v>
      </c>
    </row>
    <row r="485" spans="1:22" x14ac:dyDescent="0.25">
      <c r="A485" s="108">
        <v>27</v>
      </c>
      <c r="B485" s="164">
        <f t="shared" si="104"/>
        <v>3490.98</v>
      </c>
      <c r="C485" s="344">
        <f>ROUND(B485*index!$O$8,2)</f>
        <v>3632.02</v>
      </c>
      <c r="D485" s="216">
        <f t="shared" si="111"/>
        <v>22.056799999999999</v>
      </c>
      <c r="E485" s="31"/>
      <c r="F485" s="37">
        <f t="shared" si="105"/>
        <v>5.7347999999999999</v>
      </c>
      <c r="G485" s="22">
        <f t="shared" si="106"/>
        <v>12.351800000000001</v>
      </c>
      <c r="H485" s="22">
        <f t="shared" si="107"/>
        <v>7.7199</v>
      </c>
      <c r="I485" s="22">
        <f t="shared" si="108"/>
        <v>11.0284</v>
      </c>
      <c r="J485" s="22">
        <f t="shared" si="109"/>
        <v>6.617</v>
      </c>
      <c r="K485" s="38">
        <f t="shared" si="110"/>
        <v>4.4114000000000004</v>
      </c>
      <c r="L485" s="31"/>
      <c r="M485" s="44">
        <f t="shared" si="112"/>
        <v>191.04</v>
      </c>
      <c r="N485" s="20">
        <f t="shared" si="113"/>
        <v>382.09</v>
      </c>
      <c r="O485" s="45">
        <f t="shared" si="114"/>
        <v>573.13</v>
      </c>
      <c r="P485" s="105"/>
      <c r="Q485" s="145">
        <v>27</v>
      </c>
      <c r="R485" s="44">
        <f>ROUND(index!$O$33+(C485*12)*index!$O$34,2)</f>
        <v>1447.09</v>
      </c>
      <c r="S485" s="45">
        <f>ROUND(index!$O$37+(C485*12)*index!$O$38,2)</f>
        <v>905.49</v>
      </c>
      <c r="T485" s="31"/>
      <c r="U485" s="145">
        <v>27</v>
      </c>
      <c r="V485" s="259">
        <f>ROUND(index!$O$41+(C485*12)*index!$O$42,2)</f>
        <v>2352.5700000000002</v>
      </c>
    </row>
    <row r="486" spans="1:22" x14ac:dyDescent="0.25">
      <c r="A486" s="108">
        <v>28</v>
      </c>
      <c r="B486" s="164">
        <f t="shared" si="104"/>
        <v>3507.15</v>
      </c>
      <c r="C486" s="344">
        <f>ROUND(B486*index!$O$8,2)</f>
        <v>3648.84</v>
      </c>
      <c r="D486" s="216">
        <f t="shared" si="111"/>
        <v>22.158899999999999</v>
      </c>
      <c r="E486" s="31"/>
      <c r="F486" s="37">
        <f t="shared" si="105"/>
        <v>5.7613000000000003</v>
      </c>
      <c r="G486" s="22">
        <f t="shared" si="106"/>
        <v>12.409000000000001</v>
      </c>
      <c r="H486" s="22">
        <f t="shared" si="107"/>
        <v>7.7556000000000003</v>
      </c>
      <c r="I486" s="22">
        <f t="shared" si="108"/>
        <v>11.079499999999999</v>
      </c>
      <c r="J486" s="22">
        <f t="shared" si="109"/>
        <v>6.6477000000000004</v>
      </c>
      <c r="K486" s="38">
        <f t="shared" si="110"/>
        <v>4.4318</v>
      </c>
      <c r="L486" s="31"/>
      <c r="M486" s="44">
        <f t="shared" si="112"/>
        <v>191.93</v>
      </c>
      <c r="N486" s="20">
        <f t="shared" si="113"/>
        <v>383.86</v>
      </c>
      <c r="O486" s="45">
        <f t="shared" si="114"/>
        <v>575.79</v>
      </c>
      <c r="P486" s="105"/>
      <c r="Q486" s="145">
        <v>28</v>
      </c>
      <c r="R486" s="44">
        <f>ROUND(index!$O$33+(C486*12)*index!$O$34,2)</f>
        <v>1452.13</v>
      </c>
      <c r="S486" s="45">
        <f>ROUND(index!$O$37+(C486*12)*index!$O$38,2)</f>
        <v>906.56</v>
      </c>
      <c r="T486" s="31"/>
      <c r="U486" s="145">
        <v>28</v>
      </c>
      <c r="V486" s="259">
        <f>ROUND(index!$O$41+(C486*12)*index!$O$42,2)</f>
        <v>2358.69</v>
      </c>
    </row>
    <row r="487" spans="1:22" x14ac:dyDescent="0.25">
      <c r="A487" s="108">
        <v>29</v>
      </c>
      <c r="B487" s="164">
        <f t="shared" si="104"/>
        <v>3522.17</v>
      </c>
      <c r="C487" s="344">
        <f>ROUND(B487*index!$O$8,2)</f>
        <v>3664.47</v>
      </c>
      <c r="D487" s="216">
        <f t="shared" si="111"/>
        <v>22.253900000000002</v>
      </c>
      <c r="E487" s="31"/>
      <c r="F487" s="37">
        <f t="shared" si="105"/>
        <v>5.7859999999999996</v>
      </c>
      <c r="G487" s="22">
        <f t="shared" si="106"/>
        <v>12.462199999999999</v>
      </c>
      <c r="H487" s="22">
        <f t="shared" si="107"/>
        <v>7.7888999999999999</v>
      </c>
      <c r="I487" s="22">
        <f t="shared" si="108"/>
        <v>11.127000000000001</v>
      </c>
      <c r="J487" s="22">
        <f t="shared" si="109"/>
        <v>6.6761999999999997</v>
      </c>
      <c r="K487" s="38">
        <f t="shared" si="110"/>
        <v>4.4508000000000001</v>
      </c>
      <c r="L487" s="31"/>
      <c r="M487" s="44">
        <f t="shared" si="112"/>
        <v>192.75</v>
      </c>
      <c r="N487" s="20">
        <f t="shared" si="113"/>
        <v>385.5</v>
      </c>
      <c r="O487" s="45">
        <f t="shared" si="114"/>
        <v>578.25</v>
      </c>
      <c r="P487" s="105"/>
      <c r="Q487" s="145">
        <v>29</v>
      </c>
      <c r="R487" s="44">
        <f>ROUND(index!$O$33+(C487*12)*index!$O$34,2)</f>
        <v>1456.82</v>
      </c>
      <c r="S487" s="45">
        <f>ROUND(index!$O$37+(C487*12)*index!$O$38,2)</f>
        <v>907.55</v>
      </c>
      <c r="T487" s="31"/>
      <c r="U487" s="145">
        <v>29</v>
      </c>
      <c r="V487" s="259">
        <f>ROUND(index!$O$41+(C487*12)*index!$O$42,2)</f>
        <v>2364.37</v>
      </c>
    </row>
    <row r="488" spans="1:22" x14ac:dyDescent="0.25">
      <c r="A488" s="108">
        <v>30</v>
      </c>
      <c r="B488" s="164">
        <f t="shared" si="104"/>
        <v>3536.12</v>
      </c>
      <c r="C488" s="344">
        <f>ROUND(B488*index!$O$8,2)</f>
        <v>3678.98</v>
      </c>
      <c r="D488" s="216">
        <f t="shared" si="111"/>
        <v>22.341999999999999</v>
      </c>
      <c r="E488" s="31"/>
      <c r="F488" s="37">
        <f t="shared" si="105"/>
        <v>5.8089000000000004</v>
      </c>
      <c r="G488" s="22">
        <f t="shared" si="106"/>
        <v>12.5115</v>
      </c>
      <c r="H488" s="22">
        <f t="shared" si="107"/>
        <v>7.8197000000000001</v>
      </c>
      <c r="I488" s="22">
        <f t="shared" si="108"/>
        <v>11.170999999999999</v>
      </c>
      <c r="J488" s="22">
        <f t="shared" si="109"/>
        <v>6.7026000000000003</v>
      </c>
      <c r="K488" s="38">
        <f t="shared" si="110"/>
        <v>4.4683999999999999</v>
      </c>
      <c r="L488" s="31"/>
      <c r="M488" s="44">
        <f t="shared" si="112"/>
        <v>193.51</v>
      </c>
      <c r="N488" s="20">
        <f t="shared" si="113"/>
        <v>387.03</v>
      </c>
      <c r="O488" s="45">
        <f t="shared" si="114"/>
        <v>580.54</v>
      </c>
      <c r="P488" s="105"/>
      <c r="Q488" s="145">
        <v>30</v>
      </c>
      <c r="R488" s="44">
        <f>ROUND(index!$O$33+(C488*12)*index!$O$34,2)</f>
        <v>1461.17</v>
      </c>
      <c r="S488" s="45">
        <f>ROUND(index!$O$37+(C488*12)*index!$O$38,2)</f>
        <v>908.47</v>
      </c>
      <c r="T488" s="31"/>
      <c r="U488" s="145">
        <v>30</v>
      </c>
      <c r="V488" s="259">
        <f>ROUND(index!$O$41+(C488*12)*index!$O$42,2)</f>
        <v>2369.65</v>
      </c>
    </row>
    <row r="489" spans="1:22" x14ac:dyDescent="0.25">
      <c r="A489" s="108">
        <v>31</v>
      </c>
      <c r="B489" s="164">
        <f t="shared" si="104"/>
        <v>3549.08</v>
      </c>
      <c r="C489" s="344">
        <f>ROUND(B489*index!$O$8,2)</f>
        <v>3692.46</v>
      </c>
      <c r="D489" s="216">
        <f t="shared" si="111"/>
        <v>22.4238</v>
      </c>
      <c r="E489" s="31"/>
      <c r="F489" s="37">
        <f t="shared" si="105"/>
        <v>5.8301999999999996</v>
      </c>
      <c r="G489" s="22">
        <f t="shared" si="106"/>
        <v>12.5573</v>
      </c>
      <c r="H489" s="22">
        <f t="shared" si="107"/>
        <v>7.8483000000000001</v>
      </c>
      <c r="I489" s="22">
        <f t="shared" si="108"/>
        <v>11.2119</v>
      </c>
      <c r="J489" s="22">
        <f t="shared" si="109"/>
        <v>6.7271000000000001</v>
      </c>
      <c r="K489" s="38">
        <f t="shared" si="110"/>
        <v>4.4847999999999999</v>
      </c>
      <c r="L489" s="31"/>
      <c r="M489" s="44">
        <f t="shared" si="112"/>
        <v>194.22</v>
      </c>
      <c r="N489" s="20">
        <f t="shared" si="113"/>
        <v>388.45</v>
      </c>
      <c r="O489" s="45">
        <f t="shared" si="114"/>
        <v>582.66999999999996</v>
      </c>
      <c r="P489" s="105"/>
      <c r="Q489" s="145">
        <v>31</v>
      </c>
      <c r="R489" s="44">
        <f>ROUND(index!$O$33+(C489*12)*index!$O$34,2)</f>
        <v>1465.22</v>
      </c>
      <c r="S489" s="45">
        <f>ROUND(index!$O$37+(C489*12)*index!$O$38,2)</f>
        <v>909.33</v>
      </c>
      <c r="T489" s="31"/>
      <c r="U489" s="145">
        <v>31</v>
      </c>
      <c r="V489" s="259">
        <f>ROUND(index!$O$41+(C489*12)*index!$O$42,2)</f>
        <v>2374.5500000000002</v>
      </c>
    </row>
    <row r="490" spans="1:22" x14ac:dyDescent="0.25">
      <c r="A490" s="109">
        <v>32</v>
      </c>
      <c r="B490" s="164">
        <f t="shared" si="104"/>
        <v>3561.11</v>
      </c>
      <c r="C490" s="344">
        <f>ROUND(B490*index!$O$8,2)</f>
        <v>3704.98</v>
      </c>
      <c r="D490" s="216">
        <f t="shared" si="111"/>
        <v>22.4999</v>
      </c>
      <c r="E490" s="31"/>
      <c r="F490" s="37">
        <f t="shared" si="105"/>
        <v>5.85</v>
      </c>
      <c r="G490" s="22">
        <f t="shared" si="106"/>
        <v>12.5999</v>
      </c>
      <c r="H490" s="22">
        <f t="shared" si="107"/>
        <v>7.875</v>
      </c>
      <c r="I490" s="22">
        <f t="shared" si="108"/>
        <v>11.25</v>
      </c>
      <c r="J490" s="22">
        <f t="shared" si="109"/>
        <v>6.75</v>
      </c>
      <c r="K490" s="38">
        <f t="shared" si="110"/>
        <v>4.5</v>
      </c>
      <c r="L490" s="31"/>
      <c r="M490" s="44">
        <f t="shared" si="112"/>
        <v>194.88</v>
      </c>
      <c r="N490" s="20">
        <f t="shared" si="113"/>
        <v>389.76</v>
      </c>
      <c r="O490" s="45">
        <f t="shared" si="114"/>
        <v>584.65</v>
      </c>
      <c r="P490" s="105"/>
      <c r="Q490" s="146">
        <v>32</v>
      </c>
      <c r="R490" s="44">
        <f>ROUND(index!$O$33+(C490*12)*index!$O$34,2)</f>
        <v>1468.97</v>
      </c>
      <c r="S490" s="45">
        <f>ROUND(index!$O$37+(C490*12)*index!$O$38,2)</f>
        <v>910.13</v>
      </c>
      <c r="T490" s="31"/>
      <c r="U490" s="146">
        <v>32</v>
      </c>
      <c r="V490" s="259">
        <f>ROUND(index!$O$41+(C490*12)*index!$O$42,2)</f>
        <v>2379.1</v>
      </c>
    </row>
    <row r="491" spans="1:22" x14ac:dyDescent="0.25">
      <c r="A491" s="109">
        <v>33</v>
      </c>
      <c r="B491" s="164">
        <f t="shared" si="104"/>
        <v>3572.28</v>
      </c>
      <c r="C491" s="344">
        <f>ROUND(B491*index!$O$8,2)</f>
        <v>3716.6</v>
      </c>
      <c r="D491" s="216">
        <f t="shared" si="111"/>
        <v>22.570399999999999</v>
      </c>
      <c r="E491" s="31"/>
      <c r="F491" s="37">
        <f t="shared" si="105"/>
        <v>5.8682999999999996</v>
      </c>
      <c r="G491" s="22">
        <f t="shared" si="106"/>
        <v>12.6394</v>
      </c>
      <c r="H491" s="22">
        <f t="shared" si="107"/>
        <v>7.8996000000000004</v>
      </c>
      <c r="I491" s="22">
        <f t="shared" si="108"/>
        <v>11.2852</v>
      </c>
      <c r="J491" s="22">
        <f t="shared" si="109"/>
        <v>6.7710999999999997</v>
      </c>
      <c r="K491" s="38">
        <f t="shared" si="110"/>
        <v>4.5141</v>
      </c>
      <c r="L491" s="31"/>
      <c r="M491" s="44">
        <f t="shared" si="112"/>
        <v>195.49</v>
      </c>
      <c r="N491" s="20">
        <f t="shared" si="113"/>
        <v>390.99</v>
      </c>
      <c r="O491" s="45">
        <f t="shared" si="114"/>
        <v>586.48</v>
      </c>
      <c r="P491" s="105"/>
      <c r="Q491" s="146">
        <v>33</v>
      </c>
      <c r="R491" s="44">
        <f>ROUND(index!$O$33+(C491*12)*index!$O$34,2)</f>
        <v>1472.46</v>
      </c>
      <c r="S491" s="45">
        <f>ROUND(index!$O$37+(C491*12)*index!$O$38,2)</f>
        <v>910.87</v>
      </c>
      <c r="T491" s="31"/>
      <c r="U491" s="146">
        <v>33</v>
      </c>
      <c r="V491" s="259">
        <f>ROUND(index!$O$41+(C491*12)*index!$O$42,2)</f>
        <v>2383.33</v>
      </c>
    </row>
    <row r="492" spans="1:22" x14ac:dyDescent="0.25">
      <c r="A492" s="109">
        <v>34</v>
      </c>
      <c r="B492" s="164">
        <f t="shared" si="104"/>
        <v>3582.64</v>
      </c>
      <c r="C492" s="344">
        <f>ROUND(B492*index!$O$8,2)</f>
        <v>3727.38</v>
      </c>
      <c r="D492" s="216">
        <f t="shared" si="111"/>
        <v>22.635899999999999</v>
      </c>
      <c r="E492" s="31"/>
      <c r="F492" s="37">
        <f t="shared" si="105"/>
        <v>5.8853</v>
      </c>
      <c r="G492" s="22">
        <f t="shared" si="106"/>
        <v>12.6761</v>
      </c>
      <c r="H492" s="22">
        <f t="shared" si="107"/>
        <v>7.9226000000000001</v>
      </c>
      <c r="I492" s="22">
        <f t="shared" si="108"/>
        <v>11.318</v>
      </c>
      <c r="J492" s="22">
        <f t="shared" si="109"/>
        <v>6.7907999999999999</v>
      </c>
      <c r="K492" s="38">
        <f t="shared" si="110"/>
        <v>4.5271999999999997</v>
      </c>
      <c r="L492" s="31"/>
      <c r="M492" s="44">
        <f t="shared" si="112"/>
        <v>196.06</v>
      </c>
      <c r="N492" s="20">
        <f t="shared" si="113"/>
        <v>392.12</v>
      </c>
      <c r="O492" s="45">
        <f t="shared" si="114"/>
        <v>588.17999999999995</v>
      </c>
      <c r="P492" s="105"/>
      <c r="Q492" s="146">
        <v>34</v>
      </c>
      <c r="R492" s="44">
        <f>ROUND(index!$O$33+(C492*12)*index!$O$34,2)</f>
        <v>1475.69</v>
      </c>
      <c r="S492" s="45">
        <f>ROUND(index!$O$37+(C492*12)*index!$O$38,2)</f>
        <v>911.55</v>
      </c>
      <c r="T492" s="31"/>
      <c r="U492" s="146">
        <v>34</v>
      </c>
      <c r="V492" s="259">
        <f>ROUND(index!$O$41+(C492*12)*index!$O$42,2)</f>
        <v>2387.25</v>
      </c>
    </row>
    <row r="493" spans="1:22" ht="13.8" thickBot="1" x14ac:dyDescent="0.3">
      <c r="A493" s="110">
        <v>35</v>
      </c>
      <c r="B493" s="313">
        <f t="shared" si="104"/>
        <v>3592.25</v>
      </c>
      <c r="C493" s="345">
        <f>ROUND(B493*index!$O$8,2)</f>
        <v>3737.38</v>
      </c>
      <c r="D493" s="217">
        <f t="shared" si="111"/>
        <v>22.6966</v>
      </c>
      <c r="E493" s="31"/>
      <c r="F493" s="335">
        <f t="shared" si="105"/>
        <v>5.9010999999999996</v>
      </c>
      <c r="G493" s="336">
        <f t="shared" si="106"/>
        <v>12.710100000000001</v>
      </c>
      <c r="H493" s="336">
        <f t="shared" si="107"/>
        <v>7.9438000000000004</v>
      </c>
      <c r="I493" s="336">
        <f t="shared" si="108"/>
        <v>11.3483</v>
      </c>
      <c r="J493" s="336">
        <f t="shared" si="109"/>
        <v>6.8090000000000002</v>
      </c>
      <c r="K493" s="337">
        <f t="shared" si="110"/>
        <v>4.5392999999999999</v>
      </c>
      <c r="L493" s="31"/>
      <c r="M493" s="46">
        <f t="shared" si="112"/>
        <v>196.59</v>
      </c>
      <c r="N493" s="47">
        <f t="shared" si="113"/>
        <v>393.17</v>
      </c>
      <c r="O493" s="48">
        <f t="shared" si="114"/>
        <v>589.76</v>
      </c>
      <c r="P493" s="105"/>
      <c r="Q493" s="147">
        <v>35</v>
      </c>
      <c r="R493" s="46">
        <f>ROUND(index!$O$33+(C493*12)*index!$O$34,2)</f>
        <v>1478.69</v>
      </c>
      <c r="S493" s="48">
        <f>ROUND(index!$O$37+(C493*12)*index!$O$38,2)</f>
        <v>912.19</v>
      </c>
      <c r="T493" s="31"/>
      <c r="U493" s="147">
        <v>35</v>
      </c>
      <c r="V493" s="260">
        <f>ROUND(index!$O$41+(C493*12)*index!$O$42,2)</f>
        <v>2390.88</v>
      </c>
    </row>
    <row r="500" spans="1:22" x14ac:dyDescent="0.25">
      <c r="C500" s="329"/>
      <c r="D500" s="170"/>
    </row>
    <row r="501" spans="1:22" ht="16.2" thickBot="1" x14ac:dyDescent="0.35">
      <c r="B501" s="346"/>
      <c r="C501" s="170"/>
      <c r="D501" s="170"/>
    </row>
    <row r="502" spans="1:22" ht="16.2" thickBot="1" x14ac:dyDescent="0.35">
      <c r="A502" s="32"/>
      <c r="B502" s="351" t="s">
        <v>186</v>
      </c>
      <c r="C502" s="347" t="s">
        <v>166</v>
      </c>
      <c r="D502" s="350"/>
      <c r="E502" s="32"/>
      <c r="F502" s="352" t="s">
        <v>197</v>
      </c>
      <c r="G502" s="353"/>
      <c r="H502" s="353"/>
      <c r="I502" s="353"/>
      <c r="J502" s="353"/>
      <c r="K502" s="354"/>
      <c r="L502" s="32"/>
      <c r="M502" s="352" t="s">
        <v>203</v>
      </c>
      <c r="N502" s="353"/>
      <c r="O502" s="354"/>
      <c r="P502" s="32"/>
      <c r="Q502" s="32"/>
      <c r="R502" s="355" t="s">
        <v>451</v>
      </c>
      <c r="S502" s="356" t="s">
        <v>451</v>
      </c>
      <c r="T502" s="32"/>
      <c r="U502" s="32"/>
      <c r="V502" s="357" t="s">
        <v>452</v>
      </c>
    </row>
    <row r="503" spans="1:22" x14ac:dyDescent="0.25">
      <c r="M503" s="24" t="s">
        <v>198</v>
      </c>
      <c r="N503" s="25" t="s">
        <v>199</v>
      </c>
      <c r="O503" s="26" t="s">
        <v>200</v>
      </c>
      <c r="R503" s="176"/>
      <c r="S503" s="176"/>
      <c r="V503" s="176"/>
    </row>
    <row r="504" spans="1:22" ht="16.2" thickBot="1" x14ac:dyDescent="0.35">
      <c r="B504" s="121" t="s">
        <v>179</v>
      </c>
      <c r="C504" s="121" t="s">
        <v>179</v>
      </c>
      <c r="D504" s="121" t="s">
        <v>179</v>
      </c>
      <c r="M504" s="27">
        <v>5.2600000000000001E-2</v>
      </c>
      <c r="N504" s="28">
        <v>0.1052</v>
      </c>
      <c r="O504" s="29">
        <v>0.1578</v>
      </c>
      <c r="R504" s="348"/>
      <c r="S504" s="348"/>
      <c r="V504" s="348"/>
    </row>
    <row r="505" spans="1:22" x14ac:dyDescent="0.25">
      <c r="A505" s="6"/>
      <c r="B505" s="1" t="s">
        <v>98</v>
      </c>
      <c r="C505" s="1" t="s">
        <v>469</v>
      </c>
      <c r="D505" s="1" t="s">
        <v>469</v>
      </c>
      <c r="E505" s="6"/>
      <c r="K505" s="176"/>
      <c r="L505" s="6"/>
      <c r="M505" s="176"/>
      <c r="N505" s="176"/>
      <c r="O505" s="176"/>
      <c r="P505" s="6"/>
      <c r="Q505" s="6"/>
      <c r="R505" s="349" t="s">
        <v>211</v>
      </c>
      <c r="S505" s="349" t="s">
        <v>210</v>
      </c>
      <c r="T505" s="6"/>
      <c r="U505" s="6"/>
      <c r="V505" s="349" t="s">
        <v>471</v>
      </c>
    </row>
    <row r="506" spans="1:22" ht="13.8" thickBot="1" x14ac:dyDescent="0.3">
      <c r="A506" s="13"/>
      <c r="B506" s="1" t="s">
        <v>34</v>
      </c>
      <c r="C506" s="1" t="s">
        <v>34</v>
      </c>
      <c r="D506" s="35" t="s">
        <v>470</v>
      </c>
      <c r="E506" s="13"/>
      <c r="F506" s="13" t="s">
        <v>201</v>
      </c>
      <c r="G506" s="13" t="s">
        <v>201</v>
      </c>
      <c r="H506" s="13" t="s">
        <v>201</v>
      </c>
      <c r="I506" s="13" t="s">
        <v>201</v>
      </c>
      <c r="J506" s="13" t="s">
        <v>201</v>
      </c>
      <c r="K506" s="13" t="s">
        <v>201</v>
      </c>
      <c r="L506" s="13"/>
      <c r="M506" s="13" t="s">
        <v>155</v>
      </c>
      <c r="N506" s="13" t="s">
        <v>155</v>
      </c>
      <c r="O506" s="13" t="s">
        <v>155</v>
      </c>
      <c r="P506" s="13"/>
      <c r="Q506" s="13"/>
      <c r="R506" s="160" t="s">
        <v>212</v>
      </c>
      <c r="S506" s="160" t="s">
        <v>212</v>
      </c>
      <c r="T506" s="13"/>
      <c r="U506" s="13"/>
      <c r="V506" s="160" t="s">
        <v>212</v>
      </c>
    </row>
    <row r="507" spans="1:22" ht="13.8" thickBot="1" x14ac:dyDescent="0.3">
      <c r="A507" s="34" t="s">
        <v>27</v>
      </c>
      <c r="B507" s="330" t="str">
        <f>$C$502</f>
        <v>cat 14B</v>
      </c>
      <c r="C507" s="330" t="str">
        <f>$C$502</f>
        <v>cat 14B</v>
      </c>
      <c r="D507" s="330" t="str">
        <f>$C$502</f>
        <v>cat 14B</v>
      </c>
      <c r="E507" s="115"/>
      <c r="F507" s="114">
        <v>0.26</v>
      </c>
      <c r="G507" s="114">
        <v>0.56000000000000005</v>
      </c>
      <c r="H507" s="114">
        <v>0.35</v>
      </c>
      <c r="I507" s="114">
        <v>0.5</v>
      </c>
      <c r="J507" s="114">
        <v>0.3</v>
      </c>
      <c r="K507" s="114">
        <v>0.2</v>
      </c>
      <c r="L507" s="115"/>
      <c r="M507" s="211">
        <v>5.2600000000000001E-2</v>
      </c>
      <c r="N507" s="211">
        <v>0.1052</v>
      </c>
      <c r="O507" s="211">
        <v>0.1578</v>
      </c>
      <c r="P507" s="115"/>
      <c r="Q507" s="114" t="s">
        <v>27</v>
      </c>
      <c r="R507" s="330" t="str">
        <f>$C$502</f>
        <v>cat 14B</v>
      </c>
      <c r="S507" s="330" t="str">
        <f>$C$502</f>
        <v>cat 14B</v>
      </c>
      <c r="T507" s="115"/>
      <c r="U507" s="114" t="s">
        <v>27</v>
      </c>
      <c r="V507" s="330" t="str">
        <f>$C$502</f>
        <v>cat 14B</v>
      </c>
    </row>
    <row r="508" spans="1:22" x14ac:dyDescent="0.25">
      <c r="A508" s="331">
        <v>0</v>
      </c>
      <c r="B508" s="164">
        <f t="shared" ref="B508:B543" si="115">VLOOKUP(C$502,ificbasisdoel,$A508+2,FALSE)</f>
        <v>2415.67</v>
      </c>
      <c r="C508" s="343">
        <f>ROUND(B508*index!$O$8,2)</f>
        <v>2513.2600000000002</v>
      </c>
      <c r="D508" s="215">
        <f>ROUND(C508*12/1976,4)</f>
        <v>15.262700000000001</v>
      </c>
      <c r="E508" s="31"/>
      <c r="F508" s="332">
        <f t="shared" ref="F508:F543" si="116">ROUND(D508*$F$8,4)</f>
        <v>3.9683000000000002</v>
      </c>
      <c r="G508" s="333">
        <f t="shared" ref="G508:G543" si="117">ROUND(D508*$G$8,4)</f>
        <v>8.5471000000000004</v>
      </c>
      <c r="H508" s="333">
        <f t="shared" ref="H508:H543" si="118">ROUND(D508*$H$8,4)</f>
        <v>5.3418999999999999</v>
      </c>
      <c r="I508" s="333">
        <f t="shared" ref="I508:I543" si="119">ROUND(D508*$I$8,4)</f>
        <v>7.6314000000000002</v>
      </c>
      <c r="J508" s="333">
        <f t="shared" ref="J508:J543" si="120">ROUND(D508*$J$8,4)</f>
        <v>4.5788000000000002</v>
      </c>
      <c r="K508" s="334">
        <f t="shared" ref="K508:K543" si="121">ROUND(D508*$K$8,4)</f>
        <v>3.0525000000000002</v>
      </c>
      <c r="L508" s="31"/>
      <c r="M508" s="338">
        <f>ROUND(C508*$M$8,2)</f>
        <v>132.19999999999999</v>
      </c>
      <c r="N508" s="339">
        <f>ROUND(C508*$N$8,2)</f>
        <v>264.39</v>
      </c>
      <c r="O508" s="340">
        <f>ROUND(C508*$O$8,2)</f>
        <v>396.59</v>
      </c>
      <c r="P508" s="105"/>
      <c r="Q508" s="341">
        <v>0</v>
      </c>
      <c r="R508" s="338">
        <f>ROUND(index!$O$33+(C508*12)*index!$O$34,2)</f>
        <v>1111.46</v>
      </c>
      <c r="S508" s="340">
        <f>ROUND(index!$O$37+(C508*12)*index!$O$38,2)</f>
        <v>834.33</v>
      </c>
      <c r="T508" s="31"/>
      <c r="U508" s="341">
        <v>0</v>
      </c>
      <c r="V508" s="342">
        <f>ROUND(index!$O$41+(C508*12)*index!$O$42,2)</f>
        <v>1945.79</v>
      </c>
    </row>
    <row r="509" spans="1:22" x14ac:dyDescent="0.25">
      <c r="A509" s="108">
        <v>1</v>
      </c>
      <c r="B509" s="164">
        <f t="shared" si="115"/>
        <v>2497.8000000000002</v>
      </c>
      <c r="C509" s="344">
        <f>ROUND(B509*index!$O$8,2)</f>
        <v>2598.71</v>
      </c>
      <c r="D509" s="216">
        <f t="shared" ref="D509:D543" si="122">ROUND(C509*12/1976,4)</f>
        <v>15.781599999999999</v>
      </c>
      <c r="E509" s="31"/>
      <c r="F509" s="37">
        <f t="shared" si="116"/>
        <v>4.1032000000000002</v>
      </c>
      <c r="G509" s="22">
        <f t="shared" si="117"/>
        <v>8.8376999999999999</v>
      </c>
      <c r="H509" s="22">
        <f t="shared" si="118"/>
        <v>5.5236000000000001</v>
      </c>
      <c r="I509" s="22">
        <f t="shared" si="119"/>
        <v>7.8907999999999996</v>
      </c>
      <c r="J509" s="22">
        <f t="shared" si="120"/>
        <v>4.7344999999999997</v>
      </c>
      <c r="K509" s="38">
        <f t="shared" si="121"/>
        <v>3.1562999999999999</v>
      </c>
      <c r="L509" s="31"/>
      <c r="M509" s="44">
        <f t="shared" ref="M509:M543" si="123">ROUND(C509*$M$8,2)</f>
        <v>136.69</v>
      </c>
      <c r="N509" s="20">
        <f t="shared" ref="N509:N543" si="124">ROUND(C509*$N$8,2)</f>
        <v>273.38</v>
      </c>
      <c r="O509" s="45">
        <f t="shared" ref="O509:O543" si="125">ROUND(C509*$O$8,2)</f>
        <v>410.08</v>
      </c>
      <c r="P509" s="105"/>
      <c r="Q509" s="145">
        <v>1</v>
      </c>
      <c r="R509" s="44">
        <f>ROUND(index!$O$33+(C509*12)*index!$O$34,2)</f>
        <v>1137.0899999999999</v>
      </c>
      <c r="S509" s="45">
        <f>ROUND(index!$O$37+(C509*12)*index!$O$38,2)</f>
        <v>839.77</v>
      </c>
      <c r="T509" s="31"/>
      <c r="U509" s="145">
        <v>1</v>
      </c>
      <c r="V509" s="259">
        <f>ROUND(index!$O$41+(C509*12)*index!$O$42,2)</f>
        <v>1976.86</v>
      </c>
    </row>
    <row r="510" spans="1:22" x14ac:dyDescent="0.25">
      <c r="A510" s="108">
        <v>2</v>
      </c>
      <c r="B510" s="164">
        <f t="shared" si="115"/>
        <v>2576.36</v>
      </c>
      <c r="C510" s="344">
        <f>ROUND(B510*index!$O$8,2)</f>
        <v>2680.44</v>
      </c>
      <c r="D510" s="216">
        <f t="shared" si="122"/>
        <v>16.277999999999999</v>
      </c>
      <c r="E510" s="31"/>
      <c r="F510" s="37">
        <f t="shared" si="116"/>
        <v>4.2323000000000004</v>
      </c>
      <c r="G510" s="22">
        <f t="shared" si="117"/>
        <v>9.1157000000000004</v>
      </c>
      <c r="H510" s="22">
        <f t="shared" si="118"/>
        <v>5.6973000000000003</v>
      </c>
      <c r="I510" s="22">
        <f t="shared" si="119"/>
        <v>8.1389999999999993</v>
      </c>
      <c r="J510" s="22">
        <f t="shared" si="120"/>
        <v>4.8834</v>
      </c>
      <c r="K510" s="38">
        <f t="shared" si="121"/>
        <v>3.2555999999999998</v>
      </c>
      <c r="L510" s="31"/>
      <c r="M510" s="44">
        <f t="shared" si="123"/>
        <v>140.99</v>
      </c>
      <c r="N510" s="20">
        <f t="shared" si="124"/>
        <v>281.98</v>
      </c>
      <c r="O510" s="45">
        <f t="shared" si="125"/>
        <v>422.97</v>
      </c>
      <c r="P510" s="105"/>
      <c r="Q510" s="145">
        <v>2</v>
      </c>
      <c r="R510" s="44">
        <f>ROUND(index!$O$33+(C510*12)*index!$O$34,2)</f>
        <v>1161.6099999999999</v>
      </c>
      <c r="S510" s="45">
        <f>ROUND(index!$O$37+(C510*12)*index!$O$38,2)</f>
        <v>844.97</v>
      </c>
      <c r="T510" s="31"/>
      <c r="U510" s="145">
        <v>2</v>
      </c>
      <c r="V510" s="259">
        <f>ROUND(index!$O$41+(C510*12)*index!$O$42,2)</f>
        <v>2006.58</v>
      </c>
    </row>
    <row r="511" spans="1:22" x14ac:dyDescent="0.25">
      <c r="A511" s="108">
        <v>3</v>
      </c>
      <c r="B511" s="164">
        <f t="shared" si="115"/>
        <v>2651.31</v>
      </c>
      <c r="C511" s="344">
        <f>ROUND(B511*index!$O$8,2)</f>
        <v>2758.42</v>
      </c>
      <c r="D511" s="216">
        <f t="shared" si="122"/>
        <v>16.7515</v>
      </c>
      <c r="E511" s="31"/>
      <c r="F511" s="37">
        <f t="shared" si="116"/>
        <v>4.3554000000000004</v>
      </c>
      <c r="G511" s="22">
        <f t="shared" si="117"/>
        <v>9.3808000000000007</v>
      </c>
      <c r="H511" s="22">
        <f t="shared" si="118"/>
        <v>5.8630000000000004</v>
      </c>
      <c r="I511" s="22">
        <f t="shared" si="119"/>
        <v>8.3757999999999999</v>
      </c>
      <c r="J511" s="22">
        <f t="shared" si="120"/>
        <v>5.0255000000000001</v>
      </c>
      <c r="K511" s="38">
        <f t="shared" si="121"/>
        <v>3.3502999999999998</v>
      </c>
      <c r="L511" s="31"/>
      <c r="M511" s="44">
        <f t="shared" si="123"/>
        <v>145.09</v>
      </c>
      <c r="N511" s="20">
        <f t="shared" si="124"/>
        <v>290.19</v>
      </c>
      <c r="O511" s="45">
        <f t="shared" si="125"/>
        <v>435.28</v>
      </c>
      <c r="P511" s="105"/>
      <c r="Q511" s="145">
        <v>3</v>
      </c>
      <c r="R511" s="44">
        <f>ROUND(index!$O$33+(C511*12)*index!$O$34,2)</f>
        <v>1185.01</v>
      </c>
      <c r="S511" s="45">
        <f>ROUND(index!$O$37+(C511*12)*index!$O$38,2)</f>
        <v>849.93</v>
      </c>
      <c r="T511" s="31"/>
      <c r="U511" s="145">
        <v>3</v>
      </c>
      <c r="V511" s="259">
        <f>ROUND(index!$O$41+(C511*12)*index!$O$42,2)</f>
        <v>2034.93</v>
      </c>
    </row>
    <row r="512" spans="1:22" x14ac:dyDescent="0.25">
      <c r="A512" s="108">
        <v>4</v>
      </c>
      <c r="B512" s="164">
        <f t="shared" si="115"/>
        <v>2722.65</v>
      </c>
      <c r="C512" s="344">
        <f>ROUND(B512*index!$O$8,2)</f>
        <v>2832.65</v>
      </c>
      <c r="D512" s="216">
        <f t="shared" si="122"/>
        <v>17.202300000000001</v>
      </c>
      <c r="E512" s="31"/>
      <c r="F512" s="37">
        <f t="shared" si="116"/>
        <v>4.4725999999999999</v>
      </c>
      <c r="G512" s="22">
        <f t="shared" si="117"/>
        <v>9.6333000000000002</v>
      </c>
      <c r="H512" s="22">
        <f t="shared" si="118"/>
        <v>6.0208000000000004</v>
      </c>
      <c r="I512" s="22">
        <f t="shared" si="119"/>
        <v>8.6012000000000004</v>
      </c>
      <c r="J512" s="22">
        <f t="shared" si="120"/>
        <v>5.1607000000000003</v>
      </c>
      <c r="K512" s="38">
        <f t="shared" si="121"/>
        <v>3.4405000000000001</v>
      </c>
      <c r="L512" s="31"/>
      <c r="M512" s="44">
        <f t="shared" si="123"/>
        <v>149</v>
      </c>
      <c r="N512" s="20">
        <f t="shared" si="124"/>
        <v>297.99</v>
      </c>
      <c r="O512" s="45">
        <f t="shared" si="125"/>
        <v>446.99</v>
      </c>
      <c r="P512" s="105"/>
      <c r="Q512" s="145">
        <v>4</v>
      </c>
      <c r="R512" s="44">
        <f>ROUND(index!$O$33+(C512*12)*index!$O$34,2)</f>
        <v>1207.28</v>
      </c>
      <c r="S512" s="45">
        <f>ROUND(index!$O$37+(C512*12)*index!$O$38,2)</f>
        <v>854.65</v>
      </c>
      <c r="T512" s="31"/>
      <c r="U512" s="145">
        <v>4</v>
      </c>
      <c r="V512" s="259">
        <f>ROUND(index!$O$41+(C512*12)*index!$O$42,2)</f>
        <v>2061.92</v>
      </c>
    </row>
    <row r="513" spans="1:22" x14ac:dyDescent="0.25">
      <c r="A513" s="108">
        <v>5</v>
      </c>
      <c r="B513" s="164">
        <f t="shared" si="115"/>
        <v>2790.42</v>
      </c>
      <c r="C513" s="344">
        <f>ROUND(B513*index!$O$8,2)</f>
        <v>2903.15</v>
      </c>
      <c r="D513" s="216">
        <f t="shared" si="122"/>
        <v>17.630500000000001</v>
      </c>
      <c r="E513" s="31"/>
      <c r="F513" s="37">
        <f t="shared" si="116"/>
        <v>4.5838999999999999</v>
      </c>
      <c r="G513" s="22">
        <f t="shared" si="117"/>
        <v>9.8731000000000009</v>
      </c>
      <c r="H513" s="22">
        <f t="shared" si="118"/>
        <v>6.1707000000000001</v>
      </c>
      <c r="I513" s="22">
        <f t="shared" si="119"/>
        <v>8.8153000000000006</v>
      </c>
      <c r="J513" s="22">
        <f t="shared" si="120"/>
        <v>5.2892000000000001</v>
      </c>
      <c r="K513" s="38">
        <f t="shared" si="121"/>
        <v>3.5261</v>
      </c>
      <c r="L513" s="31"/>
      <c r="M513" s="44">
        <f t="shared" si="123"/>
        <v>152.71</v>
      </c>
      <c r="N513" s="20">
        <f t="shared" si="124"/>
        <v>305.41000000000003</v>
      </c>
      <c r="O513" s="45">
        <f t="shared" si="125"/>
        <v>458.12</v>
      </c>
      <c r="P513" s="105"/>
      <c r="Q513" s="145">
        <v>5</v>
      </c>
      <c r="R513" s="44">
        <f>ROUND(index!$O$33+(C513*12)*index!$O$34,2)</f>
        <v>1228.43</v>
      </c>
      <c r="S513" s="45">
        <f>ROUND(index!$O$37+(C513*12)*index!$O$38,2)</f>
        <v>859.13</v>
      </c>
      <c r="T513" s="31"/>
      <c r="U513" s="145">
        <v>5</v>
      </c>
      <c r="V513" s="259">
        <f>ROUND(index!$O$41+(C513*12)*index!$O$42,2)</f>
        <v>2087.56</v>
      </c>
    </row>
    <row r="514" spans="1:22" x14ac:dyDescent="0.25">
      <c r="A514" s="108">
        <v>6</v>
      </c>
      <c r="B514" s="164">
        <f t="shared" si="115"/>
        <v>2854.67</v>
      </c>
      <c r="C514" s="344">
        <f>ROUND(B514*index!$O$8,2)</f>
        <v>2970</v>
      </c>
      <c r="D514" s="216">
        <f t="shared" si="122"/>
        <v>18.0364</v>
      </c>
      <c r="E514" s="31"/>
      <c r="F514" s="37">
        <f t="shared" si="116"/>
        <v>4.6894999999999998</v>
      </c>
      <c r="G514" s="22">
        <f t="shared" si="117"/>
        <v>10.1004</v>
      </c>
      <c r="H514" s="22">
        <f t="shared" si="118"/>
        <v>6.3127000000000004</v>
      </c>
      <c r="I514" s="22">
        <f t="shared" si="119"/>
        <v>9.0182000000000002</v>
      </c>
      <c r="J514" s="22">
        <f t="shared" si="120"/>
        <v>5.4108999999999998</v>
      </c>
      <c r="K514" s="38">
        <f t="shared" si="121"/>
        <v>3.6073</v>
      </c>
      <c r="L514" s="31"/>
      <c r="M514" s="44">
        <f t="shared" si="123"/>
        <v>156.22</v>
      </c>
      <c r="N514" s="20">
        <f t="shared" si="124"/>
        <v>312.44</v>
      </c>
      <c r="O514" s="45">
        <f t="shared" si="125"/>
        <v>468.67</v>
      </c>
      <c r="P514" s="105"/>
      <c r="Q514" s="145">
        <v>6</v>
      </c>
      <c r="R514" s="44">
        <f>ROUND(index!$O$33+(C514*12)*index!$O$34,2)</f>
        <v>1248.48</v>
      </c>
      <c r="S514" s="45">
        <f>ROUND(index!$O$37+(C514*12)*index!$O$38,2)</f>
        <v>863.38</v>
      </c>
      <c r="T514" s="31"/>
      <c r="U514" s="145">
        <v>6</v>
      </c>
      <c r="V514" s="259">
        <f>ROUND(index!$O$41+(C514*12)*index!$O$42,2)</f>
        <v>2111.86</v>
      </c>
    </row>
    <row r="515" spans="1:22" x14ac:dyDescent="0.25">
      <c r="A515" s="108">
        <v>7</v>
      </c>
      <c r="B515" s="164">
        <f t="shared" si="115"/>
        <v>2915.47</v>
      </c>
      <c r="C515" s="344">
        <f>ROUND(B515*index!$O$8,2)</f>
        <v>3033.25</v>
      </c>
      <c r="D515" s="216">
        <f t="shared" si="122"/>
        <v>18.420500000000001</v>
      </c>
      <c r="E515" s="31"/>
      <c r="F515" s="37">
        <f t="shared" si="116"/>
        <v>4.7892999999999999</v>
      </c>
      <c r="G515" s="22">
        <f t="shared" si="117"/>
        <v>10.3155</v>
      </c>
      <c r="H515" s="22">
        <f t="shared" si="118"/>
        <v>6.4471999999999996</v>
      </c>
      <c r="I515" s="22">
        <f t="shared" si="119"/>
        <v>9.2103000000000002</v>
      </c>
      <c r="J515" s="22">
        <f t="shared" si="120"/>
        <v>5.5262000000000002</v>
      </c>
      <c r="K515" s="38">
        <f t="shared" si="121"/>
        <v>3.6840999999999999</v>
      </c>
      <c r="L515" s="31"/>
      <c r="M515" s="44">
        <f t="shared" si="123"/>
        <v>159.55000000000001</v>
      </c>
      <c r="N515" s="20">
        <f t="shared" si="124"/>
        <v>319.10000000000002</v>
      </c>
      <c r="O515" s="45">
        <f t="shared" si="125"/>
        <v>478.65</v>
      </c>
      <c r="P515" s="105"/>
      <c r="Q515" s="145">
        <v>7</v>
      </c>
      <c r="R515" s="44">
        <f>ROUND(index!$O$33+(C515*12)*index!$O$34,2)</f>
        <v>1267.46</v>
      </c>
      <c r="S515" s="45">
        <f>ROUND(index!$O$37+(C515*12)*index!$O$38,2)</f>
        <v>867.4</v>
      </c>
      <c r="T515" s="31"/>
      <c r="U515" s="145">
        <v>7</v>
      </c>
      <c r="V515" s="259">
        <f>ROUND(index!$O$41+(C515*12)*index!$O$42,2)</f>
        <v>2134.86</v>
      </c>
    </row>
    <row r="516" spans="1:22" x14ac:dyDescent="0.25">
      <c r="A516" s="108">
        <v>8</v>
      </c>
      <c r="B516" s="164">
        <f t="shared" si="115"/>
        <v>2972.9</v>
      </c>
      <c r="C516" s="344">
        <f>ROUND(B516*index!$O$8,2)</f>
        <v>3093.01</v>
      </c>
      <c r="D516" s="216">
        <f t="shared" si="122"/>
        <v>18.7835</v>
      </c>
      <c r="E516" s="31"/>
      <c r="F516" s="37">
        <f t="shared" si="116"/>
        <v>4.8837000000000002</v>
      </c>
      <c r="G516" s="22">
        <f t="shared" si="117"/>
        <v>10.518800000000001</v>
      </c>
      <c r="H516" s="22">
        <f t="shared" si="118"/>
        <v>6.5742000000000003</v>
      </c>
      <c r="I516" s="22">
        <f t="shared" si="119"/>
        <v>9.3917999999999999</v>
      </c>
      <c r="J516" s="22">
        <f t="shared" si="120"/>
        <v>5.6351000000000004</v>
      </c>
      <c r="K516" s="38">
        <f t="shared" si="121"/>
        <v>3.7566999999999999</v>
      </c>
      <c r="L516" s="31"/>
      <c r="M516" s="44">
        <f t="shared" si="123"/>
        <v>162.69</v>
      </c>
      <c r="N516" s="20">
        <f t="shared" si="124"/>
        <v>325.38</v>
      </c>
      <c r="O516" s="45">
        <f t="shared" si="125"/>
        <v>488.08</v>
      </c>
      <c r="P516" s="105"/>
      <c r="Q516" s="145">
        <v>8</v>
      </c>
      <c r="R516" s="44">
        <f>ROUND(index!$O$33+(C516*12)*index!$O$34,2)</f>
        <v>1285.3800000000001</v>
      </c>
      <c r="S516" s="45">
        <f>ROUND(index!$O$37+(C516*12)*index!$O$38,2)</f>
        <v>871.21</v>
      </c>
      <c r="T516" s="31"/>
      <c r="U516" s="145">
        <v>8</v>
      </c>
      <c r="V516" s="259">
        <f>ROUND(index!$O$41+(C516*12)*index!$O$42,2)</f>
        <v>2156.59</v>
      </c>
    </row>
    <row r="517" spans="1:22" x14ac:dyDescent="0.25">
      <c r="A517" s="108">
        <v>9</v>
      </c>
      <c r="B517" s="164">
        <f t="shared" si="115"/>
        <v>3027.08</v>
      </c>
      <c r="C517" s="344">
        <f>ROUND(B517*index!$O$8,2)</f>
        <v>3149.37</v>
      </c>
      <c r="D517" s="216">
        <f t="shared" si="122"/>
        <v>19.125699999999998</v>
      </c>
      <c r="E517" s="31"/>
      <c r="F517" s="37">
        <f t="shared" si="116"/>
        <v>4.9726999999999997</v>
      </c>
      <c r="G517" s="22">
        <f t="shared" si="117"/>
        <v>10.7104</v>
      </c>
      <c r="H517" s="22">
        <f t="shared" si="118"/>
        <v>6.694</v>
      </c>
      <c r="I517" s="22">
        <f t="shared" si="119"/>
        <v>9.5629000000000008</v>
      </c>
      <c r="J517" s="22">
        <f t="shared" si="120"/>
        <v>5.7377000000000002</v>
      </c>
      <c r="K517" s="38">
        <f t="shared" si="121"/>
        <v>3.8250999999999999</v>
      </c>
      <c r="L517" s="31"/>
      <c r="M517" s="44">
        <f t="shared" si="123"/>
        <v>165.66</v>
      </c>
      <c r="N517" s="20">
        <f t="shared" si="124"/>
        <v>331.31</v>
      </c>
      <c r="O517" s="45">
        <f t="shared" si="125"/>
        <v>496.97</v>
      </c>
      <c r="P517" s="105"/>
      <c r="Q517" s="145">
        <v>9</v>
      </c>
      <c r="R517" s="44">
        <f>ROUND(index!$O$33+(C517*12)*index!$O$34,2)</f>
        <v>1302.29</v>
      </c>
      <c r="S517" s="45">
        <f>ROUND(index!$O$37+(C517*12)*index!$O$38,2)</f>
        <v>874.79</v>
      </c>
      <c r="T517" s="31"/>
      <c r="U517" s="145">
        <v>9</v>
      </c>
      <c r="V517" s="259">
        <f>ROUND(index!$O$41+(C517*12)*index!$O$42,2)</f>
        <v>2177.08</v>
      </c>
    </row>
    <row r="518" spans="1:22" x14ac:dyDescent="0.25">
      <c r="A518" s="108">
        <v>10</v>
      </c>
      <c r="B518" s="164">
        <f t="shared" si="115"/>
        <v>3078.1</v>
      </c>
      <c r="C518" s="344">
        <f>ROUND(B518*index!$O$8,2)</f>
        <v>3202.46</v>
      </c>
      <c r="D518" s="216">
        <f t="shared" si="122"/>
        <v>19.4481</v>
      </c>
      <c r="E518" s="31"/>
      <c r="F518" s="37">
        <f t="shared" si="116"/>
        <v>5.0564999999999998</v>
      </c>
      <c r="G518" s="22">
        <f t="shared" si="117"/>
        <v>10.8909</v>
      </c>
      <c r="H518" s="22">
        <f t="shared" si="118"/>
        <v>6.8068</v>
      </c>
      <c r="I518" s="22">
        <f t="shared" si="119"/>
        <v>9.7241</v>
      </c>
      <c r="J518" s="22">
        <f t="shared" si="120"/>
        <v>5.8343999999999996</v>
      </c>
      <c r="K518" s="38">
        <f t="shared" si="121"/>
        <v>3.8896000000000002</v>
      </c>
      <c r="L518" s="31"/>
      <c r="M518" s="44">
        <f t="shared" si="123"/>
        <v>168.45</v>
      </c>
      <c r="N518" s="20">
        <f t="shared" si="124"/>
        <v>336.9</v>
      </c>
      <c r="O518" s="45">
        <f t="shared" si="125"/>
        <v>505.35</v>
      </c>
      <c r="P518" s="105"/>
      <c r="Q518" s="145">
        <v>10</v>
      </c>
      <c r="R518" s="44">
        <f>ROUND(index!$O$33+(C518*12)*index!$O$34,2)</f>
        <v>1318.22</v>
      </c>
      <c r="S518" s="45">
        <f>ROUND(index!$O$37+(C518*12)*index!$O$38,2)</f>
        <v>878.17</v>
      </c>
      <c r="T518" s="31"/>
      <c r="U518" s="145">
        <v>10</v>
      </c>
      <c r="V518" s="259">
        <f>ROUND(index!$O$41+(C518*12)*index!$O$42,2)</f>
        <v>2196.38</v>
      </c>
    </row>
    <row r="519" spans="1:22" x14ac:dyDescent="0.25">
      <c r="A519" s="108">
        <v>11</v>
      </c>
      <c r="B519" s="164">
        <f t="shared" si="115"/>
        <v>3126.09</v>
      </c>
      <c r="C519" s="344">
        <f>ROUND(B519*index!$O$8,2)</f>
        <v>3252.38</v>
      </c>
      <c r="D519" s="216">
        <f t="shared" si="122"/>
        <v>19.751300000000001</v>
      </c>
      <c r="E519" s="31"/>
      <c r="F519" s="37">
        <f t="shared" si="116"/>
        <v>5.1353</v>
      </c>
      <c r="G519" s="22">
        <f t="shared" si="117"/>
        <v>11.060700000000001</v>
      </c>
      <c r="H519" s="22">
        <f t="shared" si="118"/>
        <v>6.9130000000000003</v>
      </c>
      <c r="I519" s="22">
        <f t="shared" si="119"/>
        <v>9.8757000000000001</v>
      </c>
      <c r="J519" s="22">
        <f t="shared" si="120"/>
        <v>5.9253999999999998</v>
      </c>
      <c r="K519" s="38">
        <f t="shared" si="121"/>
        <v>3.9502999999999999</v>
      </c>
      <c r="L519" s="31"/>
      <c r="M519" s="44">
        <f t="shared" si="123"/>
        <v>171.08</v>
      </c>
      <c r="N519" s="20">
        <f t="shared" si="124"/>
        <v>342.15</v>
      </c>
      <c r="O519" s="45">
        <f t="shared" si="125"/>
        <v>513.23</v>
      </c>
      <c r="P519" s="105"/>
      <c r="Q519" s="145">
        <v>11</v>
      </c>
      <c r="R519" s="44">
        <f>ROUND(index!$O$33+(C519*12)*index!$O$34,2)</f>
        <v>1333.19</v>
      </c>
      <c r="S519" s="45">
        <f>ROUND(index!$O$37+(C519*12)*index!$O$38,2)</f>
        <v>881.34</v>
      </c>
      <c r="T519" s="31"/>
      <c r="U519" s="145">
        <v>11</v>
      </c>
      <c r="V519" s="259">
        <f>ROUND(index!$O$41+(C519*12)*index!$O$42,2)</f>
        <v>2214.54</v>
      </c>
    </row>
    <row r="520" spans="1:22" x14ac:dyDescent="0.25">
      <c r="A520" s="108">
        <v>12</v>
      </c>
      <c r="B520" s="164">
        <f t="shared" si="115"/>
        <v>3171.18</v>
      </c>
      <c r="C520" s="344">
        <f>ROUND(B520*index!$O$8,2)</f>
        <v>3299.3</v>
      </c>
      <c r="D520" s="216">
        <f t="shared" si="122"/>
        <v>20.036200000000001</v>
      </c>
      <c r="E520" s="31"/>
      <c r="F520" s="37">
        <f t="shared" si="116"/>
        <v>5.2093999999999996</v>
      </c>
      <c r="G520" s="22">
        <f t="shared" si="117"/>
        <v>11.2203</v>
      </c>
      <c r="H520" s="22">
        <f t="shared" si="118"/>
        <v>7.0126999999999997</v>
      </c>
      <c r="I520" s="22">
        <f t="shared" si="119"/>
        <v>10.0181</v>
      </c>
      <c r="J520" s="22">
        <f t="shared" si="120"/>
        <v>6.0109000000000004</v>
      </c>
      <c r="K520" s="38">
        <f t="shared" si="121"/>
        <v>4.0072000000000001</v>
      </c>
      <c r="L520" s="31"/>
      <c r="M520" s="44">
        <f t="shared" si="123"/>
        <v>173.54</v>
      </c>
      <c r="N520" s="20">
        <f t="shared" si="124"/>
        <v>347.09</v>
      </c>
      <c r="O520" s="45">
        <f t="shared" si="125"/>
        <v>520.63</v>
      </c>
      <c r="P520" s="105"/>
      <c r="Q520" s="145">
        <v>12</v>
      </c>
      <c r="R520" s="44">
        <f>ROUND(index!$O$33+(C520*12)*index!$O$34,2)</f>
        <v>1347.27</v>
      </c>
      <c r="S520" s="45">
        <f>ROUND(index!$O$37+(C520*12)*index!$O$38,2)</f>
        <v>884.33</v>
      </c>
      <c r="T520" s="31"/>
      <c r="U520" s="145">
        <v>12</v>
      </c>
      <c r="V520" s="259">
        <f>ROUND(index!$O$41+(C520*12)*index!$O$42,2)</f>
        <v>2231.6</v>
      </c>
    </row>
    <row r="521" spans="1:22" x14ac:dyDescent="0.25">
      <c r="A521" s="108">
        <v>13</v>
      </c>
      <c r="B521" s="164">
        <f t="shared" si="115"/>
        <v>3213.49</v>
      </c>
      <c r="C521" s="344">
        <f>ROUND(B521*index!$O$8,2)</f>
        <v>3343.31</v>
      </c>
      <c r="D521" s="216">
        <f t="shared" si="122"/>
        <v>20.3035</v>
      </c>
      <c r="E521" s="31"/>
      <c r="F521" s="37">
        <f t="shared" si="116"/>
        <v>5.2789000000000001</v>
      </c>
      <c r="G521" s="22">
        <f t="shared" si="117"/>
        <v>11.37</v>
      </c>
      <c r="H521" s="22">
        <f t="shared" si="118"/>
        <v>7.1062000000000003</v>
      </c>
      <c r="I521" s="22">
        <f t="shared" si="119"/>
        <v>10.1518</v>
      </c>
      <c r="J521" s="22">
        <f t="shared" si="120"/>
        <v>6.0911</v>
      </c>
      <c r="K521" s="38">
        <f t="shared" si="121"/>
        <v>4.0606999999999998</v>
      </c>
      <c r="L521" s="31"/>
      <c r="M521" s="44">
        <f t="shared" si="123"/>
        <v>175.86</v>
      </c>
      <c r="N521" s="20">
        <f t="shared" si="124"/>
        <v>351.72</v>
      </c>
      <c r="O521" s="45">
        <f t="shared" si="125"/>
        <v>527.57000000000005</v>
      </c>
      <c r="P521" s="105"/>
      <c r="Q521" s="145">
        <v>13</v>
      </c>
      <c r="R521" s="44">
        <f>ROUND(index!$O$33+(C521*12)*index!$O$34,2)</f>
        <v>1360.47</v>
      </c>
      <c r="S521" s="45">
        <f>ROUND(index!$O$37+(C521*12)*index!$O$38,2)</f>
        <v>887.12</v>
      </c>
      <c r="T521" s="31"/>
      <c r="U521" s="145">
        <v>13</v>
      </c>
      <c r="V521" s="259">
        <f>ROUND(index!$O$41+(C521*12)*index!$O$42,2)</f>
        <v>2247.6</v>
      </c>
    </row>
    <row r="522" spans="1:22" x14ac:dyDescent="0.25">
      <c r="A522" s="108">
        <v>14</v>
      </c>
      <c r="B522" s="164">
        <f t="shared" si="115"/>
        <v>3253.14</v>
      </c>
      <c r="C522" s="344">
        <f>ROUND(B522*index!$O$8,2)</f>
        <v>3384.57</v>
      </c>
      <c r="D522" s="216">
        <f t="shared" si="122"/>
        <v>20.554099999999998</v>
      </c>
      <c r="E522" s="31"/>
      <c r="F522" s="37">
        <f t="shared" si="116"/>
        <v>5.3441000000000001</v>
      </c>
      <c r="G522" s="22">
        <f t="shared" si="117"/>
        <v>11.510300000000001</v>
      </c>
      <c r="H522" s="22">
        <f t="shared" si="118"/>
        <v>7.1939000000000002</v>
      </c>
      <c r="I522" s="22">
        <f t="shared" si="119"/>
        <v>10.277100000000001</v>
      </c>
      <c r="J522" s="22">
        <f t="shared" si="120"/>
        <v>6.1661999999999999</v>
      </c>
      <c r="K522" s="38">
        <f t="shared" si="121"/>
        <v>4.1108000000000002</v>
      </c>
      <c r="L522" s="31"/>
      <c r="M522" s="44">
        <f t="shared" si="123"/>
        <v>178.03</v>
      </c>
      <c r="N522" s="20">
        <f t="shared" si="124"/>
        <v>356.06</v>
      </c>
      <c r="O522" s="45">
        <f t="shared" si="125"/>
        <v>534.09</v>
      </c>
      <c r="P522" s="105"/>
      <c r="Q522" s="145">
        <v>14</v>
      </c>
      <c r="R522" s="44">
        <f>ROUND(index!$O$33+(C522*12)*index!$O$34,2)</f>
        <v>1372.85</v>
      </c>
      <c r="S522" s="45">
        <f>ROUND(index!$O$37+(C522*12)*index!$O$38,2)</f>
        <v>889.75</v>
      </c>
      <c r="T522" s="31"/>
      <c r="U522" s="145">
        <v>14</v>
      </c>
      <c r="V522" s="259">
        <f>ROUND(index!$O$41+(C522*12)*index!$O$42,2)</f>
        <v>2262.6</v>
      </c>
    </row>
    <row r="523" spans="1:22" x14ac:dyDescent="0.25">
      <c r="A523" s="108">
        <v>15</v>
      </c>
      <c r="B523" s="164">
        <f t="shared" si="115"/>
        <v>3290.28</v>
      </c>
      <c r="C523" s="344">
        <f>ROUND(B523*index!$O$8,2)</f>
        <v>3423.21</v>
      </c>
      <c r="D523" s="216">
        <f t="shared" si="122"/>
        <v>20.788699999999999</v>
      </c>
      <c r="E523" s="31"/>
      <c r="F523" s="37">
        <f t="shared" si="116"/>
        <v>5.4051</v>
      </c>
      <c r="G523" s="22">
        <f t="shared" si="117"/>
        <v>11.6417</v>
      </c>
      <c r="H523" s="22">
        <f t="shared" si="118"/>
        <v>7.2759999999999998</v>
      </c>
      <c r="I523" s="22">
        <f t="shared" si="119"/>
        <v>10.394399999999999</v>
      </c>
      <c r="J523" s="22">
        <f t="shared" si="120"/>
        <v>6.2366000000000001</v>
      </c>
      <c r="K523" s="38">
        <f t="shared" si="121"/>
        <v>4.1577000000000002</v>
      </c>
      <c r="L523" s="31"/>
      <c r="M523" s="44">
        <f t="shared" si="123"/>
        <v>180.06</v>
      </c>
      <c r="N523" s="20">
        <f t="shared" si="124"/>
        <v>360.12</v>
      </c>
      <c r="O523" s="45">
        <f t="shared" si="125"/>
        <v>540.17999999999995</v>
      </c>
      <c r="P523" s="105"/>
      <c r="Q523" s="145">
        <v>15</v>
      </c>
      <c r="R523" s="44">
        <f>ROUND(index!$O$33+(C523*12)*index!$O$34,2)</f>
        <v>1384.44</v>
      </c>
      <c r="S523" s="45">
        <f>ROUND(index!$O$37+(C523*12)*index!$O$38,2)</f>
        <v>892.21</v>
      </c>
      <c r="T523" s="31"/>
      <c r="U523" s="145">
        <v>15</v>
      </c>
      <c r="V523" s="259">
        <f>ROUND(index!$O$41+(C523*12)*index!$O$42,2)</f>
        <v>2276.65</v>
      </c>
    </row>
    <row r="524" spans="1:22" x14ac:dyDescent="0.25">
      <c r="A524" s="108">
        <v>16</v>
      </c>
      <c r="B524" s="164">
        <f t="shared" si="115"/>
        <v>3325.02</v>
      </c>
      <c r="C524" s="344">
        <f>ROUND(B524*index!$O$8,2)</f>
        <v>3459.35</v>
      </c>
      <c r="D524" s="216">
        <f t="shared" si="122"/>
        <v>21.008199999999999</v>
      </c>
      <c r="E524" s="31"/>
      <c r="F524" s="37">
        <f t="shared" si="116"/>
        <v>5.4621000000000004</v>
      </c>
      <c r="G524" s="22">
        <f t="shared" si="117"/>
        <v>11.7646</v>
      </c>
      <c r="H524" s="22">
        <f t="shared" si="118"/>
        <v>7.3529</v>
      </c>
      <c r="I524" s="22">
        <f t="shared" si="119"/>
        <v>10.504099999999999</v>
      </c>
      <c r="J524" s="22">
        <f t="shared" si="120"/>
        <v>6.3025000000000002</v>
      </c>
      <c r="K524" s="38">
        <f t="shared" si="121"/>
        <v>4.2016</v>
      </c>
      <c r="L524" s="31"/>
      <c r="M524" s="44">
        <f t="shared" si="123"/>
        <v>181.96</v>
      </c>
      <c r="N524" s="20">
        <f t="shared" si="124"/>
        <v>363.92</v>
      </c>
      <c r="O524" s="45">
        <f t="shared" si="125"/>
        <v>545.89</v>
      </c>
      <c r="P524" s="105"/>
      <c r="Q524" s="145">
        <v>16</v>
      </c>
      <c r="R524" s="44">
        <f>ROUND(index!$O$33+(C524*12)*index!$O$34,2)</f>
        <v>1395.29</v>
      </c>
      <c r="S524" s="45">
        <f>ROUND(index!$O$37+(C524*12)*index!$O$38,2)</f>
        <v>894.5</v>
      </c>
      <c r="T524" s="31"/>
      <c r="U524" s="145">
        <v>16</v>
      </c>
      <c r="V524" s="259">
        <f>ROUND(index!$O$41+(C524*12)*index!$O$42,2)</f>
        <v>2289.79</v>
      </c>
    </row>
    <row r="525" spans="1:22" x14ac:dyDescent="0.25">
      <c r="A525" s="108">
        <v>17</v>
      </c>
      <c r="B525" s="164">
        <f t="shared" si="115"/>
        <v>3357.49</v>
      </c>
      <c r="C525" s="344">
        <f>ROUND(B525*index!$O$8,2)</f>
        <v>3493.13</v>
      </c>
      <c r="D525" s="216">
        <f t="shared" si="122"/>
        <v>21.2133</v>
      </c>
      <c r="E525" s="31"/>
      <c r="F525" s="37">
        <f t="shared" si="116"/>
        <v>5.5155000000000003</v>
      </c>
      <c r="G525" s="22">
        <f t="shared" si="117"/>
        <v>11.8794</v>
      </c>
      <c r="H525" s="22">
        <f t="shared" si="118"/>
        <v>7.4246999999999996</v>
      </c>
      <c r="I525" s="22">
        <f t="shared" si="119"/>
        <v>10.6067</v>
      </c>
      <c r="J525" s="22">
        <f t="shared" si="120"/>
        <v>6.3639999999999999</v>
      </c>
      <c r="K525" s="38">
        <f t="shared" si="121"/>
        <v>4.2427000000000001</v>
      </c>
      <c r="L525" s="31"/>
      <c r="M525" s="44">
        <f t="shared" si="123"/>
        <v>183.74</v>
      </c>
      <c r="N525" s="20">
        <f t="shared" si="124"/>
        <v>367.48</v>
      </c>
      <c r="O525" s="45">
        <f t="shared" si="125"/>
        <v>551.22</v>
      </c>
      <c r="P525" s="105"/>
      <c r="Q525" s="145">
        <v>17</v>
      </c>
      <c r="R525" s="44">
        <f>ROUND(index!$O$33+(C525*12)*index!$O$34,2)</f>
        <v>1405.42</v>
      </c>
      <c r="S525" s="45">
        <f>ROUND(index!$O$37+(C525*12)*index!$O$38,2)</f>
        <v>896.65</v>
      </c>
      <c r="T525" s="31"/>
      <c r="U525" s="145">
        <v>17</v>
      </c>
      <c r="V525" s="259">
        <f>ROUND(index!$O$41+(C525*12)*index!$O$42,2)</f>
        <v>2302.0700000000002</v>
      </c>
    </row>
    <row r="526" spans="1:22" x14ac:dyDescent="0.25">
      <c r="A526" s="108">
        <v>18</v>
      </c>
      <c r="B526" s="164">
        <f t="shared" si="115"/>
        <v>3387.82</v>
      </c>
      <c r="C526" s="344">
        <f>ROUND(B526*index!$O$8,2)</f>
        <v>3524.69</v>
      </c>
      <c r="D526" s="216">
        <f t="shared" si="122"/>
        <v>21.405000000000001</v>
      </c>
      <c r="E526" s="31"/>
      <c r="F526" s="37">
        <f t="shared" si="116"/>
        <v>5.5652999999999997</v>
      </c>
      <c r="G526" s="22">
        <f t="shared" si="117"/>
        <v>11.986800000000001</v>
      </c>
      <c r="H526" s="22">
        <f t="shared" si="118"/>
        <v>7.4917999999999996</v>
      </c>
      <c r="I526" s="22">
        <f t="shared" si="119"/>
        <v>10.702500000000001</v>
      </c>
      <c r="J526" s="22">
        <f t="shared" si="120"/>
        <v>6.4215</v>
      </c>
      <c r="K526" s="38">
        <f t="shared" si="121"/>
        <v>4.2809999999999997</v>
      </c>
      <c r="L526" s="31"/>
      <c r="M526" s="44">
        <f t="shared" si="123"/>
        <v>185.4</v>
      </c>
      <c r="N526" s="20">
        <f t="shared" si="124"/>
        <v>370.8</v>
      </c>
      <c r="O526" s="45">
        <f t="shared" si="125"/>
        <v>556.20000000000005</v>
      </c>
      <c r="P526" s="105"/>
      <c r="Q526" s="145">
        <v>18</v>
      </c>
      <c r="R526" s="44">
        <f>ROUND(index!$O$33+(C526*12)*index!$O$34,2)</f>
        <v>1414.89</v>
      </c>
      <c r="S526" s="45">
        <f>ROUND(index!$O$37+(C526*12)*index!$O$38,2)</f>
        <v>898.66</v>
      </c>
      <c r="T526" s="31"/>
      <c r="U526" s="145">
        <v>18</v>
      </c>
      <c r="V526" s="259">
        <f>ROUND(index!$O$41+(C526*12)*index!$O$42,2)</f>
        <v>2313.5500000000002</v>
      </c>
    </row>
    <row r="527" spans="1:22" x14ac:dyDescent="0.25">
      <c r="A527" s="108">
        <v>19</v>
      </c>
      <c r="B527" s="164">
        <f t="shared" si="115"/>
        <v>3416.13</v>
      </c>
      <c r="C527" s="344">
        <f>ROUND(B527*index!$O$8,2)</f>
        <v>3554.14</v>
      </c>
      <c r="D527" s="216">
        <f t="shared" si="122"/>
        <v>21.5838</v>
      </c>
      <c r="E527" s="31"/>
      <c r="F527" s="37">
        <f t="shared" si="116"/>
        <v>5.6117999999999997</v>
      </c>
      <c r="G527" s="22">
        <f t="shared" si="117"/>
        <v>12.0869</v>
      </c>
      <c r="H527" s="22">
        <f t="shared" si="118"/>
        <v>7.5542999999999996</v>
      </c>
      <c r="I527" s="22">
        <f t="shared" si="119"/>
        <v>10.7919</v>
      </c>
      <c r="J527" s="22">
        <f t="shared" si="120"/>
        <v>6.4751000000000003</v>
      </c>
      <c r="K527" s="38">
        <f t="shared" si="121"/>
        <v>4.3167999999999997</v>
      </c>
      <c r="L527" s="31"/>
      <c r="M527" s="44">
        <f t="shared" si="123"/>
        <v>186.95</v>
      </c>
      <c r="N527" s="20">
        <f t="shared" si="124"/>
        <v>373.9</v>
      </c>
      <c r="O527" s="45">
        <f t="shared" si="125"/>
        <v>560.84</v>
      </c>
      <c r="P527" s="105"/>
      <c r="Q527" s="145">
        <v>19</v>
      </c>
      <c r="R527" s="44">
        <f>ROUND(index!$O$33+(C527*12)*index!$O$34,2)</f>
        <v>1423.72</v>
      </c>
      <c r="S527" s="45">
        <f>ROUND(index!$O$37+(C527*12)*index!$O$38,2)</f>
        <v>900.53</v>
      </c>
      <c r="T527" s="31"/>
      <c r="U527" s="145">
        <v>19</v>
      </c>
      <c r="V527" s="259">
        <f>ROUND(index!$O$41+(C527*12)*index!$O$42,2)</f>
        <v>2324.2600000000002</v>
      </c>
    </row>
    <row r="528" spans="1:22" x14ac:dyDescent="0.25">
      <c r="A528" s="108">
        <v>20</v>
      </c>
      <c r="B528" s="164">
        <f t="shared" si="115"/>
        <v>3442.54</v>
      </c>
      <c r="C528" s="344">
        <f>ROUND(B528*index!$O$8,2)</f>
        <v>3581.62</v>
      </c>
      <c r="D528" s="216">
        <f t="shared" si="122"/>
        <v>21.750699999999998</v>
      </c>
      <c r="E528" s="31"/>
      <c r="F528" s="37">
        <f t="shared" si="116"/>
        <v>5.6551999999999998</v>
      </c>
      <c r="G528" s="22">
        <f t="shared" si="117"/>
        <v>12.180400000000001</v>
      </c>
      <c r="H528" s="22">
        <f t="shared" si="118"/>
        <v>7.6127000000000002</v>
      </c>
      <c r="I528" s="22">
        <f t="shared" si="119"/>
        <v>10.875400000000001</v>
      </c>
      <c r="J528" s="22">
        <f t="shared" si="120"/>
        <v>6.5251999999999999</v>
      </c>
      <c r="K528" s="38">
        <f t="shared" si="121"/>
        <v>4.3501000000000003</v>
      </c>
      <c r="L528" s="31"/>
      <c r="M528" s="44">
        <f t="shared" si="123"/>
        <v>188.39</v>
      </c>
      <c r="N528" s="20">
        <f t="shared" si="124"/>
        <v>376.79</v>
      </c>
      <c r="O528" s="45">
        <f t="shared" si="125"/>
        <v>565.17999999999995</v>
      </c>
      <c r="P528" s="105"/>
      <c r="Q528" s="145">
        <v>20</v>
      </c>
      <c r="R528" s="44">
        <f>ROUND(index!$O$33+(C528*12)*index!$O$34,2)</f>
        <v>1431.97</v>
      </c>
      <c r="S528" s="45">
        <f>ROUND(index!$O$37+(C528*12)*index!$O$38,2)</f>
        <v>902.28</v>
      </c>
      <c r="T528" s="31"/>
      <c r="U528" s="145">
        <v>20</v>
      </c>
      <c r="V528" s="259">
        <f>ROUND(index!$O$41+(C528*12)*index!$O$42,2)</f>
        <v>2334.25</v>
      </c>
    </row>
    <row r="529" spans="1:22" x14ac:dyDescent="0.25">
      <c r="A529" s="108">
        <v>21</v>
      </c>
      <c r="B529" s="164">
        <f t="shared" si="115"/>
        <v>3467.15</v>
      </c>
      <c r="C529" s="344">
        <f>ROUND(B529*index!$O$8,2)</f>
        <v>3607.22</v>
      </c>
      <c r="D529" s="216">
        <f t="shared" si="122"/>
        <v>21.906199999999998</v>
      </c>
      <c r="E529" s="31"/>
      <c r="F529" s="37">
        <f t="shared" si="116"/>
        <v>5.6955999999999998</v>
      </c>
      <c r="G529" s="22">
        <f t="shared" si="117"/>
        <v>12.2675</v>
      </c>
      <c r="H529" s="22">
        <f t="shared" si="118"/>
        <v>7.6672000000000002</v>
      </c>
      <c r="I529" s="22">
        <f t="shared" si="119"/>
        <v>10.953099999999999</v>
      </c>
      <c r="J529" s="22">
        <f t="shared" si="120"/>
        <v>6.5719000000000003</v>
      </c>
      <c r="K529" s="38">
        <f t="shared" si="121"/>
        <v>4.3811999999999998</v>
      </c>
      <c r="L529" s="31"/>
      <c r="M529" s="44">
        <f t="shared" si="123"/>
        <v>189.74</v>
      </c>
      <c r="N529" s="20">
        <f t="shared" si="124"/>
        <v>379.48</v>
      </c>
      <c r="O529" s="45">
        <f t="shared" si="125"/>
        <v>569.22</v>
      </c>
      <c r="P529" s="105"/>
      <c r="Q529" s="145">
        <v>21</v>
      </c>
      <c r="R529" s="44">
        <f>ROUND(index!$O$33+(C529*12)*index!$O$34,2)</f>
        <v>1439.65</v>
      </c>
      <c r="S529" s="45">
        <f>ROUND(index!$O$37+(C529*12)*index!$O$38,2)</f>
        <v>903.91</v>
      </c>
      <c r="T529" s="31"/>
      <c r="U529" s="145">
        <v>21</v>
      </c>
      <c r="V529" s="259">
        <f>ROUND(index!$O$41+(C529*12)*index!$O$42,2)</f>
        <v>2343.56</v>
      </c>
    </row>
    <row r="530" spans="1:22" x14ac:dyDescent="0.25">
      <c r="A530" s="108">
        <v>22</v>
      </c>
      <c r="B530" s="164">
        <f t="shared" si="115"/>
        <v>3490.09</v>
      </c>
      <c r="C530" s="344">
        <f>ROUND(B530*index!$O$8,2)</f>
        <v>3631.09</v>
      </c>
      <c r="D530" s="216">
        <f t="shared" si="122"/>
        <v>22.051200000000001</v>
      </c>
      <c r="E530" s="31"/>
      <c r="F530" s="37">
        <f t="shared" si="116"/>
        <v>5.7332999999999998</v>
      </c>
      <c r="G530" s="22">
        <f t="shared" si="117"/>
        <v>12.348699999999999</v>
      </c>
      <c r="H530" s="22">
        <f t="shared" si="118"/>
        <v>7.7179000000000002</v>
      </c>
      <c r="I530" s="22">
        <f t="shared" si="119"/>
        <v>11.025600000000001</v>
      </c>
      <c r="J530" s="22">
        <f t="shared" si="120"/>
        <v>6.6154000000000002</v>
      </c>
      <c r="K530" s="38">
        <f t="shared" si="121"/>
        <v>4.4101999999999997</v>
      </c>
      <c r="L530" s="31"/>
      <c r="M530" s="44">
        <f t="shared" si="123"/>
        <v>191</v>
      </c>
      <c r="N530" s="20">
        <f t="shared" si="124"/>
        <v>381.99</v>
      </c>
      <c r="O530" s="45">
        <f t="shared" si="125"/>
        <v>572.99</v>
      </c>
      <c r="P530" s="105"/>
      <c r="Q530" s="145">
        <v>22</v>
      </c>
      <c r="R530" s="44">
        <f>ROUND(index!$O$33+(C530*12)*index!$O$34,2)</f>
        <v>1446.81</v>
      </c>
      <c r="S530" s="45">
        <f>ROUND(index!$O$37+(C530*12)*index!$O$38,2)</f>
        <v>905.43</v>
      </c>
      <c r="T530" s="31"/>
      <c r="U530" s="145">
        <v>22</v>
      </c>
      <c r="V530" s="259">
        <f>ROUND(index!$O$41+(C530*12)*index!$O$42,2)</f>
        <v>2352.23</v>
      </c>
    </row>
    <row r="531" spans="1:22" x14ac:dyDescent="0.25">
      <c r="A531" s="108">
        <v>23</v>
      </c>
      <c r="B531" s="164">
        <f t="shared" si="115"/>
        <v>3511.44</v>
      </c>
      <c r="C531" s="344">
        <f>ROUND(B531*index!$O$8,2)</f>
        <v>3653.3</v>
      </c>
      <c r="D531" s="216">
        <f t="shared" si="122"/>
        <v>22.186</v>
      </c>
      <c r="E531" s="31"/>
      <c r="F531" s="37">
        <f t="shared" si="116"/>
        <v>5.7683999999999997</v>
      </c>
      <c r="G531" s="22">
        <f t="shared" si="117"/>
        <v>12.424200000000001</v>
      </c>
      <c r="H531" s="22">
        <f t="shared" si="118"/>
        <v>7.7651000000000003</v>
      </c>
      <c r="I531" s="22">
        <f t="shared" si="119"/>
        <v>11.093</v>
      </c>
      <c r="J531" s="22">
        <f t="shared" si="120"/>
        <v>6.6558000000000002</v>
      </c>
      <c r="K531" s="38">
        <f t="shared" si="121"/>
        <v>4.4371999999999998</v>
      </c>
      <c r="L531" s="31"/>
      <c r="M531" s="44">
        <f t="shared" si="123"/>
        <v>192.16</v>
      </c>
      <c r="N531" s="20">
        <f t="shared" si="124"/>
        <v>384.33</v>
      </c>
      <c r="O531" s="45">
        <f t="shared" si="125"/>
        <v>576.49</v>
      </c>
      <c r="P531" s="105"/>
      <c r="Q531" s="145">
        <v>23</v>
      </c>
      <c r="R531" s="44">
        <f>ROUND(index!$O$33+(C531*12)*index!$O$34,2)</f>
        <v>1453.47</v>
      </c>
      <c r="S531" s="45">
        <f>ROUND(index!$O$37+(C531*12)*index!$O$38,2)</f>
        <v>906.84</v>
      </c>
      <c r="T531" s="31"/>
      <c r="U531" s="145">
        <v>23</v>
      </c>
      <c r="V531" s="259">
        <f>ROUND(index!$O$41+(C531*12)*index!$O$42,2)</f>
        <v>2360.31</v>
      </c>
    </row>
    <row r="532" spans="1:22" x14ac:dyDescent="0.25">
      <c r="A532" s="108">
        <v>24</v>
      </c>
      <c r="B532" s="164">
        <f t="shared" si="115"/>
        <v>3531.31</v>
      </c>
      <c r="C532" s="344">
        <f>ROUND(B532*index!$O$8,2)</f>
        <v>3673.97</v>
      </c>
      <c r="D532" s="216">
        <f t="shared" si="122"/>
        <v>22.311599999999999</v>
      </c>
      <c r="E532" s="31"/>
      <c r="F532" s="37">
        <f t="shared" si="116"/>
        <v>5.8010000000000002</v>
      </c>
      <c r="G532" s="22">
        <f t="shared" si="117"/>
        <v>12.4945</v>
      </c>
      <c r="H532" s="22">
        <f t="shared" si="118"/>
        <v>7.8090999999999999</v>
      </c>
      <c r="I532" s="22">
        <f t="shared" si="119"/>
        <v>11.155799999999999</v>
      </c>
      <c r="J532" s="22">
        <f t="shared" si="120"/>
        <v>6.6935000000000002</v>
      </c>
      <c r="K532" s="38">
        <f t="shared" si="121"/>
        <v>4.4622999999999999</v>
      </c>
      <c r="L532" s="31"/>
      <c r="M532" s="44">
        <f t="shared" si="123"/>
        <v>193.25</v>
      </c>
      <c r="N532" s="20">
        <f t="shared" si="124"/>
        <v>386.5</v>
      </c>
      <c r="O532" s="45">
        <f t="shared" si="125"/>
        <v>579.75</v>
      </c>
      <c r="P532" s="105"/>
      <c r="Q532" s="145">
        <v>24</v>
      </c>
      <c r="R532" s="44">
        <f>ROUND(index!$O$33+(C532*12)*index!$O$34,2)</f>
        <v>1459.67</v>
      </c>
      <c r="S532" s="45">
        <f>ROUND(index!$O$37+(C532*12)*index!$O$38,2)</f>
        <v>908.15</v>
      </c>
      <c r="T532" s="31"/>
      <c r="U532" s="145">
        <v>24</v>
      </c>
      <c r="V532" s="259">
        <f>ROUND(index!$O$41+(C532*12)*index!$O$42,2)</f>
        <v>2367.83</v>
      </c>
    </row>
    <row r="533" spans="1:22" x14ac:dyDescent="0.25">
      <c r="A533" s="108">
        <v>25</v>
      </c>
      <c r="B533" s="164">
        <f t="shared" si="115"/>
        <v>3549.79</v>
      </c>
      <c r="C533" s="344">
        <f>ROUND(B533*index!$O$8,2)</f>
        <v>3693.2</v>
      </c>
      <c r="D533" s="216">
        <f t="shared" si="122"/>
        <v>22.4283</v>
      </c>
      <c r="E533" s="31"/>
      <c r="F533" s="37">
        <f t="shared" si="116"/>
        <v>5.8314000000000004</v>
      </c>
      <c r="G533" s="22">
        <f t="shared" si="117"/>
        <v>12.559799999999999</v>
      </c>
      <c r="H533" s="22">
        <f t="shared" si="118"/>
        <v>7.8498999999999999</v>
      </c>
      <c r="I533" s="22">
        <f t="shared" si="119"/>
        <v>11.2142</v>
      </c>
      <c r="J533" s="22">
        <f t="shared" si="120"/>
        <v>6.7285000000000004</v>
      </c>
      <c r="K533" s="38">
        <f t="shared" si="121"/>
        <v>4.4856999999999996</v>
      </c>
      <c r="L533" s="31"/>
      <c r="M533" s="44">
        <f t="shared" si="123"/>
        <v>194.26</v>
      </c>
      <c r="N533" s="20">
        <f t="shared" si="124"/>
        <v>388.52</v>
      </c>
      <c r="O533" s="45">
        <f t="shared" si="125"/>
        <v>582.79</v>
      </c>
      <c r="P533" s="105"/>
      <c r="Q533" s="145">
        <v>25</v>
      </c>
      <c r="R533" s="44">
        <f>ROUND(index!$O$33+(C533*12)*index!$O$34,2)</f>
        <v>1465.44</v>
      </c>
      <c r="S533" s="45">
        <f>ROUND(index!$O$37+(C533*12)*index!$O$38,2)</f>
        <v>909.38</v>
      </c>
      <c r="T533" s="31"/>
      <c r="U533" s="145">
        <v>25</v>
      </c>
      <c r="V533" s="259">
        <f>ROUND(index!$O$41+(C533*12)*index!$O$42,2)</f>
        <v>2374.8200000000002</v>
      </c>
    </row>
    <row r="534" spans="1:22" x14ac:dyDescent="0.25">
      <c r="A534" s="108">
        <v>26</v>
      </c>
      <c r="B534" s="164">
        <f t="shared" si="115"/>
        <v>3566.98</v>
      </c>
      <c r="C534" s="344">
        <f>ROUND(B534*index!$O$8,2)</f>
        <v>3711.09</v>
      </c>
      <c r="D534" s="216">
        <f t="shared" si="122"/>
        <v>22.536999999999999</v>
      </c>
      <c r="E534" s="31"/>
      <c r="F534" s="37">
        <f t="shared" si="116"/>
        <v>5.8596000000000004</v>
      </c>
      <c r="G534" s="22">
        <f t="shared" si="117"/>
        <v>12.620699999999999</v>
      </c>
      <c r="H534" s="22">
        <f t="shared" si="118"/>
        <v>7.8879999999999999</v>
      </c>
      <c r="I534" s="22">
        <f t="shared" si="119"/>
        <v>11.2685</v>
      </c>
      <c r="J534" s="22">
        <f t="shared" si="120"/>
        <v>6.7610999999999999</v>
      </c>
      <c r="K534" s="38">
        <f t="shared" si="121"/>
        <v>4.5073999999999996</v>
      </c>
      <c r="L534" s="31"/>
      <c r="M534" s="44">
        <f t="shared" si="123"/>
        <v>195.2</v>
      </c>
      <c r="N534" s="20">
        <f t="shared" si="124"/>
        <v>390.41</v>
      </c>
      <c r="O534" s="45">
        <f t="shared" si="125"/>
        <v>585.61</v>
      </c>
      <c r="P534" s="105"/>
      <c r="Q534" s="145">
        <v>26</v>
      </c>
      <c r="R534" s="44">
        <f>ROUND(index!$O$33+(C534*12)*index!$O$34,2)</f>
        <v>1470.81</v>
      </c>
      <c r="S534" s="45">
        <f>ROUND(index!$O$37+(C534*12)*index!$O$38,2)</f>
        <v>910.52</v>
      </c>
      <c r="T534" s="31"/>
      <c r="U534" s="145">
        <v>26</v>
      </c>
      <c r="V534" s="259">
        <f>ROUND(index!$O$41+(C534*12)*index!$O$42,2)</f>
        <v>2381.3200000000002</v>
      </c>
    </row>
    <row r="535" spans="1:22" x14ac:dyDescent="0.25">
      <c r="A535" s="108">
        <v>27</v>
      </c>
      <c r="B535" s="164">
        <f t="shared" si="115"/>
        <v>3582.96</v>
      </c>
      <c r="C535" s="344">
        <f>ROUND(B535*index!$O$8,2)</f>
        <v>3727.71</v>
      </c>
      <c r="D535" s="216">
        <f t="shared" si="122"/>
        <v>22.637899999999998</v>
      </c>
      <c r="E535" s="31"/>
      <c r="F535" s="37">
        <f t="shared" si="116"/>
        <v>5.8859000000000004</v>
      </c>
      <c r="G535" s="22">
        <f t="shared" si="117"/>
        <v>12.677199999999999</v>
      </c>
      <c r="H535" s="22">
        <f t="shared" si="118"/>
        <v>7.9233000000000002</v>
      </c>
      <c r="I535" s="22">
        <f t="shared" si="119"/>
        <v>11.319000000000001</v>
      </c>
      <c r="J535" s="22">
        <f t="shared" si="120"/>
        <v>6.7914000000000003</v>
      </c>
      <c r="K535" s="38">
        <f t="shared" si="121"/>
        <v>4.5275999999999996</v>
      </c>
      <c r="L535" s="31"/>
      <c r="M535" s="44">
        <f t="shared" si="123"/>
        <v>196.08</v>
      </c>
      <c r="N535" s="20">
        <f t="shared" si="124"/>
        <v>392.16</v>
      </c>
      <c r="O535" s="45">
        <f t="shared" si="125"/>
        <v>588.23</v>
      </c>
      <c r="P535" s="105"/>
      <c r="Q535" s="145">
        <v>27</v>
      </c>
      <c r="R535" s="44">
        <f>ROUND(index!$O$33+(C535*12)*index!$O$34,2)</f>
        <v>1475.79</v>
      </c>
      <c r="S535" s="45">
        <f>ROUND(index!$O$37+(C535*12)*index!$O$38,2)</f>
        <v>911.57</v>
      </c>
      <c r="T535" s="31"/>
      <c r="U535" s="145">
        <v>27</v>
      </c>
      <c r="V535" s="259">
        <f>ROUND(index!$O$41+(C535*12)*index!$O$42,2)</f>
        <v>2387.37</v>
      </c>
    </row>
    <row r="536" spans="1:22" x14ac:dyDescent="0.25">
      <c r="A536" s="108">
        <v>28</v>
      </c>
      <c r="B536" s="164">
        <f t="shared" si="115"/>
        <v>3597.8</v>
      </c>
      <c r="C536" s="344">
        <f>ROUND(B536*index!$O$8,2)</f>
        <v>3743.15</v>
      </c>
      <c r="D536" s="216">
        <f t="shared" si="122"/>
        <v>22.7317</v>
      </c>
      <c r="E536" s="31"/>
      <c r="F536" s="37">
        <f t="shared" si="116"/>
        <v>5.9101999999999997</v>
      </c>
      <c r="G536" s="22">
        <f t="shared" si="117"/>
        <v>12.729799999999999</v>
      </c>
      <c r="H536" s="22">
        <f t="shared" si="118"/>
        <v>7.9561000000000002</v>
      </c>
      <c r="I536" s="22">
        <f t="shared" si="119"/>
        <v>11.3659</v>
      </c>
      <c r="J536" s="22">
        <f t="shared" si="120"/>
        <v>6.8194999999999997</v>
      </c>
      <c r="K536" s="38">
        <f t="shared" si="121"/>
        <v>4.5462999999999996</v>
      </c>
      <c r="L536" s="31"/>
      <c r="M536" s="44">
        <f t="shared" si="123"/>
        <v>196.89</v>
      </c>
      <c r="N536" s="20">
        <f t="shared" si="124"/>
        <v>393.78</v>
      </c>
      <c r="O536" s="45">
        <f t="shared" si="125"/>
        <v>590.66999999999996</v>
      </c>
      <c r="P536" s="105"/>
      <c r="Q536" s="145">
        <v>28</v>
      </c>
      <c r="R536" s="44">
        <f>ROUND(index!$O$33+(C536*12)*index!$O$34,2)</f>
        <v>1480.43</v>
      </c>
      <c r="S536" s="45">
        <f>ROUND(index!$O$37+(C536*12)*index!$O$38,2)</f>
        <v>912.55</v>
      </c>
      <c r="T536" s="31"/>
      <c r="U536" s="145">
        <v>28</v>
      </c>
      <c r="V536" s="259">
        <f>ROUND(index!$O$41+(C536*12)*index!$O$42,2)</f>
        <v>2392.98</v>
      </c>
    </row>
    <row r="537" spans="1:22" x14ac:dyDescent="0.25">
      <c r="A537" s="108">
        <v>29</v>
      </c>
      <c r="B537" s="164">
        <f t="shared" si="115"/>
        <v>3611.59</v>
      </c>
      <c r="C537" s="344">
        <f>ROUND(B537*index!$O$8,2)</f>
        <v>3757.5</v>
      </c>
      <c r="D537" s="216">
        <f t="shared" si="122"/>
        <v>22.8188</v>
      </c>
      <c r="E537" s="31"/>
      <c r="F537" s="37">
        <f t="shared" si="116"/>
        <v>5.9329000000000001</v>
      </c>
      <c r="G537" s="22">
        <f t="shared" si="117"/>
        <v>12.778499999999999</v>
      </c>
      <c r="H537" s="22">
        <f t="shared" si="118"/>
        <v>7.9866000000000001</v>
      </c>
      <c r="I537" s="22">
        <f t="shared" si="119"/>
        <v>11.4094</v>
      </c>
      <c r="J537" s="22">
        <f t="shared" si="120"/>
        <v>6.8456000000000001</v>
      </c>
      <c r="K537" s="38">
        <f t="shared" si="121"/>
        <v>4.5637999999999996</v>
      </c>
      <c r="L537" s="31"/>
      <c r="M537" s="44">
        <f t="shared" si="123"/>
        <v>197.64</v>
      </c>
      <c r="N537" s="20">
        <f t="shared" si="124"/>
        <v>395.29</v>
      </c>
      <c r="O537" s="45">
        <f t="shared" si="125"/>
        <v>592.92999999999995</v>
      </c>
      <c r="P537" s="105"/>
      <c r="Q537" s="145">
        <v>29</v>
      </c>
      <c r="R537" s="44">
        <f>ROUND(index!$O$33+(C537*12)*index!$O$34,2)</f>
        <v>1484.73</v>
      </c>
      <c r="S537" s="45">
        <f>ROUND(index!$O$37+(C537*12)*index!$O$38,2)</f>
        <v>913.47</v>
      </c>
      <c r="T537" s="31"/>
      <c r="U537" s="145">
        <v>29</v>
      </c>
      <c r="V537" s="259">
        <f>ROUND(index!$O$41+(C537*12)*index!$O$42,2)</f>
        <v>2398.1999999999998</v>
      </c>
    </row>
    <row r="538" spans="1:22" x14ac:dyDescent="0.25">
      <c r="A538" s="108">
        <v>30</v>
      </c>
      <c r="B538" s="164">
        <f t="shared" si="115"/>
        <v>3624.39</v>
      </c>
      <c r="C538" s="344">
        <f>ROUND(B538*index!$O$8,2)</f>
        <v>3770.82</v>
      </c>
      <c r="D538" s="216">
        <f t="shared" si="122"/>
        <v>22.899699999999999</v>
      </c>
      <c r="E538" s="31"/>
      <c r="F538" s="37">
        <f t="shared" si="116"/>
        <v>5.9539</v>
      </c>
      <c r="G538" s="22">
        <f t="shared" si="117"/>
        <v>12.8238</v>
      </c>
      <c r="H538" s="22">
        <f t="shared" si="118"/>
        <v>8.0149000000000008</v>
      </c>
      <c r="I538" s="22">
        <f t="shared" si="119"/>
        <v>11.4499</v>
      </c>
      <c r="J538" s="22">
        <f t="shared" si="120"/>
        <v>6.8699000000000003</v>
      </c>
      <c r="K538" s="38">
        <f t="shared" si="121"/>
        <v>4.5799000000000003</v>
      </c>
      <c r="L538" s="31"/>
      <c r="M538" s="44">
        <f t="shared" si="123"/>
        <v>198.35</v>
      </c>
      <c r="N538" s="20">
        <f t="shared" si="124"/>
        <v>396.69</v>
      </c>
      <c r="O538" s="45">
        <f t="shared" si="125"/>
        <v>595.04</v>
      </c>
      <c r="P538" s="105"/>
      <c r="Q538" s="145">
        <v>30</v>
      </c>
      <c r="R538" s="44">
        <f>ROUND(index!$O$33+(C538*12)*index!$O$34,2)</f>
        <v>1488.73</v>
      </c>
      <c r="S538" s="45">
        <f>ROUND(index!$O$37+(C538*12)*index!$O$38,2)</f>
        <v>914.31</v>
      </c>
      <c r="T538" s="31"/>
      <c r="U538" s="145">
        <v>30</v>
      </c>
      <c r="V538" s="259">
        <f>ROUND(index!$O$41+(C538*12)*index!$O$42,2)</f>
        <v>2403.04</v>
      </c>
    </row>
    <row r="539" spans="1:22" x14ac:dyDescent="0.25">
      <c r="A539" s="108">
        <v>31</v>
      </c>
      <c r="B539" s="164">
        <f t="shared" si="115"/>
        <v>3636.27</v>
      </c>
      <c r="C539" s="344">
        <f>ROUND(B539*index!$O$8,2)</f>
        <v>3783.18</v>
      </c>
      <c r="D539" s="216">
        <f t="shared" si="122"/>
        <v>22.974799999999998</v>
      </c>
      <c r="E539" s="31"/>
      <c r="F539" s="37">
        <f t="shared" si="116"/>
        <v>5.9733999999999998</v>
      </c>
      <c r="G539" s="22">
        <f t="shared" si="117"/>
        <v>12.8659</v>
      </c>
      <c r="H539" s="22">
        <f t="shared" si="118"/>
        <v>8.0411999999999999</v>
      </c>
      <c r="I539" s="22">
        <f t="shared" si="119"/>
        <v>11.487399999999999</v>
      </c>
      <c r="J539" s="22">
        <f t="shared" si="120"/>
        <v>6.8924000000000003</v>
      </c>
      <c r="K539" s="38">
        <f t="shared" si="121"/>
        <v>4.5949999999999998</v>
      </c>
      <c r="L539" s="31"/>
      <c r="M539" s="44">
        <f t="shared" si="123"/>
        <v>199</v>
      </c>
      <c r="N539" s="20">
        <f t="shared" si="124"/>
        <v>397.99</v>
      </c>
      <c r="O539" s="45">
        <f t="shared" si="125"/>
        <v>596.99</v>
      </c>
      <c r="P539" s="105"/>
      <c r="Q539" s="145">
        <v>31</v>
      </c>
      <c r="R539" s="44">
        <f>ROUND(index!$O$33+(C539*12)*index!$O$34,2)</f>
        <v>1492.43</v>
      </c>
      <c r="S539" s="45">
        <f>ROUND(index!$O$37+(C539*12)*index!$O$38,2)</f>
        <v>915.1</v>
      </c>
      <c r="T539" s="31"/>
      <c r="U539" s="145">
        <v>31</v>
      </c>
      <c r="V539" s="259">
        <f>ROUND(index!$O$41+(C539*12)*index!$O$42,2)</f>
        <v>2407.5300000000002</v>
      </c>
    </row>
    <row r="540" spans="1:22" x14ac:dyDescent="0.25">
      <c r="A540" s="109">
        <v>32</v>
      </c>
      <c r="B540" s="164">
        <f t="shared" si="115"/>
        <v>3647.3</v>
      </c>
      <c r="C540" s="344">
        <f>ROUND(B540*index!$O$8,2)</f>
        <v>3794.65</v>
      </c>
      <c r="D540" s="216">
        <f t="shared" si="122"/>
        <v>23.0444</v>
      </c>
      <c r="E540" s="31"/>
      <c r="F540" s="37">
        <f t="shared" si="116"/>
        <v>5.9915000000000003</v>
      </c>
      <c r="G540" s="22">
        <f t="shared" si="117"/>
        <v>12.9049</v>
      </c>
      <c r="H540" s="22">
        <f t="shared" si="118"/>
        <v>8.0655000000000001</v>
      </c>
      <c r="I540" s="22">
        <f t="shared" si="119"/>
        <v>11.5222</v>
      </c>
      <c r="J540" s="22">
        <f t="shared" si="120"/>
        <v>6.9132999999999996</v>
      </c>
      <c r="K540" s="38">
        <f t="shared" si="121"/>
        <v>4.6089000000000002</v>
      </c>
      <c r="L540" s="31"/>
      <c r="M540" s="44">
        <f t="shared" si="123"/>
        <v>199.6</v>
      </c>
      <c r="N540" s="20">
        <f t="shared" si="124"/>
        <v>399.2</v>
      </c>
      <c r="O540" s="45">
        <f t="shared" si="125"/>
        <v>598.79999999999995</v>
      </c>
      <c r="P540" s="105"/>
      <c r="Q540" s="146">
        <v>32</v>
      </c>
      <c r="R540" s="44">
        <f>ROUND(index!$O$33+(C540*12)*index!$O$34,2)</f>
        <v>1495.88</v>
      </c>
      <c r="S540" s="45">
        <f>ROUND(index!$O$37+(C540*12)*index!$O$38,2)</f>
        <v>915.83</v>
      </c>
      <c r="T540" s="31"/>
      <c r="U540" s="146">
        <v>32</v>
      </c>
      <c r="V540" s="259">
        <f>ROUND(index!$O$41+(C540*12)*index!$O$42,2)</f>
        <v>2411.6999999999998</v>
      </c>
    </row>
    <row r="541" spans="1:22" x14ac:dyDescent="0.25">
      <c r="A541" s="109">
        <v>33</v>
      </c>
      <c r="B541" s="164">
        <f t="shared" si="115"/>
        <v>3657.54</v>
      </c>
      <c r="C541" s="344">
        <f>ROUND(B541*index!$O$8,2)</f>
        <v>3805.3</v>
      </c>
      <c r="D541" s="216">
        <f t="shared" si="122"/>
        <v>23.109100000000002</v>
      </c>
      <c r="E541" s="31"/>
      <c r="F541" s="37">
        <f t="shared" si="116"/>
        <v>6.0084</v>
      </c>
      <c r="G541" s="22">
        <f t="shared" si="117"/>
        <v>12.9411</v>
      </c>
      <c r="H541" s="22">
        <f t="shared" si="118"/>
        <v>8.0882000000000005</v>
      </c>
      <c r="I541" s="22">
        <f t="shared" si="119"/>
        <v>11.554600000000001</v>
      </c>
      <c r="J541" s="22">
        <f t="shared" si="120"/>
        <v>6.9326999999999996</v>
      </c>
      <c r="K541" s="38">
        <f t="shared" si="121"/>
        <v>4.6218000000000004</v>
      </c>
      <c r="L541" s="31"/>
      <c r="M541" s="44">
        <f t="shared" si="123"/>
        <v>200.16</v>
      </c>
      <c r="N541" s="20">
        <f t="shared" si="124"/>
        <v>400.32</v>
      </c>
      <c r="O541" s="45">
        <f t="shared" si="125"/>
        <v>600.48</v>
      </c>
      <c r="P541" s="105"/>
      <c r="Q541" s="146">
        <v>33</v>
      </c>
      <c r="R541" s="44">
        <f>ROUND(index!$O$33+(C541*12)*index!$O$34,2)</f>
        <v>1499.07</v>
      </c>
      <c r="S541" s="45">
        <f>ROUND(index!$O$37+(C541*12)*index!$O$38,2)</f>
        <v>916.51</v>
      </c>
      <c r="T541" s="31"/>
      <c r="U541" s="146">
        <v>33</v>
      </c>
      <c r="V541" s="259">
        <f>ROUND(index!$O$41+(C541*12)*index!$O$42,2)</f>
        <v>2415.58</v>
      </c>
    </row>
    <row r="542" spans="1:22" x14ac:dyDescent="0.25">
      <c r="A542" s="109">
        <v>34</v>
      </c>
      <c r="B542" s="164">
        <f t="shared" si="115"/>
        <v>3667.03</v>
      </c>
      <c r="C542" s="344">
        <f>ROUND(B542*index!$O$8,2)</f>
        <v>3815.18</v>
      </c>
      <c r="D542" s="216">
        <f t="shared" si="122"/>
        <v>23.1691</v>
      </c>
      <c r="E542" s="31"/>
      <c r="F542" s="37">
        <f t="shared" si="116"/>
        <v>6.024</v>
      </c>
      <c r="G542" s="22">
        <f t="shared" si="117"/>
        <v>12.9747</v>
      </c>
      <c r="H542" s="22">
        <f t="shared" si="118"/>
        <v>8.1091999999999995</v>
      </c>
      <c r="I542" s="22">
        <f t="shared" si="119"/>
        <v>11.5846</v>
      </c>
      <c r="J542" s="22">
        <f t="shared" si="120"/>
        <v>6.9507000000000003</v>
      </c>
      <c r="K542" s="38">
        <f t="shared" si="121"/>
        <v>4.6337999999999999</v>
      </c>
      <c r="L542" s="31"/>
      <c r="M542" s="44">
        <f t="shared" si="123"/>
        <v>200.68</v>
      </c>
      <c r="N542" s="20">
        <f t="shared" si="124"/>
        <v>401.36</v>
      </c>
      <c r="O542" s="45">
        <f t="shared" si="125"/>
        <v>602.04</v>
      </c>
      <c r="P542" s="105"/>
      <c r="Q542" s="146">
        <v>34</v>
      </c>
      <c r="R542" s="44">
        <f>ROUND(index!$O$33+(C542*12)*index!$O$34,2)</f>
        <v>1502.03</v>
      </c>
      <c r="S542" s="45">
        <f>ROUND(index!$O$37+(C542*12)*index!$O$38,2)</f>
        <v>917.14</v>
      </c>
      <c r="T542" s="31"/>
      <c r="U542" s="146">
        <v>34</v>
      </c>
      <c r="V542" s="259">
        <f>ROUND(index!$O$41+(C542*12)*index!$O$42,2)</f>
        <v>2419.17</v>
      </c>
    </row>
    <row r="543" spans="1:22" ht="13.8" thickBot="1" x14ac:dyDescent="0.3">
      <c r="A543" s="110">
        <v>35</v>
      </c>
      <c r="B543" s="313">
        <f t="shared" si="115"/>
        <v>3675.83</v>
      </c>
      <c r="C543" s="345">
        <f>ROUND(B543*index!$O$8,2)</f>
        <v>3824.33</v>
      </c>
      <c r="D543" s="217">
        <f t="shared" si="122"/>
        <v>23.224699999999999</v>
      </c>
      <c r="E543" s="31"/>
      <c r="F543" s="335">
        <f t="shared" si="116"/>
        <v>6.0384000000000002</v>
      </c>
      <c r="G543" s="336">
        <f t="shared" si="117"/>
        <v>13.005800000000001</v>
      </c>
      <c r="H543" s="336">
        <f t="shared" si="118"/>
        <v>8.1286000000000005</v>
      </c>
      <c r="I543" s="336">
        <f t="shared" si="119"/>
        <v>11.612399999999999</v>
      </c>
      <c r="J543" s="336">
        <f t="shared" si="120"/>
        <v>6.9673999999999996</v>
      </c>
      <c r="K543" s="337">
        <f t="shared" si="121"/>
        <v>4.6448999999999998</v>
      </c>
      <c r="L543" s="31"/>
      <c r="M543" s="46">
        <f t="shared" si="123"/>
        <v>201.16</v>
      </c>
      <c r="N543" s="47">
        <f t="shared" si="124"/>
        <v>402.32</v>
      </c>
      <c r="O543" s="48">
        <f t="shared" si="125"/>
        <v>603.48</v>
      </c>
      <c r="P543" s="105"/>
      <c r="Q543" s="147">
        <v>35</v>
      </c>
      <c r="R543" s="46">
        <f>ROUND(index!$O$33+(C543*12)*index!$O$34,2)</f>
        <v>1504.78</v>
      </c>
      <c r="S543" s="48">
        <f>ROUND(index!$O$37+(C543*12)*index!$O$38,2)</f>
        <v>917.72</v>
      </c>
      <c r="T543" s="31"/>
      <c r="U543" s="147">
        <v>35</v>
      </c>
      <c r="V543" s="260">
        <f>ROUND(index!$O$41+(C543*12)*index!$O$42,2)</f>
        <v>2422.5</v>
      </c>
    </row>
    <row r="550" spans="1:22" x14ac:dyDescent="0.25">
      <c r="C550" s="329"/>
      <c r="D550" s="170"/>
    </row>
    <row r="551" spans="1:22" ht="16.2" thickBot="1" x14ac:dyDescent="0.35">
      <c r="B551" s="346"/>
      <c r="C551" s="170"/>
      <c r="D551" s="170"/>
    </row>
    <row r="552" spans="1:22" ht="16.2" thickBot="1" x14ac:dyDescent="0.35">
      <c r="A552" s="32"/>
      <c r="B552" s="351" t="s">
        <v>186</v>
      </c>
      <c r="C552" s="347" t="s">
        <v>167</v>
      </c>
      <c r="D552" s="350"/>
      <c r="E552" s="32"/>
      <c r="F552" s="352" t="s">
        <v>197</v>
      </c>
      <c r="G552" s="353"/>
      <c r="H552" s="353"/>
      <c r="I552" s="353"/>
      <c r="J552" s="353"/>
      <c r="K552" s="354"/>
      <c r="L552" s="32"/>
      <c r="M552" s="352" t="s">
        <v>203</v>
      </c>
      <c r="N552" s="353"/>
      <c r="O552" s="354"/>
      <c r="P552" s="32"/>
      <c r="Q552" s="32"/>
      <c r="R552" s="355" t="s">
        <v>451</v>
      </c>
      <c r="S552" s="356" t="s">
        <v>451</v>
      </c>
      <c r="T552" s="32"/>
      <c r="U552" s="32"/>
      <c r="V552" s="357" t="s">
        <v>452</v>
      </c>
    </row>
    <row r="553" spans="1:22" x14ac:dyDescent="0.25">
      <c r="M553" s="24" t="s">
        <v>198</v>
      </c>
      <c r="N553" s="25" t="s">
        <v>199</v>
      </c>
      <c r="O553" s="26" t="s">
        <v>200</v>
      </c>
      <c r="R553" s="176"/>
      <c r="S553" s="176"/>
      <c r="V553" s="176"/>
    </row>
    <row r="554" spans="1:22" ht="16.2" thickBot="1" x14ac:dyDescent="0.35">
      <c r="B554" s="121" t="s">
        <v>179</v>
      </c>
      <c r="C554" s="121" t="s">
        <v>179</v>
      </c>
      <c r="D554" s="121" t="s">
        <v>179</v>
      </c>
      <c r="M554" s="27">
        <v>5.2600000000000001E-2</v>
      </c>
      <c r="N554" s="28">
        <v>0.1052</v>
      </c>
      <c r="O554" s="29">
        <v>0.1578</v>
      </c>
      <c r="R554" s="348"/>
      <c r="S554" s="348"/>
      <c r="V554" s="348"/>
    </row>
    <row r="555" spans="1:22" x14ac:dyDescent="0.25">
      <c r="A555" s="6"/>
      <c r="B555" s="1" t="s">
        <v>98</v>
      </c>
      <c r="C555" s="1" t="s">
        <v>469</v>
      </c>
      <c r="D555" s="1" t="s">
        <v>469</v>
      </c>
      <c r="E555" s="6"/>
      <c r="K555" s="176"/>
      <c r="L555" s="6"/>
      <c r="M555" s="176"/>
      <c r="N555" s="176"/>
      <c r="O555" s="176"/>
      <c r="P555" s="6"/>
      <c r="Q555" s="6"/>
      <c r="R555" s="349" t="s">
        <v>211</v>
      </c>
      <c r="S555" s="349" t="s">
        <v>210</v>
      </c>
      <c r="T555" s="6"/>
      <c r="U555" s="6"/>
      <c r="V555" s="349" t="s">
        <v>471</v>
      </c>
    </row>
    <row r="556" spans="1:22" ht="13.8" thickBot="1" x14ac:dyDescent="0.3">
      <c r="A556" s="13"/>
      <c r="B556" s="1" t="s">
        <v>34</v>
      </c>
      <c r="C556" s="1" t="s">
        <v>34</v>
      </c>
      <c r="D556" s="35" t="s">
        <v>470</v>
      </c>
      <c r="E556" s="13"/>
      <c r="F556" s="13" t="s">
        <v>201</v>
      </c>
      <c r="G556" s="13" t="s">
        <v>201</v>
      </c>
      <c r="H556" s="13" t="s">
        <v>201</v>
      </c>
      <c r="I556" s="13" t="s">
        <v>201</v>
      </c>
      <c r="J556" s="13" t="s">
        <v>201</v>
      </c>
      <c r="K556" s="13" t="s">
        <v>201</v>
      </c>
      <c r="L556" s="13"/>
      <c r="M556" s="13" t="s">
        <v>155</v>
      </c>
      <c r="N556" s="13" t="s">
        <v>155</v>
      </c>
      <c r="O556" s="13" t="s">
        <v>155</v>
      </c>
      <c r="P556" s="13"/>
      <c r="Q556" s="13"/>
      <c r="R556" s="160" t="s">
        <v>212</v>
      </c>
      <c r="S556" s="160" t="s">
        <v>212</v>
      </c>
      <c r="T556" s="13"/>
      <c r="U556" s="13"/>
      <c r="V556" s="160" t="s">
        <v>212</v>
      </c>
    </row>
    <row r="557" spans="1:22" ht="13.8" thickBot="1" x14ac:dyDescent="0.3">
      <c r="A557" s="34" t="s">
        <v>27</v>
      </c>
      <c r="B557" s="330" t="str">
        <f>$C$552</f>
        <v>cat 14</v>
      </c>
      <c r="C557" s="330" t="str">
        <f>$C$552</f>
        <v>cat 14</v>
      </c>
      <c r="D557" s="330" t="str">
        <f>$C$552</f>
        <v>cat 14</v>
      </c>
      <c r="E557" s="115"/>
      <c r="F557" s="114">
        <v>0.26</v>
      </c>
      <c r="G557" s="114">
        <v>0.56000000000000005</v>
      </c>
      <c r="H557" s="114">
        <v>0.35</v>
      </c>
      <c r="I557" s="114">
        <v>0.5</v>
      </c>
      <c r="J557" s="114">
        <v>0.3</v>
      </c>
      <c r="K557" s="114">
        <v>0.2</v>
      </c>
      <c r="L557" s="115"/>
      <c r="M557" s="211">
        <v>5.2600000000000001E-2</v>
      </c>
      <c r="N557" s="211">
        <v>0.1052</v>
      </c>
      <c r="O557" s="211">
        <v>0.1578</v>
      </c>
      <c r="P557" s="115"/>
      <c r="Q557" s="114" t="s">
        <v>27</v>
      </c>
      <c r="R557" s="330" t="str">
        <f>$C$552</f>
        <v>cat 14</v>
      </c>
      <c r="S557" s="330" t="str">
        <f>$C$552</f>
        <v>cat 14</v>
      </c>
      <c r="T557" s="115"/>
      <c r="U557" s="114" t="s">
        <v>27</v>
      </c>
      <c r="V557" s="330" t="str">
        <f>$C$552</f>
        <v>cat 14</v>
      </c>
    </row>
    <row r="558" spans="1:22" x14ac:dyDescent="0.25">
      <c r="A558" s="331">
        <v>0</v>
      </c>
      <c r="B558" s="164">
        <f t="shared" ref="B558:B593" si="126">VLOOKUP(C$552,ificbasisdoel,$A558+2,FALSE)</f>
        <v>2612.75</v>
      </c>
      <c r="C558" s="343">
        <f>ROUND(B558*index!$O$8,2)</f>
        <v>2718.31</v>
      </c>
      <c r="D558" s="215">
        <f>ROUND(C558*12/1976,4)</f>
        <v>16.507999999999999</v>
      </c>
      <c r="E558" s="31"/>
      <c r="F558" s="332">
        <f t="shared" ref="F558:F593" si="127">ROUND(D558*$F$8,4)</f>
        <v>4.2920999999999996</v>
      </c>
      <c r="G558" s="333">
        <f t="shared" ref="G558:G593" si="128">ROUND(D558*$G$8,4)</f>
        <v>9.2445000000000004</v>
      </c>
      <c r="H558" s="333">
        <f t="shared" ref="H558:H593" si="129">ROUND(D558*$H$8,4)</f>
        <v>5.7778</v>
      </c>
      <c r="I558" s="333">
        <f t="shared" ref="I558:I593" si="130">ROUND(D558*$I$8,4)</f>
        <v>8.2539999999999996</v>
      </c>
      <c r="J558" s="333">
        <f t="shared" ref="J558:J593" si="131">ROUND(D558*$J$8,4)</f>
        <v>4.9523999999999999</v>
      </c>
      <c r="K558" s="334">
        <f t="shared" ref="K558:K593" si="132">ROUND(D558*$K$8,4)</f>
        <v>3.3016000000000001</v>
      </c>
      <c r="L558" s="31"/>
      <c r="M558" s="338">
        <f>ROUND(C558*$M$8,2)</f>
        <v>142.97999999999999</v>
      </c>
      <c r="N558" s="339">
        <f>ROUND(C558*$N$8,2)</f>
        <v>285.97000000000003</v>
      </c>
      <c r="O558" s="340">
        <f>ROUND(C558*$O$8,2)</f>
        <v>428.95</v>
      </c>
      <c r="P558" s="105"/>
      <c r="Q558" s="341">
        <v>0</v>
      </c>
      <c r="R558" s="338">
        <f>ROUND(index!$O$33+(C558*12)*index!$O$34,2)</f>
        <v>1172.97</v>
      </c>
      <c r="S558" s="340">
        <f>ROUND(index!$O$37+(C558*12)*index!$O$38,2)</f>
        <v>847.37</v>
      </c>
      <c r="T558" s="31"/>
      <c r="U558" s="341">
        <v>0</v>
      </c>
      <c r="V558" s="342">
        <f>ROUND(index!$O$41+(C558*12)*index!$O$42,2)</f>
        <v>2020.35</v>
      </c>
    </row>
    <row r="559" spans="1:22" x14ac:dyDescent="0.25">
      <c r="A559" s="108">
        <v>1</v>
      </c>
      <c r="B559" s="164">
        <f t="shared" si="126"/>
        <v>2706.81</v>
      </c>
      <c r="C559" s="344">
        <f>ROUND(B559*index!$O$8,2)</f>
        <v>2816.17</v>
      </c>
      <c r="D559" s="216">
        <f t="shared" ref="D559:D593" si="133">ROUND(C559*12/1976,4)</f>
        <v>17.1022</v>
      </c>
      <c r="E559" s="31"/>
      <c r="F559" s="37">
        <f t="shared" si="127"/>
        <v>4.4466000000000001</v>
      </c>
      <c r="G559" s="22">
        <f t="shared" si="128"/>
        <v>9.5771999999999995</v>
      </c>
      <c r="H559" s="22">
        <f t="shared" si="129"/>
        <v>5.9858000000000002</v>
      </c>
      <c r="I559" s="22">
        <f t="shared" si="130"/>
        <v>8.5510999999999999</v>
      </c>
      <c r="J559" s="22">
        <f t="shared" si="131"/>
        <v>5.1307</v>
      </c>
      <c r="K559" s="38">
        <f t="shared" si="132"/>
        <v>3.4203999999999999</v>
      </c>
      <c r="L559" s="31"/>
      <c r="M559" s="44">
        <f t="shared" ref="M559:M593" si="134">ROUND(C559*$M$8,2)</f>
        <v>148.13</v>
      </c>
      <c r="N559" s="20">
        <f t="shared" ref="N559:N593" si="135">ROUND(C559*$N$8,2)</f>
        <v>296.26</v>
      </c>
      <c r="O559" s="45">
        <f t="shared" ref="O559:O593" si="136">ROUND(C559*$O$8,2)</f>
        <v>444.39</v>
      </c>
      <c r="P559" s="105"/>
      <c r="Q559" s="145">
        <v>1</v>
      </c>
      <c r="R559" s="44">
        <f>ROUND(index!$O$33+(C559*12)*index!$O$34,2)</f>
        <v>1202.33</v>
      </c>
      <c r="S559" s="45">
        <f>ROUND(index!$O$37+(C559*12)*index!$O$38,2)</f>
        <v>853.6</v>
      </c>
      <c r="T559" s="31"/>
      <c r="U559" s="145">
        <v>1</v>
      </c>
      <c r="V559" s="259">
        <f>ROUND(index!$O$41+(C559*12)*index!$O$42,2)</f>
        <v>2055.9299999999998</v>
      </c>
    </row>
    <row r="560" spans="1:22" x14ac:dyDescent="0.25">
      <c r="A560" s="108">
        <v>2</v>
      </c>
      <c r="B560" s="164">
        <f t="shared" si="126"/>
        <v>2796.95</v>
      </c>
      <c r="C560" s="344">
        <f>ROUND(B560*index!$O$8,2)</f>
        <v>2909.95</v>
      </c>
      <c r="D560" s="216">
        <f t="shared" si="133"/>
        <v>17.671800000000001</v>
      </c>
      <c r="E560" s="31"/>
      <c r="F560" s="37">
        <f t="shared" si="127"/>
        <v>4.5946999999999996</v>
      </c>
      <c r="G560" s="22">
        <f t="shared" si="128"/>
        <v>9.8962000000000003</v>
      </c>
      <c r="H560" s="22">
        <f t="shared" si="129"/>
        <v>6.1851000000000003</v>
      </c>
      <c r="I560" s="22">
        <f t="shared" si="130"/>
        <v>8.8359000000000005</v>
      </c>
      <c r="J560" s="22">
        <f t="shared" si="131"/>
        <v>5.3014999999999999</v>
      </c>
      <c r="K560" s="38">
        <f t="shared" si="132"/>
        <v>3.5344000000000002</v>
      </c>
      <c r="L560" s="31"/>
      <c r="M560" s="44">
        <f t="shared" si="134"/>
        <v>153.06</v>
      </c>
      <c r="N560" s="20">
        <f t="shared" si="135"/>
        <v>306.13</v>
      </c>
      <c r="O560" s="45">
        <f t="shared" si="136"/>
        <v>459.19</v>
      </c>
      <c r="P560" s="105"/>
      <c r="Q560" s="145">
        <v>2</v>
      </c>
      <c r="R560" s="44">
        <f>ROUND(index!$O$33+(C560*12)*index!$O$34,2)</f>
        <v>1230.47</v>
      </c>
      <c r="S560" s="45">
        <f>ROUND(index!$O$37+(C560*12)*index!$O$38,2)</f>
        <v>859.56</v>
      </c>
      <c r="T560" s="31"/>
      <c r="U560" s="145">
        <v>2</v>
      </c>
      <c r="V560" s="259">
        <f>ROUND(index!$O$41+(C560*12)*index!$O$42,2)</f>
        <v>2090.0300000000002</v>
      </c>
    </row>
    <row r="561" spans="1:22" x14ac:dyDescent="0.25">
      <c r="A561" s="108">
        <v>3</v>
      </c>
      <c r="B561" s="164">
        <f t="shared" si="126"/>
        <v>2883.1</v>
      </c>
      <c r="C561" s="344">
        <f>ROUND(B561*index!$O$8,2)</f>
        <v>2999.58</v>
      </c>
      <c r="D561" s="216">
        <f t="shared" si="133"/>
        <v>18.216100000000001</v>
      </c>
      <c r="E561" s="31"/>
      <c r="F561" s="37">
        <f t="shared" si="127"/>
        <v>4.7362000000000002</v>
      </c>
      <c r="G561" s="22">
        <f t="shared" si="128"/>
        <v>10.201000000000001</v>
      </c>
      <c r="H561" s="22">
        <f t="shared" si="129"/>
        <v>6.3756000000000004</v>
      </c>
      <c r="I561" s="22">
        <f t="shared" si="130"/>
        <v>9.1081000000000003</v>
      </c>
      <c r="J561" s="22">
        <f t="shared" si="131"/>
        <v>5.4648000000000003</v>
      </c>
      <c r="K561" s="38">
        <f t="shared" si="132"/>
        <v>3.6432000000000002</v>
      </c>
      <c r="L561" s="31"/>
      <c r="M561" s="44">
        <f t="shared" si="134"/>
        <v>157.78</v>
      </c>
      <c r="N561" s="20">
        <f t="shared" si="135"/>
        <v>315.56</v>
      </c>
      <c r="O561" s="45">
        <f t="shared" si="136"/>
        <v>473.33</v>
      </c>
      <c r="P561" s="105"/>
      <c r="Q561" s="145">
        <v>3</v>
      </c>
      <c r="R561" s="44">
        <f>ROUND(index!$O$33+(C561*12)*index!$O$34,2)</f>
        <v>1257.3499999999999</v>
      </c>
      <c r="S561" s="45">
        <f>ROUND(index!$O$37+(C561*12)*index!$O$38,2)</f>
        <v>865.26</v>
      </c>
      <c r="T561" s="31"/>
      <c r="U561" s="145">
        <v>3</v>
      </c>
      <c r="V561" s="259">
        <f>ROUND(index!$O$41+(C561*12)*index!$O$42,2)</f>
        <v>2122.62</v>
      </c>
    </row>
    <row r="562" spans="1:22" x14ac:dyDescent="0.25">
      <c r="A562" s="108">
        <v>4</v>
      </c>
      <c r="B562" s="164">
        <f t="shared" si="126"/>
        <v>2965.25</v>
      </c>
      <c r="C562" s="344">
        <f>ROUND(B562*index!$O$8,2)</f>
        <v>3085.05</v>
      </c>
      <c r="D562" s="216">
        <f t="shared" si="133"/>
        <v>18.735099999999999</v>
      </c>
      <c r="E562" s="31"/>
      <c r="F562" s="37">
        <f t="shared" si="127"/>
        <v>4.8711000000000002</v>
      </c>
      <c r="G562" s="22">
        <f t="shared" si="128"/>
        <v>10.4917</v>
      </c>
      <c r="H562" s="22">
        <f t="shared" si="129"/>
        <v>6.5572999999999997</v>
      </c>
      <c r="I562" s="22">
        <f t="shared" si="130"/>
        <v>9.3675999999999995</v>
      </c>
      <c r="J562" s="22">
        <f t="shared" si="131"/>
        <v>5.6204999999999998</v>
      </c>
      <c r="K562" s="38">
        <f t="shared" si="132"/>
        <v>3.7469999999999999</v>
      </c>
      <c r="L562" s="31"/>
      <c r="M562" s="44">
        <f t="shared" si="134"/>
        <v>162.27000000000001</v>
      </c>
      <c r="N562" s="20">
        <f t="shared" si="135"/>
        <v>324.55</v>
      </c>
      <c r="O562" s="45">
        <f t="shared" si="136"/>
        <v>486.82</v>
      </c>
      <c r="P562" s="105"/>
      <c r="Q562" s="145">
        <v>4</v>
      </c>
      <c r="R562" s="44">
        <f>ROUND(index!$O$33+(C562*12)*index!$O$34,2)</f>
        <v>1283</v>
      </c>
      <c r="S562" s="45">
        <f>ROUND(index!$O$37+(C562*12)*index!$O$38,2)</f>
        <v>870.7</v>
      </c>
      <c r="T562" s="31"/>
      <c r="U562" s="145">
        <v>4</v>
      </c>
      <c r="V562" s="259">
        <f>ROUND(index!$O$41+(C562*12)*index!$O$42,2)</f>
        <v>2153.69</v>
      </c>
    </row>
    <row r="563" spans="1:22" x14ac:dyDescent="0.25">
      <c r="A563" s="108">
        <v>5</v>
      </c>
      <c r="B563" s="164">
        <f t="shared" si="126"/>
        <v>3043.4</v>
      </c>
      <c r="C563" s="344">
        <f>ROUND(B563*index!$O$8,2)</f>
        <v>3166.35</v>
      </c>
      <c r="D563" s="216">
        <f t="shared" si="133"/>
        <v>19.2288</v>
      </c>
      <c r="E563" s="31"/>
      <c r="F563" s="37">
        <f t="shared" si="127"/>
        <v>4.9995000000000003</v>
      </c>
      <c r="G563" s="22">
        <f t="shared" si="128"/>
        <v>10.7681</v>
      </c>
      <c r="H563" s="22">
        <f t="shared" si="129"/>
        <v>6.7301000000000002</v>
      </c>
      <c r="I563" s="22">
        <f t="shared" si="130"/>
        <v>9.6143999999999998</v>
      </c>
      <c r="J563" s="22">
        <f t="shared" si="131"/>
        <v>5.7686000000000002</v>
      </c>
      <c r="K563" s="38">
        <f t="shared" si="132"/>
        <v>3.8458000000000001</v>
      </c>
      <c r="L563" s="31"/>
      <c r="M563" s="44">
        <f t="shared" si="134"/>
        <v>166.55</v>
      </c>
      <c r="N563" s="20">
        <f t="shared" si="135"/>
        <v>333.1</v>
      </c>
      <c r="O563" s="45">
        <f t="shared" si="136"/>
        <v>499.65</v>
      </c>
      <c r="P563" s="105"/>
      <c r="Q563" s="145">
        <v>5</v>
      </c>
      <c r="R563" s="44">
        <f>ROUND(index!$O$33+(C563*12)*index!$O$34,2)</f>
        <v>1307.3900000000001</v>
      </c>
      <c r="S563" s="45">
        <f>ROUND(index!$O$37+(C563*12)*index!$O$38,2)</f>
        <v>875.87</v>
      </c>
      <c r="T563" s="31"/>
      <c r="U563" s="145">
        <v>5</v>
      </c>
      <c r="V563" s="259">
        <f>ROUND(index!$O$41+(C563*12)*index!$O$42,2)</f>
        <v>2183.25</v>
      </c>
    </row>
    <row r="564" spans="1:22" x14ac:dyDescent="0.25">
      <c r="A564" s="108">
        <v>6</v>
      </c>
      <c r="B564" s="164">
        <f t="shared" si="126"/>
        <v>3117.59</v>
      </c>
      <c r="C564" s="344">
        <f>ROUND(B564*index!$O$8,2)</f>
        <v>3243.54</v>
      </c>
      <c r="D564" s="216">
        <f t="shared" si="133"/>
        <v>19.697600000000001</v>
      </c>
      <c r="E564" s="31"/>
      <c r="F564" s="37">
        <f t="shared" si="127"/>
        <v>5.1214000000000004</v>
      </c>
      <c r="G564" s="22">
        <f t="shared" si="128"/>
        <v>11.0307</v>
      </c>
      <c r="H564" s="22">
        <f t="shared" si="129"/>
        <v>6.8941999999999997</v>
      </c>
      <c r="I564" s="22">
        <f t="shared" si="130"/>
        <v>9.8488000000000007</v>
      </c>
      <c r="J564" s="22">
        <f t="shared" si="131"/>
        <v>5.9093</v>
      </c>
      <c r="K564" s="38">
        <f t="shared" si="132"/>
        <v>3.9394999999999998</v>
      </c>
      <c r="L564" s="31"/>
      <c r="M564" s="44">
        <f t="shared" si="134"/>
        <v>170.61</v>
      </c>
      <c r="N564" s="20">
        <f t="shared" si="135"/>
        <v>341.22</v>
      </c>
      <c r="O564" s="45">
        <f t="shared" si="136"/>
        <v>511.83</v>
      </c>
      <c r="P564" s="105"/>
      <c r="Q564" s="145">
        <v>6</v>
      </c>
      <c r="R564" s="44">
        <f>ROUND(index!$O$33+(C564*12)*index!$O$34,2)</f>
        <v>1330.54</v>
      </c>
      <c r="S564" s="45">
        <f>ROUND(index!$O$37+(C564*12)*index!$O$38,2)</f>
        <v>880.78</v>
      </c>
      <c r="T564" s="31"/>
      <c r="U564" s="145">
        <v>6</v>
      </c>
      <c r="V564" s="259">
        <f>ROUND(index!$O$41+(C564*12)*index!$O$42,2)</f>
        <v>2211.3200000000002</v>
      </c>
    </row>
    <row r="565" spans="1:22" x14ac:dyDescent="0.25">
      <c r="A565" s="108">
        <v>7</v>
      </c>
      <c r="B565" s="164">
        <f t="shared" si="126"/>
        <v>3187.89</v>
      </c>
      <c r="C565" s="344">
        <f>ROUND(B565*index!$O$8,2)</f>
        <v>3316.68</v>
      </c>
      <c r="D565" s="216">
        <f t="shared" si="133"/>
        <v>20.1418</v>
      </c>
      <c r="E565" s="31"/>
      <c r="F565" s="37">
        <f t="shared" si="127"/>
        <v>5.2369000000000003</v>
      </c>
      <c r="G565" s="22">
        <f t="shared" si="128"/>
        <v>11.279400000000001</v>
      </c>
      <c r="H565" s="22">
        <f t="shared" si="129"/>
        <v>7.0495999999999999</v>
      </c>
      <c r="I565" s="22">
        <f t="shared" si="130"/>
        <v>10.0709</v>
      </c>
      <c r="J565" s="22">
        <f t="shared" si="131"/>
        <v>6.0425000000000004</v>
      </c>
      <c r="K565" s="38">
        <f t="shared" si="132"/>
        <v>4.0284000000000004</v>
      </c>
      <c r="L565" s="31"/>
      <c r="M565" s="44">
        <f t="shared" si="134"/>
        <v>174.46</v>
      </c>
      <c r="N565" s="20">
        <f t="shared" si="135"/>
        <v>348.91</v>
      </c>
      <c r="O565" s="45">
        <f t="shared" si="136"/>
        <v>523.37</v>
      </c>
      <c r="P565" s="105"/>
      <c r="Q565" s="145">
        <v>7</v>
      </c>
      <c r="R565" s="44">
        <f>ROUND(index!$O$33+(C565*12)*index!$O$34,2)</f>
        <v>1352.48</v>
      </c>
      <c r="S565" s="45">
        <f>ROUND(index!$O$37+(C565*12)*index!$O$38,2)</f>
        <v>885.43</v>
      </c>
      <c r="T565" s="31"/>
      <c r="U565" s="145">
        <v>7</v>
      </c>
      <c r="V565" s="259">
        <f>ROUND(index!$O$41+(C565*12)*index!$O$42,2)</f>
        <v>2237.91</v>
      </c>
    </row>
    <row r="566" spans="1:22" x14ac:dyDescent="0.25">
      <c r="A566" s="108">
        <v>8</v>
      </c>
      <c r="B566" s="164">
        <f t="shared" si="126"/>
        <v>3254.39</v>
      </c>
      <c r="C566" s="344">
        <f>ROUND(B566*index!$O$8,2)</f>
        <v>3385.87</v>
      </c>
      <c r="D566" s="216">
        <f t="shared" si="133"/>
        <v>20.562000000000001</v>
      </c>
      <c r="E566" s="31"/>
      <c r="F566" s="37">
        <f t="shared" si="127"/>
        <v>5.3460999999999999</v>
      </c>
      <c r="G566" s="22">
        <f t="shared" si="128"/>
        <v>11.514699999999999</v>
      </c>
      <c r="H566" s="22">
        <f t="shared" si="129"/>
        <v>7.1966999999999999</v>
      </c>
      <c r="I566" s="22">
        <f t="shared" si="130"/>
        <v>10.281000000000001</v>
      </c>
      <c r="J566" s="22">
        <f t="shared" si="131"/>
        <v>6.1685999999999996</v>
      </c>
      <c r="K566" s="38">
        <f t="shared" si="132"/>
        <v>4.1124000000000001</v>
      </c>
      <c r="L566" s="31"/>
      <c r="M566" s="44">
        <f t="shared" si="134"/>
        <v>178.1</v>
      </c>
      <c r="N566" s="20">
        <f t="shared" si="135"/>
        <v>356.19</v>
      </c>
      <c r="O566" s="45">
        <f t="shared" si="136"/>
        <v>534.29</v>
      </c>
      <c r="P566" s="105"/>
      <c r="Q566" s="145">
        <v>8</v>
      </c>
      <c r="R566" s="44">
        <f>ROUND(index!$O$33+(C566*12)*index!$O$34,2)</f>
        <v>1373.24</v>
      </c>
      <c r="S566" s="45">
        <f>ROUND(index!$O$37+(C566*12)*index!$O$38,2)</f>
        <v>889.83</v>
      </c>
      <c r="T566" s="31"/>
      <c r="U566" s="145">
        <v>8</v>
      </c>
      <c r="V566" s="259">
        <f>ROUND(index!$O$41+(C566*12)*index!$O$42,2)</f>
        <v>2263.0700000000002</v>
      </c>
    </row>
    <row r="567" spans="1:22" x14ac:dyDescent="0.25">
      <c r="A567" s="108">
        <v>9</v>
      </c>
      <c r="B567" s="164">
        <f t="shared" si="126"/>
        <v>3317.18</v>
      </c>
      <c r="C567" s="344">
        <f>ROUND(B567*index!$O$8,2)</f>
        <v>3451.19</v>
      </c>
      <c r="D567" s="216">
        <f t="shared" si="133"/>
        <v>20.958600000000001</v>
      </c>
      <c r="E567" s="31"/>
      <c r="F567" s="37">
        <f t="shared" si="127"/>
        <v>5.4492000000000003</v>
      </c>
      <c r="G567" s="22">
        <f t="shared" si="128"/>
        <v>11.736800000000001</v>
      </c>
      <c r="H567" s="22">
        <f t="shared" si="129"/>
        <v>7.3354999999999997</v>
      </c>
      <c r="I567" s="22">
        <f t="shared" si="130"/>
        <v>10.4793</v>
      </c>
      <c r="J567" s="22">
        <f t="shared" si="131"/>
        <v>6.2876000000000003</v>
      </c>
      <c r="K567" s="38">
        <f t="shared" si="132"/>
        <v>4.1917</v>
      </c>
      <c r="L567" s="31"/>
      <c r="M567" s="44">
        <f t="shared" si="134"/>
        <v>181.53</v>
      </c>
      <c r="N567" s="20">
        <f t="shared" si="135"/>
        <v>363.07</v>
      </c>
      <c r="O567" s="45">
        <f t="shared" si="136"/>
        <v>544.6</v>
      </c>
      <c r="P567" s="105"/>
      <c r="Q567" s="145">
        <v>9</v>
      </c>
      <c r="R567" s="44">
        <f>ROUND(index!$O$33+(C567*12)*index!$O$34,2)</f>
        <v>1392.84</v>
      </c>
      <c r="S567" s="45">
        <f>ROUND(index!$O$37+(C567*12)*index!$O$38,2)</f>
        <v>893.99</v>
      </c>
      <c r="T567" s="31"/>
      <c r="U567" s="145">
        <v>9</v>
      </c>
      <c r="V567" s="259">
        <f>ROUND(index!$O$41+(C567*12)*index!$O$42,2)</f>
        <v>2286.8200000000002</v>
      </c>
    </row>
    <row r="568" spans="1:22" x14ac:dyDescent="0.25">
      <c r="A568" s="108">
        <v>10</v>
      </c>
      <c r="B568" s="164">
        <f t="shared" si="126"/>
        <v>3376.39</v>
      </c>
      <c r="C568" s="344">
        <f>ROUND(B568*index!$O$8,2)</f>
        <v>3512.8</v>
      </c>
      <c r="D568" s="216">
        <f t="shared" si="133"/>
        <v>21.332799999999999</v>
      </c>
      <c r="E568" s="31"/>
      <c r="F568" s="37">
        <f t="shared" si="127"/>
        <v>5.5465</v>
      </c>
      <c r="G568" s="22">
        <f t="shared" si="128"/>
        <v>11.946400000000001</v>
      </c>
      <c r="H568" s="22">
        <f t="shared" si="129"/>
        <v>7.4664999999999999</v>
      </c>
      <c r="I568" s="22">
        <f t="shared" si="130"/>
        <v>10.666399999999999</v>
      </c>
      <c r="J568" s="22">
        <f t="shared" si="131"/>
        <v>6.3997999999999999</v>
      </c>
      <c r="K568" s="38">
        <f t="shared" si="132"/>
        <v>4.2666000000000004</v>
      </c>
      <c r="L568" s="31"/>
      <c r="M568" s="44">
        <f t="shared" si="134"/>
        <v>184.77</v>
      </c>
      <c r="N568" s="20">
        <f t="shared" si="135"/>
        <v>369.55</v>
      </c>
      <c r="O568" s="45">
        <f t="shared" si="136"/>
        <v>554.32000000000005</v>
      </c>
      <c r="P568" s="105"/>
      <c r="Q568" s="145">
        <v>10</v>
      </c>
      <c r="R568" s="44">
        <f>ROUND(index!$O$33+(C568*12)*index!$O$34,2)</f>
        <v>1411.32</v>
      </c>
      <c r="S568" s="45">
        <f>ROUND(index!$O$37+(C568*12)*index!$O$38,2)</f>
        <v>897.9</v>
      </c>
      <c r="T568" s="31"/>
      <c r="U568" s="145">
        <v>10</v>
      </c>
      <c r="V568" s="259">
        <f>ROUND(index!$O$41+(C568*12)*index!$O$42,2)</f>
        <v>2309.2199999999998</v>
      </c>
    </row>
    <row r="569" spans="1:22" x14ac:dyDescent="0.25">
      <c r="A569" s="108">
        <v>11</v>
      </c>
      <c r="B569" s="164">
        <f t="shared" si="126"/>
        <v>3432.13</v>
      </c>
      <c r="C569" s="344">
        <f>ROUND(B569*index!$O$8,2)</f>
        <v>3570.79</v>
      </c>
      <c r="D569" s="216">
        <f t="shared" si="133"/>
        <v>21.684999999999999</v>
      </c>
      <c r="E569" s="31"/>
      <c r="F569" s="37">
        <f t="shared" si="127"/>
        <v>5.6380999999999997</v>
      </c>
      <c r="G569" s="22">
        <f t="shared" si="128"/>
        <v>12.143599999999999</v>
      </c>
      <c r="H569" s="22">
        <f t="shared" si="129"/>
        <v>7.5898000000000003</v>
      </c>
      <c r="I569" s="22">
        <f t="shared" si="130"/>
        <v>10.842499999999999</v>
      </c>
      <c r="J569" s="22">
        <f t="shared" si="131"/>
        <v>6.5054999999999996</v>
      </c>
      <c r="K569" s="38">
        <f t="shared" si="132"/>
        <v>4.3369999999999997</v>
      </c>
      <c r="L569" s="31"/>
      <c r="M569" s="44">
        <f t="shared" si="134"/>
        <v>187.82</v>
      </c>
      <c r="N569" s="20">
        <f t="shared" si="135"/>
        <v>375.65</v>
      </c>
      <c r="O569" s="45">
        <f t="shared" si="136"/>
        <v>563.47</v>
      </c>
      <c r="P569" s="105"/>
      <c r="Q569" s="145">
        <v>11</v>
      </c>
      <c r="R569" s="44">
        <f>ROUND(index!$O$33+(C569*12)*index!$O$34,2)</f>
        <v>1428.72</v>
      </c>
      <c r="S569" s="45">
        <f>ROUND(index!$O$37+(C569*12)*index!$O$38,2)</f>
        <v>901.59</v>
      </c>
      <c r="T569" s="31"/>
      <c r="U569" s="145">
        <v>11</v>
      </c>
      <c r="V569" s="259">
        <f>ROUND(index!$O$41+(C569*12)*index!$O$42,2)</f>
        <v>2330.31</v>
      </c>
    </row>
    <row r="570" spans="1:22" x14ac:dyDescent="0.25">
      <c r="A570" s="108">
        <v>12</v>
      </c>
      <c r="B570" s="164">
        <f t="shared" si="126"/>
        <v>3484.54</v>
      </c>
      <c r="C570" s="344">
        <f>ROUND(B570*index!$O$8,2)</f>
        <v>3625.32</v>
      </c>
      <c r="D570" s="216">
        <f t="shared" si="133"/>
        <v>22.016100000000002</v>
      </c>
      <c r="E570" s="31"/>
      <c r="F570" s="37">
        <f t="shared" si="127"/>
        <v>5.7241999999999997</v>
      </c>
      <c r="G570" s="22">
        <f t="shared" si="128"/>
        <v>12.329000000000001</v>
      </c>
      <c r="H570" s="22">
        <f t="shared" si="129"/>
        <v>7.7055999999999996</v>
      </c>
      <c r="I570" s="22">
        <f t="shared" si="130"/>
        <v>11.008100000000001</v>
      </c>
      <c r="J570" s="22">
        <f t="shared" si="131"/>
        <v>6.6048</v>
      </c>
      <c r="K570" s="38">
        <f t="shared" si="132"/>
        <v>4.4032</v>
      </c>
      <c r="L570" s="31"/>
      <c r="M570" s="44">
        <f t="shared" si="134"/>
        <v>190.69</v>
      </c>
      <c r="N570" s="20">
        <f t="shared" si="135"/>
        <v>381.38</v>
      </c>
      <c r="O570" s="45">
        <f t="shared" si="136"/>
        <v>572.08000000000004</v>
      </c>
      <c r="P570" s="105"/>
      <c r="Q570" s="145">
        <v>12</v>
      </c>
      <c r="R570" s="44">
        <f>ROUND(index!$O$33+(C570*12)*index!$O$34,2)</f>
        <v>1445.08</v>
      </c>
      <c r="S570" s="45">
        <f>ROUND(index!$O$37+(C570*12)*index!$O$38,2)</f>
        <v>905.06</v>
      </c>
      <c r="T570" s="31"/>
      <c r="U570" s="145">
        <v>12</v>
      </c>
      <c r="V570" s="259">
        <f>ROUND(index!$O$41+(C570*12)*index!$O$42,2)</f>
        <v>2350.14</v>
      </c>
    </row>
    <row r="571" spans="1:22" x14ac:dyDescent="0.25">
      <c r="A571" s="108">
        <v>13</v>
      </c>
      <c r="B571" s="164">
        <f t="shared" si="126"/>
        <v>3533.76</v>
      </c>
      <c r="C571" s="344">
        <f>ROUND(B571*index!$O$8,2)</f>
        <v>3676.52</v>
      </c>
      <c r="D571" s="216">
        <f t="shared" si="133"/>
        <v>22.327000000000002</v>
      </c>
      <c r="E571" s="31"/>
      <c r="F571" s="37">
        <f t="shared" si="127"/>
        <v>5.8049999999999997</v>
      </c>
      <c r="G571" s="22">
        <f t="shared" si="128"/>
        <v>12.5031</v>
      </c>
      <c r="H571" s="22">
        <f t="shared" si="129"/>
        <v>7.8144999999999998</v>
      </c>
      <c r="I571" s="22">
        <f t="shared" si="130"/>
        <v>11.163500000000001</v>
      </c>
      <c r="J571" s="22">
        <f t="shared" si="131"/>
        <v>6.6981000000000002</v>
      </c>
      <c r="K571" s="38">
        <f t="shared" si="132"/>
        <v>4.4653999999999998</v>
      </c>
      <c r="L571" s="31"/>
      <c r="M571" s="44">
        <f t="shared" si="134"/>
        <v>193.38</v>
      </c>
      <c r="N571" s="20">
        <f t="shared" si="135"/>
        <v>386.77</v>
      </c>
      <c r="O571" s="45">
        <f t="shared" si="136"/>
        <v>580.15</v>
      </c>
      <c r="P571" s="105"/>
      <c r="Q571" s="145">
        <v>13</v>
      </c>
      <c r="R571" s="44">
        <f>ROUND(index!$O$33+(C571*12)*index!$O$34,2)</f>
        <v>1460.44</v>
      </c>
      <c r="S571" s="45">
        <f>ROUND(index!$O$37+(C571*12)*index!$O$38,2)</f>
        <v>908.32</v>
      </c>
      <c r="T571" s="31"/>
      <c r="U571" s="145">
        <v>13</v>
      </c>
      <c r="V571" s="259">
        <f>ROUND(index!$O$41+(C571*12)*index!$O$42,2)</f>
        <v>2368.75</v>
      </c>
    </row>
    <row r="572" spans="1:22" x14ac:dyDescent="0.25">
      <c r="A572" s="108">
        <v>14</v>
      </c>
      <c r="B572" s="164">
        <f t="shared" si="126"/>
        <v>3579.93</v>
      </c>
      <c r="C572" s="344">
        <f>ROUND(B572*index!$O$8,2)</f>
        <v>3724.56</v>
      </c>
      <c r="D572" s="216">
        <f t="shared" si="133"/>
        <v>22.6188</v>
      </c>
      <c r="E572" s="31"/>
      <c r="F572" s="37">
        <f t="shared" si="127"/>
        <v>5.8808999999999996</v>
      </c>
      <c r="G572" s="22">
        <f t="shared" si="128"/>
        <v>12.666499999999999</v>
      </c>
      <c r="H572" s="22">
        <f t="shared" si="129"/>
        <v>7.9165999999999999</v>
      </c>
      <c r="I572" s="22">
        <f t="shared" si="130"/>
        <v>11.3094</v>
      </c>
      <c r="J572" s="22">
        <f t="shared" si="131"/>
        <v>6.7855999999999996</v>
      </c>
      <c r="K572" s="38">
        <f t="shared" si="132"/>
        <v>4.5237999999999996</v>
      </c>
      <c r="L572" s="31"/>
      <c r="M572" s="44">
        <f t="shared" si="134"/>
        <v>195.91</v>
      </c>
      <c r="N572" s="20">
        <f t="shared" si="135"/>
        <v>391.82</v>
      </c>
      <c r="O572" s="45">
        <f t="shared" si="136"/>
        <v>587.74</v>
      </c>
      <c r="P572" s="105"/>
      <c r="Q572" s="145">
        <v>14</v>
      </c>
      <c r="R572" s="44">
        <f>ROUND(index!$O$33+(C572*12)*index!$O$34,2)</f>
        <v>1474.85</v>
      </c>
      <c r="S572" s="45">
        <f>ROUND(index!$O$37+(C572*12)*index!$O$38,2)</f>
        <v>911.37</v>
      </c>
      <c r="T572" s="31"/>
      <c r="U572" s="145">
        <v>14</v>
      </c>
      <c r="V572" s="259">
        <f>ROUND(index!$O$41+(C572*12)*index!$O$42,2)</f>
        <v>2386.2199999999998</v>
      </c>
    </row>
    <row r="573" spans="1:22" x14ac:dyDescent="0.25">
      <c r="A573" s="108">
        <v>15</v>
      </c>
      <c r="B573" s="164">
        <f t="shared" si="126"/>
        <v>3623.2</v>
      </c>
      <c r="C573" s="344">
        <f>ROUND(B573*index!$O$8,2)</f>
        <v>3769.58</v>
      </c>
      <c r="D573" s="216">
        <f t="shared" si="133"/>
        <v>22.892199999999999</v>
      </c>
      <c r="E573" s="31"/>
      <c r="F573" s="37">
        <f t="shared" si="127"/>
        <v>5.952</v>
      </c>
      <c r="G573" s="22">
        <f t="shared" si="128"/>
        <v>12.819599999999999</v>
      </c>
      <c r="H573" s="22">
        <f t="shared" si="129"/>
        <v>8.0122999999999998</v>
      </c>
      <c r="I573" s="22">
        <f t="shared" si="130"/>
        <v>11.446099999999999</v>
      </c>
      <c r="J573" s="22">
        <f t="shared" si="131"/>
        <v>6.8677000000000001</v>
      </c>
      <c r="K573" s="38">
        <f t="shared" si="132"/>
        <v>4.5784000000000002</v>
      </c>
      <c r="L573" s="31"/>
      <c r="M573" s="44">
        <f t="shared" si="134"/>
        <v>198.28</v>
      </c>
      <c r="N573" s="20">
        <f t="shared" si="135"/>
        <v>396.56</v>
      </c>
      <c r="O573" s="45">
        <f t="shared" si="136"/>
        <v>594.84</v>
      </c>
      <c r="P573" s="105"/>
      <c r="Q573" s="145">
        <v>15</v>
      </c>
      <c r="R573" s="44">
        <f>ROUND(index!$O$33+(C573*12)*index!$O$34,2)</f>
        <v>1488.35</v>
      </c>
      <c r="S573" s="45">
        <f>ROUND(index!$O$37+(C573*12)*index!$O$38,2)</f>
        <v>914.24</v>
      </c>
      <c r="T573" s="31"/>
      <c r="U573" s="145">
        <v>15</v>
      </c>
      <c r="V573" s="259">
        <f>ROUND(index!$O$41+(C573*12)*index!$O$42,2)</f>
        <v>2402.59</v>
      </c>
    </row>
    <row r="574" spans="1:22" x14ac:dyDescent="0.25">
      <c r="A574" s="108">
        <v>16</v>
      </c>
      <c r="B574" s="164">
        <f t="shared" si="126"/>
        <v>3668.21</v>
      </c>
      <c r="C574" s="344">
        <f>ROUND(B574*index!$O$8,2)</f>
        <v>3816.41</v>
      </c>
      <c r="D574" s="216">
        <f t="shared" si="133"/>
        <v>23.176600000000001</v>
      </c>
      <c r="E574" s="31"/>
      <c r="F574" s="37">
        <f t="shared" si="127"/>
        <v>6.0259</v>
      </c>
      <c r="G574" s="22">
        <f t="shared" si="128"/>
        <v>12.978899999999999</v>
      </c>
      <c r="H574" s="22">
        <f t="shared" si="129"/>
        <v>8.1118000000000006</v>
      </c>
      <c r="I574" s="22">
        <f t="shared" si="130"/>
        <v>11.5883</v>
      </c>
      <c r="J574" s="22">
        <f t="shared" si="131"/>
        <v>6.9530000000000003</v>
      </c>
      <c r="K574" s="38">
        <f t="shared" si="132"/>
        <v>4.6353</v>
      </c>
      <c r="L574" s="31"/>
      <c r="M574" s="44">
        <f t="shared" si="134"/>
        <v>200.74</v>
      </c>
      <c r="N574" s="20">
        <f t="shared" si="135"/>
        <v>401.49</v>
      </c>
      <c r="O574" s="45">
        <f t="shared" si="136"/>
        <v>602.23</v>
      </c>
      <c r="P574" s="105"/>
      <c r="Q574" s="145">
        <v>16</v>
      </c>
      <c r="R574" s="44">
        <f>ROUND(index!$O$33+(C574*12)*index!$O$34,2)</f>
        <v>1502.4</v>
      </c>
      <c r="S574" s="45">
        <f>ROUND(index!$O$37+(C574*12)*index!$O$38,2)</f>
        <v>917.21</v>
      </c>
      <c r="T574" s="31"/>
      <c r="U574" s="145">
        <v>16</v>
      </c>
      <c r="V574" s="259">
        <f>ROUND(index!$O$41+(C574*12)*index!$O$42,2)</f>
        <v>2419.62</v>
      </c>
    </row>
    <row r="575" spans="1:22" x14ac:dyDescent="0.25">
      <c r="A575" s="108">
        <v>17</v>
      </c>
      <c r="B575" s="164">
        <f t="shared" si="126"/>
        <v>3710.35</v>
      </c>
      <c r="C575" s="344">
        <f>ROUND(B575*index!$O$8,2)</f>
        <v>3860.25</v>
      </c>
      <c r="D575" s="216">
        <f t="shared" si="133"/>
        <v>23.442799999999998</v>
      </c>
      <c r="E575" s="31"/>
      <c r="F575" s="37">
        <f t="shared" si="127"/>
        <v>6.0951000000000004</v>
      </c>
      <c r="G575" s="22">
        <f t="shared" si="128"/>
        <v>13.128</v>
      </c>
      <c r="H575" s="22">
        <f t="shared" si="129"/>
        <v>8.2050000000000001</v>
      </c>
      <c r="I575" s="22">
        <f t="shared" si="130"/>
        <v>11.721399999999999</v>
      </c>
      <c r="J575" s="22">
        <f t="shared" si="131"/>
        <v>7.0327999999999999</v>
      </c>
      <c r="K575" s="38">
        <f t="shared" si="132"/>
        <v>4.6886000000000001</v>
      </c>
      <c r="L575" s="31"/>
      <c r="M575" s="44">
        <f t="shared" si="134"/>
        <v>203.05</v>
      </c>
      <c r="N575" s="20">
        <f t="shared" si="135"/>
        <v>406.1</v>
      </c>
      <c r="O575" s="45">
        <f t="shared" si="136"/>
        <v>609.15</v>
      </c>
      <c r="P575" s="105"/>
      <c r="Q575" s="145">
        <v>17</v>
      </c>
      <c r="R575" s="44">
        <f>ROUND(index!$O$33+(C575*12)*index!$O$34,2)</f>
        <v>1515.56</v>
      </c>
      <c r="S575" s="45">
        <f>ROUND(index!$O$37+(C575*12)*index!$O$38,2)</f>
        <v>920</v>
      </c>
      <c r="T575" s="31"/>
      <c r="U575" s="145">
        <v>17</v>
      </c>
      <c r="V575" s="259">
        <f>ROUND(index!$O$41+(C575*12)*index!$O$42,2)</f>
        <v>2435.56</v>
      </c>
    </row>
    <row r="576" spans="1:22" x14ac:dyDescent="0.25">
      <c r="A576" s="108">
        <v>18</v>
      </c>
      <c r="B576" s="164">
        <f t="shared" si="126"/>
        <v>3749.79</v>
      </c>
      <c r="C576" s="344">
        <f>ROUND(B576*index!$O$8,2)</f>
        <v>3901.28</v>
      </c>
      <c r="D576" s="216">
        <f t="shared" si="133"/>
        <v>23.692</v>
      </c>
      <c r="E576" s="31"/>
      <c r="F576" s="37">
        <f t="shared" si="127"/>
        <v>6.1599000000000004</v>
      </c>
      <c r="G576" s="22">
        <f t="shared" si="128"/>
        <v>13.2675</v>
      </c>
      <c r="H576" s="22">
        <f t="shared" si="129"/>
        <v>8.2921999999999993</v>
      </c>
      <c r="I576" s="22">
        <f t="shared" si="130"/>
        <v>11.846</v>
      </c>
      <c r="J576" s="22">
        <f t="shared" si="131"/>
        <v>7.1075999999999997</v>
      </c>
      <c r="K576" s="38">
        <f t="shared" si="132"/>
        <v>4.7384000000000004</v>
      </c>
      <c r="L576" s="31"/>
      <c r="M576" s="44">
        <f t="shared" si="134"/>
        <v>205.21</v>
      </c>
      <c r="N576" s="20">
        <f t="shared" si="135"/>
        <v>410.41</v>
      </c>
      <c r="O576" s="45">
        <f t="shared" si="136"/>
        <v>615.62</v>
      </c>
      <c r="P576" s="105"/>
      <c r="Q576" s="145">
        <v>18</v>
      </c>
      <c r="R576" s="44">
        <f>ROUND(index!$O$33+(C576*12)*index!$O$34,2)</f>
        <v>1527.86</v>
      </c>
      <c r="S576" s="45">
        <f>ROUND(index!$O$37+(C576*12)*index!$O$38,2)</f>
        <v>922.61</v>
      </c>
      <c r="T576" s="31"/>
      <c r="U576" s="145">
        <v>18</v>
      </c>
      <c r="V576" s="259">
        <f>ROUND(index!$O$41+(C576*12)*index!$O$42,2)</f>
        <v>2450.48</v>
      </c>
    </row>
    <row r="577" spans="1:22" x14ac:dyDescent="0.25">
      <c r="A577" s="108">
        <v>19</v>
      </c>
      <c r="B577" s="164">
        <f t="shared" si="126"/>
        <v>3786.65</v>
      </c>
      <c r="C577" s="344">
        <f>ROUND(B577*index!$O$8,2)</f>
        <v>3939.63</v>
      </c>
      <c r="D577" s="216">
        <f t="shared" si="133"/>
        <v>23.924900000000001</v>
      </c>
      <c r="E577" s="31"/>
      <c r="F577" s="37">
        <f t="shared" si="127"/>
        <v>6.2205000000000004</v>
      </c>
      <c r="G577" s="22">
        <f t="shared" si="128"/>
        <v>13.3979</v>
      </c>
      <c r="H577" s="22">
        <f t="shared" si="129"/>
        <v>8.3736999999999995</v>
      </c>
      <c r="I577" s="22">
        <f t="shared" si="130"/>
        <v>11.9625</v>
      </c>
      <c r="J577" s="22">
        <f t="shared" si="131"/>
        <v>7.1775000000000002</v>
      </c>
      <c r="K577" s="38">
        <f t="shared" si="132"/>
        <v>4.7850000000000001</v>
      </c>
      <c r="L577" s="31"/>
      <c r="M577" s="44">
        <f t="shared" si="134"/>
        <v>207.22</v>
      </c>
      <c r="N577" s="20">
        <f t="shared" si="135"/>
        <v>414.45</v>
      </c>
      <c r="O577" s="45">
        <f t="shared" si="136"/>
        <v>621.66999999999996</v>
      </c>
      <c r="P577" s="105"/>
      <c r="Q577" s="145">
        <v>19</v>
      </c>
      <c r="R577" s="44">
        <f>ROUND(index!$O$33+(C577*12)*index!$O$34,2)</f>
        <v>1539.37</v>
      </c>
      <c r="S577" s="45">
        <f>ROUND(index!$O$37+(C577*12)*index!$O$38,2)</f>
        <v>925.05</v>
      </c>
      <c r="T577" s="31"/>
      <c r="U577" s="145">
        <v>19</v>
      </c>
      <c r="V577" s="259">
        <f>ROUND(index!$O$41+(C577*12)*index!$O$42,2)</f>
        <v>2464.42</v>
      </c>
    </row>
    <row r="578" spans="1:22" x14ac:dyDescent="0.25">
      <c r="A578" s="108">
        <v>20</v>
      </c>
      <c r="B578" s="164">
        <f t="shared" si="126"/>
        <v>3821.09</v>
      </c>
      <c r="C578" s="344">
        <f>ROUND(B578*index!$O$8,2)</f>
        <v>3975.46</v>
      </c>
      <c r="D578" s="216">
        <f t="shared" si="133"/>
        <v>24.142499999999998</v>
      </c>
      <c r="E578" s="31"/>
      <c r="F578" s="37">
        <f t="shared" si="127"/>
        <v>6.2770999999999999</v>
      </c>
      <c r="G578" s="22">
        <f t="shared" si="128"/>
        <v>13.5198</v>
      </c>
      <c r="H578" s="22">
        <f t="shared" si="129"/>
        <v>8.4498999999999995</v>
      </c>
      <c r="I578" s="22">
        <f t="shared" si="130"/>
        <v>12.071300000000001</v>
      </c>
      <c r="J578" s="22">
        <f t="shared" si="131"/>
        <v>7.2427999999999999</v>
      </c>
      <c r="K578" s="38">
        <f t="shared" si="132"/>
        <v>4.8285</v>
      </c>
      <c r="L578" s="31"/>
      <c r="M578" s="44">
        <f t="shared" si="134"/>
        <v>209.11</v>
      </c>
      <c r="N578" s="20">
        <f t="shared" si="135"/>
        <v>418.22</v>
      </c>
      <c r="O578" s="45">
        <f t="shared" si="136"/>
        <v>627.33000000000004</v>
      </c>
      <c r="P578" s="105"/>
      <c r="Q578" s="145">
        <v>20</v>
      </c>
      <c r="R578" s="44">
        <f>ROUND(index!$O$33+(C578*12)*index!$O$34,2)</f>
        <v>1550.12</v>
      </c>
      <c r="S578" s="45">
        <f>ROUND(index!$O$37+(C578*12)*index!$O$38,2)</f>
        <v>927.33</v>
      </c>
      <c r="T578" s="31"/>
      <c r="U578" s="145">
        <v>20</v>
      </c>
      <c r="V578" s="259">
        <f>ROUND(index!$O$41+(C578*12)*index!$O$42,2)</f>
        <v>2477.4499999999998</v>
      </c>
    </row>
    <row r="579" spans="1:22" x14ac:dyDescent="0.25">
      <c r="A579" s="108">
        <v>21</v>
      </c>
      <c r="B579" s="164">
        <f t="shared" si="126"/>
        <v>3853.23</v>
      </c>
      <c r="C579" s="344">
        <f>ROUND(B579*index!$O$8,2)</f>
        <v>4008.9</v>
      </c>
      <c r="D579" s="216">
        <f t="shared" si="133"/>
        <v>24.345500000000001</v>
      </c>
      <c r="E579" s="31"/>
      <c r="F579" s="37">
        <f t="shared" si="127"/>
        <v>6.3297999999999996</v>
      </c>
      <c r="G579" s="22">
        <f t="shared" si="128"/>
        <v>13.6335</v>
      </c>
      <c r="H579" s="22">
        <f t="shared" si="129"/>
        <v>8.5208999999999993</v>
      </c>
      <c r="I579" s="22">
        <f t="shared" si="130"/>
        <v>12.172800000000001</v>
      </c>
      <c r="J579" s="22">
        <f t="shared" si="131"/>
        <v>7.3037000000000001</v>
      </c>
      <c r="K579" s="38">
        <f t="shared" si="132"/>
        <v>4.8691000000000004</v>
      </c>
      <c r="L579" s="31"/>
      <c r="M579" s="44">
        <f t="shared" si="134"/>
        <v>210.87</v>
      </c>
      <c r="N579" s="20">
        <f t="shared" si="135"/>
        <v>421.74</v>
      </c>
      <c r="O579" s="45">
        <f t="shared" si="136"/>
        <v>632.6</v>
      </c>
      <c r="P579" s="105"/>
      <c r="Q579" s="145">
        <v>21</v>
      </c>
      <c r="R579" s="44">
        <f>ROUND(index!$O$33+(C579*12)*index!$O$34,2)</f>
        <v>1560.15</v>
      </c>
      <c r="S579" s="45">
        <f>ROUND(index!$O$37+(C579*12)*index!$O$38,2)</f>
        <v>929.46</v>
      </c>
      <c r="T579" s="31"/>
      <c r="U579" s="145">
        <v>21</v>
      </c>
      <c r="V579" s="259">
        <f>ROUND(index!$O$41+(C579*12)*index!$O$42,2)</f>
        <v>2489.61</v>
      </c>
    </row>
    <row r="580" spans="1:22" x14ac:dyDescent="0.25">
      <c r="A580" s="108">
        <v>22</v>
      </c>
      <c r="B580" s="164">
        <f t="shared" si="126"/>
        <v>3883.22</v>
      </c>
      <c r="C580" s="344">
        <f>ROUND(B580*index!$O$8,2)</f>
        <v>4040.1</v>
      </c>
      <c r="D580" s="216">
        <f t="shared" si="133"/>
        <v>24.535</v>
      </c>
      <c r="E580" s="31"/>
      <c r="F580" s="37">
        <f t="shared" si="127"/>
        <v>6.3791000000000002</v>
      </c>
      <c r="G580" s="22">
        <f t="shared" si="128"/>
        <v>13.739599999999999</v>
      </c>
      <c r="H580" s="22">
        <f t="shared" si="129"/>
        <v>8.5873000000000008</v>
      </c>
      <c r="I580" s="22">
        <f t="shared" si="130"/>
        <v>12.2675</v>
      </c>
      <c r="J580" s="22">
        <f t="shared" si="131"/>
        <v>7.3605</v>
      </c>
      <c r="K580" s="38">
        <f t="shared" si="132"/>
        <v>4.907</v>
      </c>
      <c r="L580" s="31"/>
      <c r="M580" s="44">
        <f t="shared" si="134"/>
        <v>212.51</v>
      </c>
      <c r="N580" s="20">
        <f t="shared" si="135"/>
        <v>425.02</v>
      </c>
      <c r="O580" s="45">
        <f t="shared" si="136"/>
        <v>637.53</v>
      </c>
      <c r="P580" s="105"/>
      <c r="Q580" s="145">
        <v>22</v>
      </c>
      <c r="R580" s="44">
        <f>ROUND(index!$O$33+(C580*12)*index!$O$34,2)</f>
        <v>1569.51</v>
      </c>
      <c r="S580" s="45">
        <f>ROUND(index!$O$37+(C580*12)*index!$O$38,2)</f>
        <v>931.44</v>
      </c>
      <c r="T580" s="31"/>
      <c r="U580" s="145">
        <v>22</v>
      </c>
      <c r="V580" s="259">
        <f>ROUND(index!$O$41+(C580*12)*index!$O$42,2)</f>
        <v>2500.9499999999998</v>
      </c>
    </row>
    <row r="581" spans="1:22" x14ac:dyDescent="0.25">
      <c r="A581" s="108">
        <v>23</v>
      </c>
      <c r="B581" s="164">
        <f t="shared" si="126"/>
        <v>3911.16</v>
      </c>
      <c r="C581" s="344">
        <f>ROUND(B581*index!$O$8,2)</f>
        <v>4069.17</v>
      </c>
      <c r="D581" s="216">
        <f t="shared" si="133"/>
        <v>24.711600000000001</v>
      </c>
      <c r="E581" s="31"/>
      <c r="F581" s="37">
        <f t="shared" si="127"/>
        <v>6.4249999999999998</v>
      </c>
      <c r="G581" s="22">
        <f t="shared" si="128"/>
        <v>13.8385</v>
      </c>
      <c r="H581" s="22">
        <f t="shared" si="129"/>
        <v>8.6491000000000007</v>
      </c>
      <c r="I581" s="22">
        <f t="shared" si="130"/>
        <v>12.3558</v>
      </c>
      <c r="J581" s="22">
        <f t="shared" si="131"/>
        <v>7.4135</v>
      </c>
      <c r="K581" s="38">
        <f t="shared" si="132"/>
        <v>4.9423000000000004</v>
      </c>
      <c r="L581" s="31"/>
      <c r="M581" s="44">
        <f t="shared" si="134"/>
        <v>214.04</v>
      </c>
      <c r="N581" s="20">
        <f t="shared" si="135"/>
        <v>428.08</v>
      </c>
      <c r="O581" s="45">
        <f t="shared" si="136"/>
        <v>642.12</v>
      </c>
      <c r="P581" s="105"/>
      <c r="Q581" s="145">
        <v>23</v>
      </c>
      <c r="R581" s="44">
        <f>ROUND(index!$O$33+(C581*12)*index!$O$34,2)</f>
        <v>1578.23</v>
      </c>
      <c r="S581" s="45">
        <f>ROUND(index!$O$37+(C581*12)*index!$O$38,2)</f>
        <v>933.29</v>
      </c>
      <c r="T581" s="31"/>
      <c r="U581" s="145">
        <v>23</v>
      </c>
      <c r="V581" s="259">
        <f>ROUND(index!$O$41+(C581*12)*index!$O$42,2)</f>
        <v>2511.52</v>
      </c>
    </row>
    <row r="582" spans="1:22" x14ac:dyDescent="0.25">
      <c r="A582" s="108">
        <v>24</v>
      </c>
      <c r="B582" s="164">
        <f t="shared" si="126"/>
        <v>3937.2</v>
      </c>
      <c r="C582" s="344">
        <f>ROUND(B582*index!$O$8,2)</f>
        <v>4096.26</v>
      </c>
      <c r="D582" s="216">
        <f t="shared" si="133"/>
        <v>24.876100000000001</v>
      </c>
      <c r="E582" s="31"/>
      <c r="F582" s="37">
        <f t="shared" si="127"/>
        <v>6.4678000000000004</v>
      </c>
      <c r="G582" s="22">
        <f t="shared" si="128"/>
        <v>13.9306</v>
      </c>
      <c r="H582" s="22">
        <f t="shared" si="129"/>
        <v>8.7065999999999999</v>
      </c>
      <c r="I582" s="22">
        <f t="shared" si="130"/>
        <v>12.4381</v>
      </c>
      <c r="J582" s="22">
        <f t="shared" si="131"/>
        <v>7.4627999999999997</v>
      </c>
      <c r="K582" s="38">
        <f t="shared" si="132"/>
        <v>4.9752000000000001</v>
      </c>
      <c r="L582" s="31"/>
      <c r="M582" s="44">
        <f t="shared" si="134"/>
        <v>215.46</v>
      </c>
      <c r="N582" s="20">
        <f t="shared" si="135"/>
        <v>430.93</v>
      </c>
      <c r="O582" s="45">
        <f t="shared" si="136"/>
        <v>646.39</v>
      </c>
      <c r="P582" s="105"/>
      <c r="Q582" s="145">
        <v>24</v>
      </c>
      <c r="R582" s="44">
        <f>ROUND(index!$O$33+(C582*12)*index!$O$34,2)</f>
        <v>1586.36</v>
      </c>
      <c r="S582" s="45">
        <f>ROUND(index!$O$37+(C582*12)*index!$O$38,2)</f>
        <v>935.01</v>
      </c>
      <c r="T582" s="31"/>
      <c r="U582" s="145">
        <v>24</v>
      </c>
      <c r="V582" s="259">
        <f>ROUND(index!$O$41+(C582*12)*index!$O$42,2)</f>
        <v>2521.37</v>
      </c>
    </row>
    <row r="583" spans="1:22" x14ac:dyDescent="0.25">
      <c r="A583" s="108">
        <v>25</v>
      </c>
      <c r="B583" s="164">
        <f t="shared" si="126"/>
        <v>3961.45</v>
      </c>
      <c r="C583" s="344">
        <f>ROUND(B583*index!$O$8,2)</f>
        <v>4121.49</v>
      </c>
      <c r="D583" s="216">
        <f t="shared" si="133"/>
        <v>25.029299999999999</v>
      </c>
      <c r="E583" s="31"/>
      <c r="F583" s="37">
        <f t="shared" si="127"/>
        <v>6.5076000000000001</v>
      </c>
      <c r="G583" s="22">
        <f t="shared" si="128"/>
        <v>14.016400000000001</v>
      </c>
      <c r="H583" s="22">
        <f t="shared" si="129"/>
        <v>8.7603000000000009</v>
      </c>
      <c r="I583" s="22">
        <f t="shared" si="130"/>
        <v>12.514699999999999</v>
      </c>
      <c r="J583" s="22">
        <f t="shared" si="131"/>
        <v>7.5087999999999999</v>
      </c>
      <c r="K583" s="38">
        <f t="shared" si="132"/>
        <v>5.0058999999999996</v>
      </c>
      <c r="L583" s="31"/>
      <c r="M583" s="44">
        <f t="shared" si="134"/>
        <v>216.79</v>
      </c>
      <c r="N583" s="20">
        <f t="shared" si="135"/>
        <v>433.58</v>
      </c>
      <c r="O583" s="45">
        <f t="shared" si="136"/>
        <v>650.37</v>
      </c>
      <c r="P583" s="105"/>
      <c r="Q583" s="145">
        <v>25</v>
      </c>
      <c r="R583" s="44">
        <f>ROUND(index!$O$33+(C583*12)*index!$O$34,2)</f>
        <v>1593.93</v>
      </c>
      <c r="S583" s="45">
        <f>ROUND(index!$O$37+(C583*12)*index!$O$38,2)</f>
        <v>936.62</v>
      </c>
      <c r="T583" s="31"/>
      <c r="U583" s="145">
        <v>25</v>
      </c>
      <c r="V583" s="259">
        <f>ROUND(index!$O$41+(C583*12)*index!$O$42,2)</f>
        <v>2530.54</v>
      </c>
    </row>
    <row r="584" spans="1:22" x14ac:dyDescent="0.25">
      <c r="A584" s="108">
        <v>26</v>
      </c>
      <c r="B584" s="164">
        <f t="shared" si="126"/>
        <v>3984.02</v>
      </c>
      <c r="C584" s="344">
        <f>ROUND(B584*index!$O$8,2)</f>
        <v>4144.97</v>
      </c>
      <c r="D584" s="216">
        <f t="shared" si="133"/>
        <v>25.171900000000001</v>
      </c>
      <c r="E584" s="31"/>
      <c r="F584" s="37">
        <f t="shared" si="127"/>
        <v>6.5446999999999997</v>
      </c>
      <c r="G584" s="22">
        <f t="shared" si="128"/>
        <v>14.096299999999999</v>
      </c>
      <c r="H584" s="22">
        <f t="shared" si="129"/>
        <v>8.8102</v>
      </c>
      <c r="I584" s="22">
        <f t="shared" si="130"/>
        <v>12.586</v>
      </c>
      <c r="J584" s="22">
        <f t="shared" si="131"/>
        <v>7.5515999999999996</v>
      </c>
      <c r="K584" s="38">
        <f t="shared" si="132"/>
        <v>5.0343999999999998</v>
      </c>
      <c r="L584" s="31"/>
      <c r="M584" s="44">
        <f t="shared" si="134"/>
        <v>218.03</v>
      </c>
      <c r="N584" s="20">
        <f t="shared" si="135"/>
        <v>436.05</v>
      </c>
      <c r="O584" s="45">
        <f t="shared" si="136"/>
        <v>654.08000000000004</v>
      </c>
      <c r="P584" s="105"/>
      <c r="Q584" s="145">
        <v>26</v>
      </c>
      <c r="R584" s="44">
        <f>ROUND(index!$O$33+(C584*12)*index!$O$34,2)</f>
        <v>1600.97</v>
      </c>
      <c r="S584" s="45">
        <f>ROUND(index!$O$37+(C584*12)*index!$O$38,2)</f>
        <v>938.11</v>
      </c>
      <c r="T584" s="31"/>
      <c r="U584" s="145">
        <v>26</v>
      </c>
      <c r="V584" s="259">
        <f>ROUND(index!$O$41+(C584*12)*index!$O$42,2)</f>
        <v>2539.08</v>
      </c>
    </row>
    <row r="585" spans="1:22" x14ac:dyDescent="0.25">
      <c r="A585" s="108">
        <v>27</v>
      </c>
      <c r="B585" s="164">
        <f t="shared" si="126"/>
        <v>4005.01</v>
      </c>
      <c r="C585" s="344">
        <f>ROUND(B585*index!$O$8,2)</f>
        <v>4166.8100000000004</v>
      </c>
      <c r="D585" s="216">
        <f t="shared" si="133"/>
        <v>25.304500000000001</v>
      </c>
      <c r="E585" s="31"/>
      <c r="F585" s="37">
        <f t="shared" si="127"/>
        <v>6.5792000000000002</v>
      </c>
      <c r="G585" s="22">
        <f t="shared" si="128"/>
        <v>14.170500000000001</v>
      </c>
      <c r="H585" s="22">
        <f t="shared" si="129"/>
        <v>8.8566000000000003</v>
      </c>
      <c r="I585" s="22">
        <f t="shared" si="130"/>
        <v>12.6523</v>
      </c>
      <c r="J585" s="22">
        <f t="shared" si="131"/>
        <v>7.5914000000000001</v>
      </c>
      <c r="K585" s="38">
        <f t="shared" si="132"/>
        <v>5.0609000000000002</v>
      </c>
      <c r="L585" s="31"/>
      <c r="M585" s="44">
        <f t="shared" si="134"/>
        <v>219.17</v>
      </c>
      <c r="N585" s="20">
        <f t="shared" si="135"/>
        <v>438.35</v>
      </c>
      <c r="O585" s="45">
        <f t="shared" si="136"/>
        <v>657.52</v>
      </c>
      <c r="P585" s="105"/>
      <c r="Q585" s="145">
        <v>27</v>
      </c>
      <c r="R585" s="44">
        <f>ROUND(index!$O$33+(C585*12)*index!$O$34,2)</f>
        <v>1607.52</v>
      </c>
      <c r="S585" s="45">
        <f>ROUND(index!$O$37+(C585*12)*index!$O$38,2)</f>
        <v>939.5</v>
      </c>
      <c r="T585" s="31"/>
      <c r="U585" s="145">
        <v>27</v>
      </c>
      <c r="V585" s="259">
        <f>ROUND(index!$O$41+(C585*12)*index!$O$42,2)</f>
        <v>2547.02</v>
      </c>
    </row>
    <row r="586" spans="1:22" x14ac:dyDescent="0.25">
      <c r="A586" s="108">
        <v>28</v>
      </c>
      <c r="B586" s="164">
        <f t="shared" si="126"/>
        <v>4024.53</v>
      </c>
      <c r="C586" s="344">
        <f>ROUND(B586*index!$O$8,2)</f>
        <v>4187.12</v>
      </c>
      <c r="D586" s="216">
        <f t="shared" si="133"/>
        <v>25.427900000000001</v>
      </c>
      <c r="E586" s="31"/>
      <c r="F586" s="37">
        <f t="shared" si="127"/>
        <v>6.6113</v>
      </c>
      <c r="G586" s="22">
        <f t="shared" si="128"/>
        <v>14.239599999999999</v>
      </c>
      <c r="H586" s="22">
        <f t="shared" si="129"/>
        <v>8.8998000000000008</v>
      </c>
      <c r="I586" s="22">
        <f t="shared" si="130"/>
        <v>12.714</v>
      </c>
      <c r="J586" s="22">
        <f t="shared" si="131"/>
        <v>7.6284000000000001</v>
      </c>
      <c r="K586" s="38">
        <f t="shared" si="132"/>
        <v>5.0856000000000003</v>
      </c>
      <c r="L586" s="31"/>
      <c r="M586" s="44">
        <f t="shared" si="134"/>
        <v>220.24</v>
      </c>
      <c r="N586" s="20">
        <f t="shared" si="135"/>
        <v>440.49</v>
      </c>
      <c r="O586" s="45">
        <f t="shared" si="136"/>
        <v>660.73</v>
      </c>
      <c r="P586" s="105"/>
      <c r="Q586" s="145">
        <v>28</v>
      </c>
      <c r="R586" s="44">
        <f>ROUND(index!$O$33+(C586*12)*index!$O$34,2)</f>
        <v>1613.62</v>
      </c>
      <c r="S586" s="45">
        <f>ROUND(index!$O$37+(C586*12)*index!$O$38,2)</f>
        <v>940.79</v>
      </c>
      <c r="T586" s="31"/>
      <c r="U586" s="145">
        <v>28</v>
      </c>
      <c r="V586" s="259">
        <f>ROUND(index!$O$41+(C586*12)*index!$O$42,2)</f>
        <v>2554.41</v>
      </c>
    </row>
    <row r="587" spans="1:22" x14ac:dyDescent="0.25">
      <c r="A587" s="108">
        <v>29</v>
      </c>
      <c r="B587" s="164">
        <f t="shared" si="126"/>
        <v>4042.67</v>
      </c>
      <c r="C587" s="344">
        <f>ROUND(B587*index!$O$8,2)</f>
        <v>4205.99</v>
      </c>
      <c r="D587" s="216">
        <f t="shared" si="133"/>
        <v>25.542400000000001</v>
      </c>
      <c r="E587" s="31"/>
      <c r="F587" s="37">
        <f t="shared" si="127"/>
        <v>6.641</v>
      </c>
      <c r="G587" s="22">
        <f t="shared" si="128"/>
        <v>14.303699999999999</v>
      </c>
      <c r="H587" s="22">
        <f t="shared" si="129"/>
        <v>8.9398</v>
      </c>
      <c r="I587" s="22">
        <f t="shared" si="130"/>
        <v>12.7712</v>
      </c>
      <c r="J587" s="22">
        <f t="shared" si="131"/>
        <v>7.6627000000000001</v>
      </c>
      <c r="K587" s="38">
        <f t="shared" si="132"/>
        <v>5.1085000000000003</v>
      </c>
      <c r="L587" s="31"/>
      <c r="M587" s="44">
        <f t="shared" si="134"/>
        <v>221.24</v>
      </c>
      <c r="N587" s="20">
        <f t="shared" si="135"/>
        <v>442.47</v>
      </c>
      <c r="O587" s="45">
        <f t="shared" si="136"/>
        <v>663.71</v>
      </c>
      <c r="P587" s="105"/>
      <c r="Q587" s="145">
        <v>29</v>
      </c>
      <c r="R587" s="44">
        <f>ROUND(index!$O$33+(C587*12)*index!$O$34,2)</f>
        <v>1619.28</v>
      </c>
      <c r="S587" s="45">
        <f>ROUND(index!$O$37+(C587*12)*index!$O$38,2)</f>
        <v>941.99</v>
      </c>
      <c r="T587" s="31"/>
      <c r="U587" s="145">
        <v>29</v>
      </c>
      <c r="V587" s="259">
        <f>ROUND(index!$O$41+(C587*12)*index!$O$42,2)</f>
        <v>2561.27</v>
      </c>
    </row>
    <row r="588" spans="1:22" x14ac:dyDescent="0.25">
      <c r="A588" s="108">
        <v>30</v>
      </c>
      <c r="B588" s="164">
        <f t="shared" si="126"/>
        <v>4059.53</v>
      </c>
      <c r="C588" s="344">
        <f>ROUND(B588*index!$O$8,2)</f>
        <v>4223.54</v>
      </c>
      <c r="D588" s="216">
        <f t="shared" si="133"/>
        <v>25.649000000000001</v>
      </c>
      <c r="E588" s="31"/>
      <c r="F588" s="37">
        <f t="shared" si="127"/>
        <v>6.6687000000000003</v>
      </c>
      <c r="G588" s="22">
        <f t="shared" si="128"/>
        <v>14.3634</v>
      </c>
      <c r="H588" s="22">
        <f t="shared" si="129"/>
        <v>8.9771999999999998</v>
      </c>
      <c r="I588" s="22">
        <f t="shared" si="130"/>
        <v>12.8245</v>
      </c>
      <c r="J588" s="22">
        <f t="shared" si="131"/>
        <v>7.6947000000000001</v>
      </c>
      <c r="K588" s="38">
        <f t="shared" si="132"/>
        <v>5.1298000000000004</v>
      </c>
      <c r="L588" s="31"/>
      <c r="M588" s="44">
        <f t="shared" si="134"/>
        <v>222.16</v>
      </c>
      <c r="N588" s="20">
        <f t="shared" si="135"/>
        <v>444.32</v>
      </c>
      <c r="O588" s="45">
        <f t="shared" si="136"/>
        <v>666.47</v>
      </c>
      <c r="P588" s="105"/>
      <c r="Q588" s="145">
        <v>30</v>
      </c>
      <c r="R588" s="44">
        <f>ROUND(index!$O$33+(C588*12)*index!$O$34,2)</f>
        <v>1624.54</v>
      </c>
      <c r="S588" s="45">
        <f>ROUND(index!$O$37+(C588*12)*index!$O$38,2)</f>
        <v>943.11</v>
      </c>
      <c r="T588" s="31"/>
      <c r="U588" s="145">
        <v>30</v>
      </c>
      <c r="V588" s="259">
        <f>ROUND(index!$O$41+(C588*12)*index!$O$42,2)</f>
        <v>2567.65</v>
      </c>
    </row>
    <row r="589" spans="1:22" x14ac:dyDescent="0.25">
      <c r="A589" s="108">
        <v>31</v>
      </c>
      <c r="B589" s="164">
        <f t="shared" si="126"/>
        <v>4075.19</v>
      </c>
      <c r="C589" s="344">
        <f>ROUND(B589*index!$O$8,2)</f>
        <v>4239.83</v>
      </c>
      <c r="D589" s="216">
        <f t="shared" si="133"/>
        <v>25.748000000000001</v>
      </c>
      <c r="E589" s="31"/>
      <c r="F589" s="37">
        <f t="shared" si="127"/>
        <v>6.6944999999999997</v>
      </c>
      <c r="G589" s="22">
        <f t="shared" si="128"/>
        <v>14.418900000000001</v>
      </c>
      <c r="H589" s="22">
        <f t="shared" si="129"/>
        <v>9.0117999999999991</v>
      </c>
      <c r="I589" s="22">
        <f t="shared" si="130"/>
        <v>12.874000000000001</v>
      </c>
      <c r="J589" s="22">
        <f t="shared" si="131"/>
        <v>7.7244000000000002</v>
      </c>
      <c r="K589" s="38">
        <f t="shared" si="132"/>
        <v>5.1496000000000004</v>
      </c>
      <c r="L589" s="31"/>
      <c r="M589" s="44">
        <f t="shared" si="134"/>
        <v>223.02</v>
      </c>
      <c r="N589" s="20">
        <f t="shared" si="135"/>
        <v>446.03</v>
      </c>
      <c r="O589" s="45">
        <f t="shared" si="136"/>
        <v>669.05</v>
      </c>
      <c r="P589" s="105"/>
      <c r="Q589" s="145">
        <v>31</v>
      </c>
      <c r="R589" s="44">
        <f>ROUND(index!$O$33+(C589*12)*index!$O$34,2)</f>
        <v>1629.43</v>
      </c>
      <c r="S589" s="45">
        <f>ROUND(index!$O$37+(C589*12)*index!$O$38,2)</f>
        <v>944.14</v>
      </c>
      <c r="T589" s="31"/>
      <c r="U589" s="145">
        <v>31</v>
      </c>
      <c r="V589" s="259">
        <f>ROUND(index!$O$41+(C589*12)*index!$O$42,2)</f>
        <v>2573.5700000000002</v>
      </c>
    </row>
    <row r="590" spans="1:22" x14ac:dyDescent="0.25">
      <c r="A590" s="109">
        <v>32</v>
      </c>
      <c r="B590" s="164">
        <f t="shared" si="126"/>
        <v>4089.73</v>
      </c>
      <c r="C590" s="344">
        <f>ROUND(B590*index!$O$8,2)</f>
        <v>4254.96</v>
      </c>
      <c r="D590" s="216">
        <f t="shared" si="133"/>
        <v>25.8398</v>
      </c>
      <c r="E590" s="31"/>
      <c r="F590" s="37">
        <f t="shared" si="127"/>
        <v>6.7183000000000002</v>
      </c>
      <c r="G590" s="22">
        <f t="shared" si="128"/>
        <v>14.4703</v>
      </c>
      <c r="H590" s="22">
        <f t="shared" si="129"/>
        <v>9.0439000000000007</v>
      </c>
      <c r="I590" s="22">
        <f t="shared" si="130"/>
        <v>12.9199</v>
      </c>
      <c r="J590" s="22">
        <f t="shared" si="131"/>
        <v>7.7519</v>
      </c>
      <c r="K590" s="38">
        <f t="shared" si="132"/>
        <v>5.1680000000000001</v>
      </c>
      <c r="L590" s="31"/>
      <c r="M590" s="44">
        <f t="shared" si="134"/>
        <v>223.81</v>
      </c>
      <c r="N590" s="20">
        <f t="shared" si="135"/>
        <v>447.62</v>
      </c>
      <c r="O590" s="45">
        <f t="shared" si="136"/>
        <v>671.43</v>
      </c>
      <c r="P590" s="105"/>
      <c r="Q590" s="146">
        <v>32</v>
      </c>
      <c r="R590" s="44">
        <f>ROUND(index!$O$33+(C590*12)*index!$O$34,2)</f>
        <v>1633.97</v>
      </c>
      <c r="S590" s="45">
        <f>ROUND(index!$O$37+(C590*12)*index!$O$38,2)</f>
        <v>945.11</v>
      </c>
      <c r="T590" s="31"/>
      <c r="U590" s="146">
        <v>32</v>
      </c>
      <c r="V590" s="259">
        <f>ROUND(index!$O$41+(C590*12)*index!$O$42,2)</f>
        <v>2579.0700000000002</v>
      </c>
    </row>
    <row r="591" spans="1:22" x14ac:dyDescent="0.25">
      <c r="A591" s="109">
        <v>33</v>
      </c>
      <c r="B591" s="164">
        <f t="shared" si="126"/>
        <v>4103.2299999999996</v>
      </c>
      <c r="C591" s="344">
        <f>ROUND(B591*index!$O$8,2)</f>
        <v>4269</v>
      </c>
      <c r="D591" s="216">
        <f t="shared" si="133"/>
        <v>25.9251</v>
      </c>
      <c r="E591" s="31"/>
      <c r="F591" s="37">
        <f t="shared" si="127"/>
        <v>6.7404999999999999</v>
      </c>
      <c r="G591" s="22">
        <f t="shared" si="128"/>
        <v>14.5181</v>
      </c>
      <c r="H591" s="22">
        <f t="shared" si="129"/>
        <v>9.0738000000000003</v>
      </c>
      <c r="I591" s="22">
        <f t="shared" si="130"/>
        <v>12.9626</v>
      </c>
      <c r="J591" s="22">
        <f t="shared" si="131"/>
        <v>7.7774999999999999</v>
      </c>
      <c r="K591" s="38">
        <f t="shared" si="132"/>
        <v>5.1849999999999996</v>
      </c>
      <c r="L591" s="31"/>
      <c r="M591" s="44">
        <f t="shared" si="134"/>
        <v>224.55</v>
      </c>
      <c r="N591" s="20">
        <f t="shared" si="135"/>
        <v>449.1</v>
      </c>
      <c r="O591" s="45">
        <f t="shared" si="136"/>
        <v>673.65</v>
      </c>
      <c r="P591" s="105"/>
      <c r="Q591" s="146">
        <v>33</v>
      </c>
      <c r="R591" s="44">
        <f>ROUND(index!$O$33+(C591*12)*index!$O$34,2)</f>
        <v>1638.18</v>
      </c>
      <c r="S591" s="45">
        <f>ROUND(index!$O$37+(C591*12)*index!$O$38,2)</f>
        <v>946</v>
      </c>
      <c r="T591" s="31"/>
      <c r="U591" s="146">
        <v>33</v>
      </c>
      <c r="V591" s="259">
        <f>ROUND(index!$O$41+(C591*12)*index!$O$42,2)</f>
        <v>2584.1799999999998</v>
      </c>
    </row>
    <row r="592" spans="1:22" x14ac:dyDescent="0.25">
      <c r="A592" s="109">
        <v>34</v>
      </c>
      <c r="B592" s="164">
        <f t="shared" si="126"/>
        <v>4115.76</v>
      </c>
      <c r="C592" s="344">
        <f>ROUND(B592*index!$O$8,2)</f>
        <v>4282.04</v>
      </c>
      <c r="D592" s="216">
        <f t="shared" si="133"/>
        <v>26.004300000000001</v>
      </c>
      <c r="E592" s="31"/>
      <c r="F592" s="37">
        <f t="shared" si="127"/>
        <v>6.7610999999999999</v>
      </c>
      <c r="G592" s="22">
        <f t="shared" si="128"/>
        <v>14.5624</v>
      </c>
      <c r="H592" s="22">
        <f t="shared" si="129"/>
        <v>9.1014999999999997</v>
      </c>
      <c r="I592" s="22">
        <f t="shared" si="130"/>
        <v>13.0022</v>
      </c>
      <c r="J592" s="22">
        <f t="shared" si="131"/>
        <v>7.8013000000000003</v>
      </c>
      <c r="K592" s="38">
        <f t="shared" si="132"/>
        <v>5.2008999999999999</v>
      </c>
      <c r="L592" s="31"/>
      <c r="M592" s="44">
        <f t="shared" si="134"/>
        <v>225.24</v>
      </c>
      <c r="N592" s="20">
        <f t="shared" si="135"/>
        <v>450.47</v>
      </c>
      <c r="O592" s="45">
        <f t="shared" si="136"/>
        <v>675.71</v>
      </c>
      <c r="P592" s="105"/>
      <c r="Q592" s="146">
        <v>34</v>
      </c>
      <c r="R592" s="44">
        <f>ROUND(index!$O$33+(C592*12)*index!$O$34,2)</f>
        <v>1642.09</v>
      </c>
      <c r="S592" s="45">
        <f>ROUND(index!$O$37+(C592*12)*index!$O$38,2)</f>
        <v>946.83</v>
      </c>
      <c r="T592" s="31"/>
      <c r="U592" s="146">
        <v>34</v>
      </c>
      <c r="V592" s="259">
        <f>ROUND(index!$O$41+(C592*12)*index!$O$42,2)</f>
        <v>2588.92</v>
      </c>
    </row>
    <row r="593" spans="1:22" ht="13.8" thickBot="1" x14ac:dyDescent="0.3">
      <c r="A593" s="110">
        <v>35</v>
      </c>
      <c r="B593" s="313">
        <f t="shared" si="126"/>
        <v>4127.38</v>
      </c>
      <c r="C593" s="345">
        <f>ROUND(B593*index!$O$8,2)</f>
        <v>4294.13</v>
      </c>
      <c r="D593" s="217">
        <f t="shared" si="133"/>
        <v>26.0777</v>
      </c>
      <c r="E593" s="31"/>
      <c r="F593" s="335">
        <f t="shared" si="127"/>
        <v>6.7801999999999998</v>
      </c>
      <c r="G593" s="336">
        <f t="shared" si="128"/>
        <v>14.6035</v>
      </c>
      <c r="H593" s="336">
        <f t="shared" si="129"/>
        <v>9.1272000000000002</v>
      </c>
      <c r="I593" s="336">
        <f t="shared" si="130"/>
        <v>13.0389</v>
      </c>
      <c r="J593" s="336">
        <f t="shared" si="131"/>
        <v>7.8232999999999997</v>
      </c>
      <c r="K593" s="337">
        <f t="shared" si="132"/>
        <v>5.2154999999999996</v>
      </c>
      <c r="L593" s="31"/>
      <c r="M593" s="46">
        <f t="shared" si="134"/>
        <v>225.87</v>
      </c>
      <c r="N593" s="47">
        <f t="shared" si="135"/>
        <v>451.74</v>
      </c>
      <c r="O593" s="48">
        <f t="shared" si="136"/>
        <v>677.61</v>
      </c>
      <c r="P593" s="105"/>
      <c r="Q593" s="147">
        <v>35</v>
      </c>
      <c r="R593" s="46">
        <f>ROUND(index!$O$33+(C593*12)*index!$O$34,2)</f>
        <v>1645.72</v>
      </c>
      <c r="S593" s="48">
        <f>ROUND(index!$O$37+(C593*12)*index!$O$38,2)</f>
        <v>947.6</v>
      </c>
      <c r="T593" s="31"/>
      <c r="U593" s="147">
        <v>35</v>
      </c>
      <c r="V593" s="260">
        <f>ROUND(index!$O$41+(C593*12)*index!$O$42,2)</f>
        <v>2593.3200000000002</v>
      </c>
    </row>
    <row r="600" spans="1:22" x14ac:dyDescent="0.25">
      <c r="C600" s="329"/>
      <c r="D600" s="170"/>
    </row>
    <row r="601" spans="1:22" ht="16.2" thickBot="1" x14ac:dyDescent="0.35">
      <c r="B601" s="346"/>
      <c r="C601" s="170"/>
      <c r="D601" s="170"/>
    </row>
    <row r="602" spans="1:22" ht="16.2" thickBot="1" x14ac:dyDescent="0.35">
      <c r="A602" s="32"/>
      <c r="B602" s="351" t="s">
        <v>186</v>
      </c>
      <c r="C602" s="347" t="s">
        <v>168</v>
      </c>
      <c r="D602" s="350"/>
      <c r="E602" s="32"/>
      <c r="F602" s="352" t="s">
        <v>197</v>
      </c>
      <c r="G602" s="353"/>
      <c r="H602" s="353"/>
      <c r="I602" s="353"/>
      <c r="J602" s="353"/>
      <c r="K602" s="354"/>
      <c r="L602" s="32"/>
      <c r="M602" s="352" t="s">
        <v>203</v>
      </c>
      <c r="N602" s="353"/>
      <c r="O602" s="354"/>
      <c r="P602" s="32"/>
      <c r="Q602" s="32"/>
      <c r="R602" s="355" t="s">
        <v>451</v>
      </c>
      <c r="S602" s="356" t="s">
        <v>451</v>
      </c>
      <c r="T602" s="32"/>
      <c r="U602" s="32"/>
      <c r="V602" s="357" t="s">
        <v>452</v>
      </c>
    </row>
    <row r="603" spans="1:22" x14ac:dyDescent="0.25">
      <c r="M603" s="24" t="s">
        <v>198</v>
      </c>
      <c r="N603" s="25" t="s">
        <v>199</v>
      </c>
      <c r="O603" s="26" t="s">
        <v>200</v>
      </c>
      <c r="R603" s="176"/>
      <c r="S603" s="176"/>
      <c r="V603" s="176"/>
    </row>
    <row r="604" spans="1:22" ht="16.2" thickBot="1" x14ac:dyDescent="0.35">
      <c r="B604" s="121" t="s">
        <v>179</v>
      </c>
      <c r="C604" s="121" t="s">
        <v>179</v>
      </c>
      <c r="D604" s="121" t="s">
        <v>179</v>
      </c>
      <c r="M604" s="27">
        <v>5.2600000000000001E-2</v>
      </c>
      <c r="N604" s="28">
        <v>0.1052</v>
      </c>
      <c r="O604" s="29">
        <v>0.1578</v>
      </c>
      <c r="R604" s="348"/>
      <c r="S604" s="348"/>
      <c r="V604" s="348"/>
    </row>
    <row r="605" spans="1:22" x14ac:dyDescent="0.25">
      <c r="A605" s="6"/>
      <c r="B605" s="1" t="s">
        <v>98</v>
      </c>
      <c r="C605" s="1" t="s">
        <v>469</v>
      </c>
      <c r="D605" s="1" t="s">
        <v>469</v>
      </c>
      <c r="E605" s="6"/>
      <c r="K605" s="176"/>
      <c r="L605" s="6"/>
      <c r="M605" s="176"/>
      <c r="N605" s="176"/>
      <c r="O605" s="176"/>
      <c r="P605" s="6"/>
      <c r="Q605" s="6"/>
      <c r="R605" s="349" t="s">
        <v>211</v>
      </c>
      <c r="S605" s="349" t="s">
        <v>210</v>
      </c>
      <c r="T605" s="6"/>
      <c r="U605" s="6"/>
      <c r="V605" s="349" t="s">
        <v>471</v>
      </c>
    </row>
    <row r="606" spans="1:22" ht="13.8" thickBot="1" x14ac:dyDescent="0.3">
      <c r="A606" s="13"/>
      <c r="B606" s="1" t="s">
        <v>34</v>
      </c>
      <c r="C606" s="1" t="s">
        <v>34</v>
      </c>
      <c r="D606" s="35" t="s">
        <v>470</v>
      </c>
      <c r="E606" s="13"/>
      <c r="F606" s="13" t="s">
        <v>201</v>
      </c>
      <c r="G606" s="13" t="s">
        <v>201</v>
      </c>
      <c r="H606" s="13" t="s">
        <v>201</v>
      </c>
      <c r="I606" s="13" t="s">
        <v>201</v>
      </c>
      <c r="J606" s="13" t="s">
        <v>201</v>
      </c>
      <c r="K606" s="13" t="s">
        <v>201</v>
      </c>
      <c r="L606" s="13"/>
      <c r="M606" s="13" t="s">
        <v>155</v>
      </c>
      <c r="N606" s="13" t="s">
        <v>155</v>
      </c>
      <c r="O606" s="13" t="s">
        <v>155</v>
      </c>
      <c r="P606" s="13"/>
      <c r="Q606" s="13"/>
      <c r="R606" s="160" t="s">
        <v>212</v>
      </c>
      <c r="S606" s="160" t="s">
        <v>212</v>
      </c>
      <c r="T606" s="13"/>
      <c r="U606" s="13"/>
      <c r="V606" s="160" t="s">
        <v>212</v>
      </c>
    </row>
    <row r="607" spans="1:22" ht="13.8" thickBot="1" x14ac:dyDescent="0.3">
      <c r="A607" s="34" t="s">
        <v>27</v>
      </c>
      <c r="B607" s="330" t="str">
        <f>$C$602</f>
        <v>cat 15</v>
      </c>
      <c r="C607" s="330" t="str">
        <f>$C$602</f>
        <v>cat 15</v>
      </c>
      <c r="D607" s="330" t="str">
        <f>$C$602</f>
        <v>cat 15</v>
      </c>
      <c r="E607" s="115"/>
      <c r="F607" s="114">
        <v>0.26</v>
      </c>
      <c r="G607" s="114">
        <v>0.56000000000000005</v>
      </c>
      <c r="H607" s="114">
        <v>0.35</v>
      </c>
      <c r="I607" s="114">
        <v>0.5</v>
      </c>
      <c r="J607" s="114">
        <v>0.3</v>
      </c>
      <c r="K607" s="114">
        <v>0.2</v>
      </c>
      <c r="L607" s="115"/>
      <c r="M607" s="211">
        <v>5.2600000000000001E-2</v>
      </c>
      <c r="N607" s="211">
        <v>0.1052</v>
      </c>
      <c r="O607" s="211">
        <v>0.1578</v>
      </c>
      <c r="P607" s="115"/>
      <c r="Q607" s="114" t="s">
        <v>27</v>
      </c>
      <c r="R607" s="330" t="str">
        <f>$C$602</f>
        <v>cat 15</v>
      </c>
      <c r="S607" s="330" t="str">
        <f>$C$602</f>
        <v>cat 15</v>
      </c>
      <c r="T607" s="115"/>
      <c r="U607" s="114" t="s">
        <v>27</v>
      </c>
      <c r="V607" s="330" t="str">
        <f>$C$602</f>
        <v>cat 15</v>
      </c>
    </row>
    <row r="608" spans="1:22" x14ac:dyDescent="0.25">
      <c r="A608" s="331">
        <v>0</v>
      </c>
      <c r="B608" s="164">
        <f t="shared" ref="B608:B643" si="137">VLOOKUP(C$602,ificbasisdoel,$A608+2,FALSE)</f>
        <v>2798.57</v>
      </c>
      <c r="C608" s="343">
        <f>ROUND(B608*index!$O$8,2)</f>
        <v>2911.63</v>
      </c>
      <c r="D608" s="215">
        <f>ROUND(C608*12/1976,4)</f>
        <v>17.681999999999999</v>
      </c>
      <c r="E608" s="31"/>
      <c r="F608" s="332">
        <f t="shared" ref="F608:F643" si="138">ROUND(D608*$F$8,4)</f>
        <v>4.5972999999999997</v>
      </c>
      <c r="G608" s="333">
        <f t="shared" ref="G608:G643" si="139">ROUND(D608*$G$8,4)</f>
        <v>9.9018999999999995</v>
      </c>
      <c r="H608" s="333">
        <f t="shared" ref="H608:H643" si="140">ROUND(D608*$H$8,4)</f>
        <v>6.1886999999999999</v>
      </c>
      <c r="I608" s="333">
        <f t="shared" ref="I608:I643" si="141">ROUND(D608*$I$8,4)</f>
        <v>8.8409999999999993</v>
      </c>
      <c r="J608" s="333">
        <f t="shared" ref="J608:J643" si="142">ROUND(D608*$J$8,4)</f>
        <v>5.3045999999999998</v>
      </c>
      <c r="K608" s="334">
        <f t="shared" ref="K608:K643" si="143">ROUND(D608*$K$8,4)</f>
        <v>3.5364</v>
      </c>
      <c r="L608" s="31"/>
      <c r="M608" s="338">
        <f>ROUND(C608*$M$8,2)</f>
        <v>153.15</v>
      </c>
      <c r="N608" s="339">
        <f>ROUND(C608*$N$8,2)</f>
        <v>306.3</v>
      </c>
      <c r="O608" s="340">
        <f>ROUND(C608*$O$8,2)</f>
        <v>459.46</v>
      </c>
      <c r="P608" s="105"/>
      <c r="Q608" s="341">
        <v>0</v>
      </c>
      <c r="R608" s="338">
        <f>ROUND(index!$O$33+(C608*12)*index!$O$34,2)</f>
        <v>1230.97</v>
      </c>
      <c r="S608" s="340">
        <f>ROUND(index!$O$37+(C608*12)*index!$O$38,2)</f>
        <v>859.67</v>
      </c>
      <c r="T608" s="31"/>
      <c r="U608" s="341">
        <v>0</v>
      </c>
      <c r="V608" s="342">
        <f>ROUND(index!$O$41+(C608*12)*index!$O$42,2)</f>
        <v>2090.64</v>
      </c>
    </row>
    <row r="609" spans="1:22" x14ac:dyDescent="0.25">
      <c r="A609" s="108">
        <v>1</v>
      </c>
      <c r="B609" s="164">
        <f t="shared" si="137"/>
        <v>2899.32</v>
      </c>
      <c r="C609" s="344">
        <f>ROUND(B609*index!$O$8,2)</f>
        <v>3016.45</v>
      </c>
      <c r="D609" s="216">
        <f t="shared" ref="D609:D643" si="144">ROUND(C609*12/1976,4)</f>
        <v>18.3185</v>
      </c>
      <c r="E609" s="31"/>
      <c r="F609" s="37">
        <f t="shared" si="138"/>
        <v>4.7628000000000004</v>
      </c>
      <c r="G609" s="22">
        <f t="shared" si="139"/>
        <v>10.2584</v>
      </c>
      <c r="H609" s="22">
        <f t="shared" si="140"/>
        <v>6.4115000000000002</v>
      </c>
      <c r="I609" s="22">
        <f t="shared" si="141"/>
        <v>9.1593</v>
      </c>
      <c r="J609" s="22">
        <f t="shared" si="142"/>
        <v>5.4955999999999996</v>
      </c>
      <c r="K609" s="38">
        <f t="shared" si="143"/>
        <v>3.6637</v>
      </c>
      <c r="L609" s="31"/>
      <c r="M609" s="44">
        <f t="shared" ref="M609:M643" si="145">ROUND(C609*$M$8,2)</f>
        <v>158.66999999999999</v>
      </c>
      <c r="N609" s="20">
        <f t="shared" ref="N609:N643" si="146">ROUND(C609*$N$8,2)</f>
        <v>317.33</v>
      </c>
      <c r="O609" s="45">
        <f t="shared" ref="O609:O643" si="147">ROUND(C609*$O$8,2)</f>
        <v>476</v>
      </c>
      <c r="P609" s="105"/>
      <c r="Q609" s="145">
        <v>1</v>
      </c>
      <c r="R609" s="44">
        <f>ROUND(index!$O$33+(C609*12)*index!$O$34,2)</f>
        <v>1262.42</v>
      </c>
      <c r="S609" s="45">
        <f>ROUND(index!$O$37+(C609*12)*index!$O$38,2)</f>
        <v>866.34</v>
      </c>
      <c r="T609" s="31"/>
      <c r="U609" s="145">
        <v>1</v>
      </c>
      <c r="V609" s="259">
        <f>ROUND(index!$O$41+(C609*12)*index!$O$42,2)</f>
        <v>2128.75</v>
      </c>
    </row>
    <row r="610" spans="1:22" x14ac:dyDescent="0.25">
      <c r="A610" s="108">
        <v>2</v>
      </c>
      <c r="B610" s="164">
        <f t="shared" si="137"/>
        <v>2995.87</v>
      </c>
      <c r="C610" s="344">
        <f>ROUND(B610*index!$O$8,2)</f>
        <v>3116.9</v>
      </c>
      <c r="D610" s="216">
        <f t="shared" si="144"/>
        <v>18.9285</v>
      </c>
      <c r="E610" s="31"/>
      <c r="F610" s="37">
        <f t="shared" si="138"/>
        <v>4.9214000000000002</v>
      </c>
      <c r="G610" s="22">
        <f t="shared" si="139"/>
        <v>10.6</v>
      </c>
      <c r="H610" s="22">
        <f t="shared" si="140"/>
        <v>6.625</v>
      </c>
      <c r="I610" s="22">
        <f t="shared" si="141"/>
        <v>9.4642999999999997</v>
      </c>
      <c r="J610" s="22">
        <f t="shared" si="142"/>
        <v>5.6786000000000003</v>
      </c>
      <c r="K610" s="38">
        <f t="shared" si="143"/>
        <v>3.7856999999999998</v>
      </c>
      <c r="L610" s="31"/>
      <c r="M610" s="44">
        <f t="shared" si="145"/>
        <v>163.95</v>
      </c>
      <c r="N610" s="20">
        <f t="shared" si="146"/>
        <v>327.9</v>
      </c>
      <c r="O610" s="45">
        <f t="shared" si="147"/>
        <v>491.85</v>
      </c>
      <c r="P610" s="105"/>
      <c r="Q610" s="145">
        <v>2</v>
      </c>
      <c r="R610" s="44">
        <f>ROUND(index!$O$33+(C610*12)*index!$O$34,2)</f>
        <v>1292.55</v>
      </c>
      <c r="S610" s="45">
        <f>ROUND(index!$O$37+(C610*12)*index!$O$38,2)</f>
        <v>872.72</v>
      </c>
      <c r="T610" s="31"/>
      <c r="U610" s="145">
        <v>2</v>
      </c>
      <c r="V610" s="259">
        <f>ROUND(index!$O$41+(C610*12)*index!$O$42,2)</f>
        <v>2165.27</v>
      </c>
    </row>
    <row r="611" spans="1:22" x14ac:dyDescent="0.25">
      <c r="A611" s="108">
        <v>3</v>
      </c>
      <c r="B611" s="164">
        <f t="shared" si="137"/>
        <v>3088.15</v>
      </c>
      <c r="C611" s="344">
        <f>ROUND(B611*index!$O$8,2)</f>
        <v>3212.91</v>
      </c>
      <c r="D611" s="216">
        <f t="shared" si="144"/>
        <v>19.511600000000001</v>
      </c>
      <c r="E611" s="31"/>
      <c r="F611" s="37">
        <f t="shared" si="138"/>
        <v>5.0730000000000004</v>
      </c>
      <c r="G611" s="22">
        <f t="shared" si="139"/>
        <v>10.926500000000001</v>
      </c>
      <c r="H611" s="22">
        <f t="shared" si="140"/>
        <v>6.8291000000000004</v>
      </c>
      <c r="I611" s="22">
        <f t="shared" si="141"/>
        <v>9.7558000000000007</v>
      </c>
      <c r="J611" s="22">
        <f t="shared" si="142"/>
        <v>5.8535000000000004</v>
      </c>
      <c r="K611" s="38">
        <f t="shared" si="143"/>
        <v>3.9022999999999999</v>
      </c>
      <c r="L611" s="31"/>
      <c r="M611" s="44">
        <f t="shared" si="145"/>
        <v>169</v>
      </c>
      <c r="N611" s="20">
        <f t="shared" si="146"/>
        <v>338</v>
      </c>
      <c r="O611" s="45">
        <f t="shared" si="147"/>
        <v>507</v>
      </c>
      <c r="P611" s="105"/>
      <c r="Q611" s="145">
        <v>3</v>
      </c>
      <c r="R611" s="44">
        <f>ROUND(index!$O$33+(C611*12)*index!$O$34,2)</f>
        <v>1321.35</v>
      </c>
      <c r="S611" s="45">
        <f>ROUND(index!$O$37+(C611*12)*index!$O$38,2)</f>
        <v>878.83</v>
      </c>
      <c r="T611" s="31"/>
      <c r="U611" s="145">
        <v>3</v>
      </c>
      <c r="V611" s="259">
        <f>ROUND(index!$O$41+(C611*12)*index!$O$42,2)</f>
        <v>2200.1799999999998</v>
      </c>
    </row>
    <row r="612" spans="1:22" x14ac:dyDescent="0.25">
      <c r="A612" s="108">
        <v>4</v>
      </c>
      <c r="B612" s="164">
        <f t="shared" si="137"/>
        <v>3176.14</v>
      </c>
      <c r="C612" s="344">
        <f>ROUND(B612*index!$O$8,2)</f>
        <v>3304.46</v>
      </c>
      <c r="D612" s="216">
        <f t="shared" si="144"/>
        <v>20.067599999999999</v>
      </c>
      <c r="E612" s="31"/>
      <c r="F612" s="37">
        <f t="shared" si="138"/>
        <v>5.2176</v>
      </c>
      <c r="G612" s="22">
        <f t="shared" si="139"/>
        <v>11.2379</v>
      </c>
      <c r="H612" s="22">
        <f t="shared" si="140"/>
        <v>7.0236999999999998</v>
      </c>
      <c r="I612" s="22">
        <f t="shared" si="141"/>
        <v>10.033799999999999</v>
      </c>
      <c r="J612" s="22">
        <f t="shared" si="142"/>
        <v>6.0202999999999998</v>
      </c>
      <c r="K612" s="38">
        <f t="shared" si="143"/>
        <v>4.0134999999999996</v>
      </c>
      <c r="L612" s="31"/>
      <c r="M612" s="44">
        <f t="shared" si="145"/>
        <v>173.81</v>
      </c>
      <c r="N612" s="20">
        <f t="shared" si="146"/>
        <v>347.63</v>
      </c>
      <c r="O612" s="45">
        <f t="shared" si="147"/>
        <v>521.44000000000005</v>
      </c>
      <c r="P612" s="105"/>
      <c r="Q612" s="145">
        <v>4</v>
      </c>
      <c r="R612" s="44">
        <f>ROUND(index!$O$33+(C612*12)*index!$O$34,2)</f>
        <v>1348.82</v>
      </c>
      <c r="S612" s="45">
        <f>ROUND(index!$O$37+(C612*12)*index!$O$38,2)</f>
        <v>884.65</v>
      </c>
      <c r="T612" s="31"/>
      <c r="U612" s="145">
        <v>4</v>
      </c>
      <c r="V612" s="259">
        <f>ROUND(index!$O$41+(C612*12)*index!$O$42,2)</f>
        <v>2233.4699999999998</v>
      </c>
    </row>
    <row r="613" spans="1:22" x14ac:dyDescent="0.25">
      <c r="A613" s="108">
        <v>5</v>
      </c>
      <c r="B613" s="164">
        <f t="shared" si="137"/>
        <v>3259.85</v>
      </c>
      <c r="C613" s="344">
        <f>ROUND(B613*index!$O$8,2)</f>
        <v>3391.55</v>
      </c>
      <c r="D613" s="216">
        <f t="shared" si="144"/>
        <v>20.596499999999999</v>
      </c>
      <c r="E613" s="31"/>
      <c r="F613" s="37">
        <f t="shared" si="138"/>
        <v>5.3551000000000002</v>
      </c>
      <c r="G613" s="22">
        <f t="shared" si="139"/>
        <v>11.534000000000001</v>
      </c>
      <c r="H613" s="22">
        <f t="shared" si="140"/>
        <v>7.2088000000000001</v>
      </c>
      <c r="I613" s="22">
        <f t="shared" si="141"/>
        <v>10.298299999999999</v>
      </c>
      <c r="J613" s="22">
        <f t="shared" si="142"/>
        <v>6.1790000000000003</v>
      </c>
      <c r="K613" s="38">
        <f t="shared" si="143"/>
        <v>4.1193</v>
      </c>
      <c r="L613" s="31"/>
      <c r="M613" s="44">
        <f t="shared" si="145"/>
        <v>178.4</v>
      </c>
      <c r="N613" s="20">
        <f t="shared" si="146"/>
        <v>356.79</v>
      </c>
      <c r="O613" s="45">
        <f t="shared" si="147"/>
        <v>535.19000000000005</v>
      </c>
      <c r="P613" s="105"/>
      <c r="Q613" s="145">
        <v>5</v>
      </c>
      <c r="R613" s="44">
        <f>ROUND(index!$O$33+(C613*12)*index!$O$34,2)</f>
        <v>1374.95</v>
      </c>
      <c r="S613" s="45">
        <f>ROUND(index!$O$37+(C613*12)*index!$O$38,2)</f>
        <v>890.19</v>
      </c>
      <c r="T613" s="31"/>
      <c r="U613" s="145">
        <v>5</v>
      </c>
      <c r="V613" s="259">
        <f>ROUND(index!$O$41+(C613*12)*index!$O$42,2)</f>
        <v>2265.14</v>
      </c>
    </row>
    <row r="614" spans="1:22" x14ac:dyDescent="0.25">
      <c r="A614" s="108">
        <v>6</v>
      </c>
      <c r="B614" s="164">
        <f t="shared" si="137"/>
        <v>3339.32</v>
      </c>
      <c r="C614" s="344">
        <f>ROUND(B614*index!$O$8,2)</f>
        <v>3474.23</v>
      </c>
      <c r="D614" s="216">
        <f t="shared" si="144"/>
        <v>21.098600000000001</v>
      </c>
      <c r="E614" s="31"/>
      <c r="F614" s="37">
        <f t="shared" si="138"/>
        <v>5.4855999999999998</v>
      </c>
      <c r="G614" s="22">
        <f t="shared" si="139"/>
        <v>11.815200000000001</v>
      </c>
      <c r="H614" s="22">
        <f t="shared" si="140"/>
        <v>7.3845000000000001</v>
      </c>
      <c r="I614" s="22">
        <f t="shared" si="141"/>
        <v>10.549300000000001</v>
      </c>
      <c r="J614" s="22">
        <f t="shared" si="142"/>
        <v>6.3296000000000001</v>
      </c>
      <c r="K614" s="38">
        <f t="shared" si="143"/>
        <v>4.2196999999999996</v>
      </c>
      <c r="L614" s="31"/>
      <c r="M614" s="44">
        <f t="shared" si="145"/>
        <v>182.74</v>
      </c>
      <c r="N614" s="20">
        <f t="shared" si="146"/>
        <v>365.49</v>
      </c>
      <c r="O614" s="45">
        <f t="shared" si="147"/>
        <v>548.23</v>
      </c>
      <c r="P614" s="105"/>
      <c r="Q614" s="145">
        <v>6</v>
      </c>
      <c r="R614" s="44">
        <f>ROUND(index!$O$33+(C614*12)*index!$O$34,2)</f>
        <v>1399.75</v>
      </c>
      <c r="S614" s="45">
        <f>ROUND(index!$O$37+(C614*12)*index!$O$38,2)</f>
        <v>895.45</v>
      </c>
      <c r="T614" s="31"/>
      <c r="U614" s="145">
        <v>6</v>
      </c>
      <c r="V614" s="259">
        <f>ROUND(index!$O$41+(C614*12)*index!$O$42,2)</f>
        <v>2295.1999999999998</v>
      </c>
    </row>
    <row r="615" spans="1:22" x14ac:dyDescent="0.25">
      <c r="A615" s="108">
        <v>7</v>
      </c>
      <c r="B615" s="164">
        <f t="shared" si="137"/>
        <v>3414.62</v>
      </c>
      <c r="C615" s="344">
        <f>ROUND(B615*index!$O$8,2)</f>
        <v>3552.57</v>
      </c>
      <c r="D615" s="216">
        <f t="shared" si="144"/>
        <v>21.574300000000001</v>
      </c>
      <c r="E615" s="31"/>
      <c r="F615" s="37">
        <f t="shared" si="138"/>
        <v>5.6093000000000002</v>
      </c>
      <c r="G615" s="22">
        <f t="shared" si="139"/>
        <v>12.0816</v>
      </c>
      <c r="H615" s="22">
        <f t="shared" si="140"/>
        <v>7.5510000000000002</v>
      </c>
      <c r="I615" s="22">
        <f t="shared" si="141"/>
        <v>10.7872</v>
      </c>
      <c r="J615" s="22">
        <f t="shared" si="142"/>
        <v>6.4722999999999997</v>
      </c>
      <c r="K615" s="38">
        <f t="shared" si="143"/>
        <v>4.3148999999999997</v>
      </c>
      <c r="L615" s="31"/>
      <c r="M615" s="44">
        <f t="shared" si="145"/>
        <v>186.87</v>
      </c>
      <c r="N615" s="20">
        <f t="shared" si="146"/>
        <v>373.73</v>
      </c>
      <c r="O615" s="45">
        <f t="shared" si="147"/>
        <v>560.6</v>
      </c>
      <c r="P615" s="105"/>
      <c r="Q615" s="145">
        <v>7</v>
      </c>
      <c r="R615" s="44">
        <f>ROUND(index!$O$33+(C615*12)*index!$O$34,2)</f>
        <v>1423.25</v>
      </c>
      <c r="S615" s="45">
        <f>ROUND(index!$O$37+(C615*12)*index!$O$38,2)</f>
        <v>900.43</v>
      </c>
      <c r="T615" s="31"/>
      <c r="U615" s="145">
        <v>7</v>
      </c>
      <c r="V615" s="259">
        <f>ROUND(index!$O$41+(C615*12)*index!$O$42,2)</f>
        <v>2323.6799999999998</v>
      </c>
    </row>
    <row r="616" spans="1:22" x14ac:dyDescent="0.25">
      <c r="A616" s="108">
        <v>8</v>
      </c>
      <c r="B616" s="164">
        <f t="shared" si="137"/>
        <v>3485.85</v>
      </c>
      <c r="C616" s="344">
        <f>ROUND(B616*index!$O$8,2)</f>
        <v>3626.68</v>
      </c>
      <c r="D616" s="216">
        <f t="shared" si="144"/>
        <v>22.0244</v>
      </c>
      <c r="E616" s="31"/>
      <c r="F616" s="37">
        <f t="shared" si="138"/>
        <v>5.7263000000000002</v>
      </c>
      <c r="G616" s="22">
        <f t="shared" si="139"/>
        <v>12.3337</v>
      </c>
      <c r="H616" s="22">
        <f t="shared" si="140"/>
        <v>7.7084999999999999</v>
      </c>
      <c r="I616" s="22">
        <f t="shared" si="141"/>
        <v>11.0122</v>
      </c>
      <c r="J616" s="22">
        <f t="shared" si="142"/>
        <v>6.6073000000000004</v>
      </c>
      <c r="K616" s="38">
        <f t="shared" si="143"/>
        <v>4.4048999999999996</v>
      </c>
      <c r="L616" s="31"/>
      <c r="M616" s="44">
        <f t="shared" si="145"/>
        <v>190.76</v>
      </c>
      <c r="N616" s="20">
        <f t="shared" si="146"/>
        <v>381.53</v>
      </c>
      <c r="O616" s="45">
        <f t="shared" si="147"/>
        <v>572.29</v>
      </c>
      <c r="P616" s="105"/>
      <c r="Q616" s="145">
        <v>8</v>
      </c>
      <c r="R616" s="44">
        <f>ROUND(index!$O$33+(C616*12)*index!$O$34,2)</f>
        <v>1445.48</v>
      </c>
      <c r="S616" s="45">
        <f>ROUND(index!$O$37+(C616*12)*index!$O$38,2)</f>
        <v>905.15</v>
      </c>
      <c r="T616" s="31"/>
      <c r="U616" s="145">
        <v>8</v>
      </c>
      <c r="V616" s="259">
        <f>ROUND(index!$O$41+(C616*12)*index!$O$42,2)</f>
        <v>2350.63</v>
      </c>
    </row>
    <row r="617" spans="1:22" x14ac:dyDescent="0.25">
      <c r="A617" s="108">
        <v>9</v>
      </c>
      <c r="B617" s="164">
        <f t="shared" si="137"/>
        <v>3553.1</v>
      </c>
      <c r="C617" s="344">
        <f>ROUND(B617*index!$O$8,2)</f>
        <v>3696.65</v>
      </c>
      <c r="D617" s="216">
        <f t="shared" si="144"/>
        <v>22.449300000000001</v>
      </c>
      <c r="E617" s="31"/>
      <c r="F617" s="37">
        <f t="shared" si="138"/>
        <v>5.8368000000000002</v>
      </c>
      <c r="G617" s="22">
        <f t="shared" si="139"/>
        <v>12.5716</v>
      </c>
      <c r="H617" s="22">
        <f t="shared" si="140"/>
        <v>7.8573000000000004</v>
      </c>
      <c r="I617" s="22">
        <f t="shared" si="141"/>
        <v>11.2247</v>
      </c>
      <c r="J617" s="22">
        <f t="shared" si="142"/>
        <v>6.7347999999999999</v>
      </c>
      <c r="K617" s="38">
        <f t="shared" si="143"/>
        <v>4.4898999999999996</v>
      </c>
      <c r="L617" s="31"/>
      <c r="M617" s="44">
        <f t="shared" si="145"/>
        <v>194.44</v>
      </c>
      <c r="N617" s="20">
        <f t="shared" si="146"/>
        <v>388.89</v>
      </c>
      <c r="O617" s="45">
        <f t="shared" si="147"/>
        <v>583.33000000000004</v>
      </c>
      <c r="P617" s="105"/>
      <c r="Q617" s="145">
        <v>9</v>
      </c>
      <c r="R617" s="44">
        <f>ROUND(index!$O$33+(C617*12)*index!$O$34,2)</f>
        <v>1466.48</v>
      </c>
      <c r="S617" s="45">
        <f>ROUND(index!$O$37+(C617*12)*index!$O$38,2)</f>
        <v>909.6</v>
      </c>
      <c r="T617" s="31"/>
      <c r="U617" s="145">
        <v>9</v>
      </c>
      <c r="V617" s="259">
        <f>ROUND(index!$O$41+(C617*12)*index!$O$42,2)</f>
        <v>2376.0700000000002</v>
      </c>
    </row>
    <row r="618" spans="1:22" x14ac:dyDescent="0.25">
      <c r="A618" s="108">
        <v>10</v>
      </c>
      <c r="B618" s="164">
        <f t="shared" si="137"/>
        <v>3616.52</v>
      </c>
      <c r="C618" s="344">
        <f>ROUND(B618*index!$O$8,2)</f>
        <v>3762.63</v>
      </c>
      <c r="D618" s="216">
        <f t="shared" si="144"/>
        <v>22.85</v>
      </c>
      <c r="E618" s="31"/>
      <c r="F618" s="37">
        <f t="shared" si="138"/>
        <v>5.9409999999999998</v>
      </c>
      <c r="G618" s="22">
        <f t="shared" si="139"/>
        <v>12.795999999999999</v>
      </c>
      <c r="H618" s="22">
        <f t="shared" si="140"/>
        <v>7.9974999999999996</v>
      </c>
      <c r="I618" s="22">
        <f t="shared" si="141"/>
        <v>11.425000000000001</v>
      </c>
      <c r="J618" s="22">
        <f t="shared" si="142"/>
        <v>6.8550000000000004</v>
      </c>
      <c r="K618" s="38">
        <f t="shared" si="143"/>
        <v>4.57</v>
      </c>
      <c r="L618" s="31"/>
      <c r="M618" s="44">
        <f t="shared" si="145"/>
        <v>197.91</v>
      </c>
      <c r="N618" s="20">
        <f t="shared" si="146"/>
        <v>395.83</v>
      </c>
      <c r="O618" s="45">
        <f t="shared" si="147"/>
        <v>593.74</v>
      </c>
      <c r="P618" s="105"/>
      <c r="Q618" s="145">
        <v>10</v>
      </c>
      <c r="R618" s="44">
        <f>ROUND(index!$O$33+(C618*12)*index!$O$34,2)</f>
        <v>1486.27</v>
      </c>
      <c r="S618" s="45">
        <f>ROUND(index!$O$37+(C618*12)*index!$O$38,2)</f>
        <v>913.79</v>
      </c>
      <c r="T618" s="31"/>
      <c r="U618" s="145">
        <v>10</v>
      </c>
      <c r="V618" s="259">
        <f>ROUND(index!$O$41+(C618*12)*index!$O$42,2)</f>
        <v>2400.06</v>
      </c>
    </row>
    <row r="619" spans="1:22" x14ac:dyDescent="0.25">
      <c r="A619" s="108">
        <v>11</v>
      </c>
      <c r="B619" s="164">
        <f t="shared" si="137"/>
        <v>3676.22</v>
      </c>
      <c r="C619" s="344">
        <f>ROUND(B619*index!$O$8,2)</f>
        <v>3824.74</v>
      </c>
      <c r="D619" s="216">
        <f t="shared" si="144"/>
        <v>23.2272</v>
      </c>
      <c r="E619" s="31"/>
      <c r="F619" s="37">
        <f t="shared" si="138"/>
        <v>6.0391000000000004</v>
      </c>
      <c r="G619" s="22">
        <f t="shared" si="139"/>
        <v>13.007199999999999</v>
      </c>
      <c r="H619" s="22">
        <f t="shared" si="140"/>
        <v>8.1295000000000002</v>
      </c>
      <c r="I619" s="22">
        <f t="shared" si="141"/>
        <v>11.6136</v>
      </c>
      <c r="J619" s="22">
        <f t="shared" si="142"/>
        <v>6.9682000000000004</v>
      </c>
      <c r="K619" s="38">
        <f t="shared" si="143"/>
        <v>4.6454000000000004</v>
      </c>
      <c r="L619" s="31"/>
      <c r="M619" s="44">
        <f t="shared" si="145"/>
        <v>201.18</v>
      </c>
      <c r="N619" s="20">
        <f t="shared" si="146"/>
        <v>402.36</v>
      </c>
      <c r="O619" s="45">
        <f t="shared" si="147"/>
        <v>603.54</v>
      </c>
      <c r="P619" s="105"/>
      <c r="Q619" s="145">
        <v>11</v>
      </c>
      <c r="R619" s="44">
        <f>ROUND(index!$O$33+(C619*12)*index!$O$34,2)</f>
        <v>1504.9</v>
      </c>
      <c r="S619" s="45">
        <f>ROUND(index!$O$37+(C619*12)*index!$O$38,2)</f>
        <v>917.74</v>
      </c>
      <c r="T619" s="31"/>
      <c r="U619" s="145">
        <v>11</v>
      </c>
      <c r="V619" s="259">
        <f>ROUND(index!$O$41+(C619*12)*index!$O$42,2)</f>
        <v>2422.65</v>
      </c>
    </row>
    <row r="620" spans="1:22" x14ac:dyDescent="0.25">
      <c r="A620" s="108">
        <v>12</v>
      </c>
      <c r="B620" s="164">
        <f t="shared" si="137"/>
        <v>3732.36</v>
      </c>
      <c r="C620" s="344">
        <f>ROUND(B620*index!$O$8,2)</f>
        <v>3883.15</v>
      </c>
      <c r="D620" s="216">
        <f t="shared" si="144"/>
        <v>23.581900000000001</v>
      </c>
      <c r="E620" s="31"/>
      <c r="F620" s="37">
        <f t="shared" si="138"/>
        <v>6.1313000000000004</v>
      </c>
      <c r="G620" s="22">
        <f t="shared" si="139"/>
        <v>13.2059</v>
      </c>
      <c r="H620" s="22">
        <f t="shared" si="140"/>
        <v>8.2537000000000003</v>
      </c>
      <c r="I620" s="22">
        <f t="shared" si="141"/>
        <v>11.791</v>
      </c>
      <c r="J620" s="22">
        <f t="shared" si="142"/>
        <v>7.0746000000000002</v>
      </c>
      <c r="K620" s="38">
        <f t="shared" si="143"/>
        <v>4.7164000000000001</v>
      </c>
      <c r="L620" s="31"/>
      <c r="M620" s="44">
        <f t="shared" si="145"/>
        <v>204.25</v>
      </c>
      <c r="N620" s="20">
        <f t="shared" si="146"/>
        <v>408.51</v>
      </c>
      <c r="O620" s="45">
        <f t="shared" si="147"/>
        <v>612.76</v>
      </c>
      <c r="P620" s="105"/>
      <c r="Q620" s="145">
        <v>12</v>
      </c>
      <c r="R620" s="44">
        <f>ROUND(index!$O$33+(C620*12)*index!$O$34,2)</f>
        <v>1522.43</v>
      </c>
      <c r="S620" s="45">
        <f>ROUND(index!$O$37+(C620*12)*index!$O$38,2)</f>
        <v>921.46</v>
      </c>
      <c r="T620" s="31"/>
      <c r="U620" s="145">
        <v>12</v>
      </c>
      <c r="V620" s="259">
        <f>ROUND(index!$O$41+(C620*12)*index!$O$42,2)</f>
        <v>2443.88</v>
      </c>
    </row>
    <row r="621" spans="1:22" x14ac:dyDescent="0.25">
      <c r="A621" s="108">
        <v>13</v>
      </c>
      <c r="B621" s="164">
        <f t="shared" si="137"/>
        <v>3785.08</v>
      </c>
      <c r="C621" s="344">
        <f>ROUND(B621*index!$O$8,2)</f>
        <v>3938</v>
      </c>
      <c r="D621" s="216">
        <f t="shared" si="144"/>
        <v>23.914999999999999</v>
      </c>
      <c r="E621" s="31"/>
      <c r="F621" s="37">
        <f t="shared" si="138"/>
        <v>6.2179000000000002</v>
      </c>
      <c r="G621" s="22">
        <f t="shared" si="139"/>
        <v>13.3924</v>
      </c>
      <c r="H621" s="22">
        <f t="shared" si="140"/>
        <v>8.3703000000000003</v>
      </c>
      <c r="I621" s="22">
        <f t="shared" si="141"/>
        <v>11.9575</v>
      </c>
      <c r="J621" s="22">
        <f t="shared" si="142"/>
        <v>7.1745000000000001</v>
      </c>
      <c r="K621" s="38">
        <f t="shared" si="143"/>
        <v>4.7830000000000004</v>
      </c>
      <c r="L621" s="31"/>
      <c r="M621" s="44">
        <f t="shared" si="145"/>
        <v>207.14</v>
      </c>
      <c r="N621" s="20">
        <f t="shared" si="146"/>
        <v>414.28</v>
      </c>
      <c r="O621" s="45">
        <f t="shared" si="147"/>
        <v>621.41999999999996</v>
      </c>
      <c r="P621" s="105"/>
      <c r="Q621" s="145">
        <v>13</v>
      </c>
      <c r="R621" s="44">
        <f>ROUND(index!$O$33+(C621*12)*index!$O$34,2)</f>
        <v>1538.88</v>
      </c>
      <c r="S621" s="45">
        <f>ROUND(index!$O$37+(C621*12)*index!$O$38,2)</f>
        <v>924.95</v>
      </c>
      <c r="T621" s="31"/>
      <c r="U621" s="145">
        <v>13</v>
      </c>
      <c r="V621" s="259">
        <f>ROUND(index!$O$41+(C621*12)*index!$O$42,2)</f>
        <v>2463.83</v>
      </c>
    </row>
    <row r="622" spans="1:22" x14ac:dyDescent="0.25">
      <c r="A622" s="108">
        <v>14</v>
      </c>
      <c r="B622" s="164">
        <f t="shared" si="137"/>
        <v>3834.54</v>
      </c>
      <c r="C622" s="344">
        <f>ROUND(B622*index!$O$8,2)</f>
        <v>3989.46</v>
      </c>
      <c r="D622" s="216">
        <f t="shared" si="144"/>
        <v>24.227499999999999</v>
      </c>
      <c r="E622" s="31"/>
      <c r="F622" s="37">
        <f t="shared" si="138"/>
        <v>6.2991999999999999</v>
      </c>
      <c r="G622" s="22">
        <f t="shared" si="139"/>
        <v>13.567399999999999</v>
      </c>
      <c r="H622" s="22">
        <f t="shared" si="140"/>
        <v>8.4795999999999996</v>
      </c>
      <c r="I622" s="22">
        <f t="shared" si="141"/>
        <v>12.113799999999999</v>
      </c>
      <c r="J622" s="22">
        <f t="shared" si="142"/>
        <v>7.2683</v>
      </c>
      <c r="K622" s="38">
        <f t="shared" si="143"/>
        <v>4.8455000000000004</v>
      </c>
      <c r="L622" s="31"/>
      <c r="M622" s="44">
        <f t="shared" si="145"/>
        <v>209.85</v>
      </c>
      <c r="N622" s="20">
        <f t="shared" si="146"/>
        <v>419.69</v>
      </c>
      <c r="O622" s="45">
        <f t="shared" si="147"/>
        <v>629.54</v>
      </c>
      <c r="P622" s="105"/>
      <c r="Q622" s="145">
        <v>14</v>
      </c>
      <c r="R622" s="44">
        <f>ROUND(index!$O$33+(C622*12)*index!$O$34,2)</f>
        <v>1554.32</v>
      </c>
      <c r="S622" s="45">
        <f>ROUND(index!$O$37+(C622*12)*index!$O$38,2)</f>
        <v>928.22</v>
      </c>
      <c r="T622" s="31"/>
      <c r="U622" s="145">
        <v>14</v>
      </c>
      <c r="V622" s="259">
        <f>ROUND(index!$O$41+(C622*12)*index!$O$42,2)</f>
        <v>2482.54</v>
      </c>
    </row>
    <row r="623" spans="1:22" x14ac:dyDescent="0.25">
      <c r="A623" s="108">
        <v>15</v>
      </c>
      <c r="B623" s="164">
        <f t="shared" si="137"/>
        <v>3880.88</v>
      </c>
      <c r="C623" s="344">
        <f>ROUND(B623*index!$O$8,2)</f>
        <v>4037.67</v>
      </c>
      <c r="D623" s="216">
        <f t="shared" si="144"/>
        <v>24.520299999999999</v>
      </c>
      <c r="E623" s="31"/>
      <c r="F623" s="37">
        <f t="shared" si="138"/>
        <v>6.3753000000000002</v>
      </c>
      <c r="G623" s="22">
        <f t="shared" si="139"/>
        <v>13.731400000000001</v>
      </c>
      <c r="H623" s="22">
        <f t="shared" si="140"/>
        <v>8.5821000000000005</v>
      </c>
      <c r="I623" s="22">
        <f t="shared" si="141"/>
        <v>12.260199999999999</v>
      </c>
      <c r="J623" s="22">
        <f t="shared" si="142"/>
        <v>7.3560999999999996</v>
      </c>
      <c r="K623" s="38">
        <f t="shared" si="143"/>
        <v>4.9040999999999997</v>
      </c>
      <c r="L623" s="31"/>
      <c r="M623" s="44">
        <f t="shared" si="145"/>
        <v>212.38</v>
      </c>
      <c r="N623" s="20">
        <f t="shared" si="146"/>
        <v>424.76</v>
      </c>
      <c r="O623" s="45">
        <f t="shared" si="147"/>
        <v>637.14</v>
      </c>
      <c r="P623" s="105"/>
      <c r="Q623" s="145">
        <v>15</v>
      </c>
      <c r="R623" s="44">
        <f>ROUND(index!$O$33+(C623*12)*index!$O$34,2)</f>
        <v>1568.78</v>
      </c>
      <c r="S623" s="45">
        <f>ROUND(index!$O$37+(C623*12)*index!$O$38,2)</f>
        <v>931.29</v>
      </c>
      <c r="T623" s="31"/>
      <c r="U623" s="145">
        <v>15</v>
      </c>
      <c r="V623" s="259">
        <f>ROUND(index!$O$41+(C623*12)*index!$O$42,2)</f>
        <v>2500.0700000000002</v>
      </c>
    </row>
    <row r="624" spans="1:22" x14ac:dyDescent="0.25">
      <c r="A624" s="108">
        <v>16</v>
      </c>
      <c r="B624" s="164">
        <f t="shared" si="137"/>
        <v>3929.09</v>
      </c>
      <c r="C624" s="344">
        <f>ROUND(B624*index!$O$8,2)</f>
        <v>4087.83</v>
      </c>
      <c r="D624" s="216">
        <f t="shared" si="144"/>
        <v>24.8249</v>
      </c>
      <c r="E624" s="31"/>
      <c r="F624" s="37">
        <f t="shared" si="138"/>
        <v>6.4545000000000003</v>
      </c>
      <c r="G624" s="22">
        <f t="shared" si="139"/>
        <v>13.901899999999999</v>
      </c>
      <c r="H624" s="22">
        <f t="shared" si="140"/>
        <v>8.6887000000000008</v>
      </c>
      <c r="I624" s="22">
        <f t="shared" si="141"/>
        <v>12.4125</v>
      </c>
      <c r="J624" s="22">
        <f t="shared" si="142"/>
        <v>7.4474999999999998</v>
      </c>
      <c r="K624" s="38">
        <f t="shared" si="143"/>
        <v>4.9649999999999999</v>
      </c>
      <c r="L624" s="31"/>
      <c r="M624" s="44">
        <f t="shared" si="145"/>
        <v>215.02</v>
      </c>
      <c r="N624" s="20">
        <f t="shared" si="146"/>
        <v>430.04</v>
      </c>
      <c r="O624" s="45">
        <f t="shared" si="147"/>
        <v>645.05999999999995</v>
      </c>
      <c r="P624" s="105"/>
      <c r="Q624" s="145">
        <v>16</v>
      </c>
      <c r="R624" s="44">
        <f>ROUND(index!$O$33+(C624*12)*index!$O$34,2)</f>
        <v>1583.83</v>
      </c>
      <c r="S624" s="45">
        <f>ROUND(index!$O$37+(C624*12)*index!$O$38,2)</f>
        <v>934.48</v>
      </c>
      <c r="T624" s="31"/>
      <c r="U624" s="145">
        <v>16</v>
      </c>
      <c r="V624" s="259">
        <f>ROUND(index!$O$41+(C624*12)*index!$O$42,2)</f>
        <v>2518.3000000000002</v>
      </c>
    </row>
    <row r="625" spans="1:22" x14ac:dyDescent="0.25">
      <c r="A625" s="108">
        <v>17</v>
      </c>
      <c r="B625" s="164">
        <f t="shared" si="137"/>
        <v>3974.24</v>
      </c>
      <c r="C625" s="344">
        <f>ROUND(B625*index!$O$8,2)</f>
        <v>4134.8</v>
      </c>
      <c r="D625" s="216">
        <f t="shared" si="144"/>
        <v>25.110099999999999</v>
      </c>
      <c r="E625" s="31"/>
      <c r="F625" s="37">
        <f t="shared" si="138"/>
        <v>6.5286</v>
      </c>
      <c r="G625" s="22">
        <f t="shared" si="139"/>
        <v>14.0617</v>
      </c>
      <c r="H625" s="22">
        <f t="shared" si="140"/>
        <v>8.7885000000000009</v>
      </c>
      <c r="I625" s="22">
        <f t="shared" si="141"/>
        <v>12.555099999999999</v>
      </c>
      <c r="J625" s="22">
        <f t="shared" si="142"/>
        <v>7.5330000000000004</v>
      </c>
      <c r="K625" s="38">
        <f t="shared" si="143"/>
        <v>5.0220000000000002</v>
      </c>
      <c r="L625" s="31"/>
      <c r="M625" s="44">
        <f t="shared" si="145"/>
        <v>217.49</v>
      </c>
      <c r="N625" s="20">
        <f t="shared" si="146"/>
        <v>434.98</v>
      </c>
      <c r="O625" s="45">
        <f t="shared" si="147"/>
        <v>652.47</v>
      </c>
      <c r="P625" s="105"/>
      <c r="Q625" s="145">
        <v>17</v>
      </c>
      <c r="R625" s="44">
        <f>ROUND(index!$O$33+(C625*12)*index!$O$34,2)</f>
        <v>1597.92</v>
      </c>
      <c r="S625" s="45">
        <f>ROUND(index!$O$37+(C625*12)*index!$O$38,2)</f>
        <v>937.46</v>
      </c>
      <c r="T625" s="31"/>
      <c r="U625" s="145">
        <v>17</v>
      </c>
      <c r="V625" s="259">
        <f>ROUND(index!$O$41+(C625*12)*index!$O$42,2)</f>
        <v>2535.38</v>
      </c>
    </row>
    <row r="626" spans="1:22" x14ac:dyDescent="0.25">
      <c r="A626" s="108">
        <v>18</v>
      </c>
      <c r="B626" s="164">
        <f t="shared" si="137"/>
        <v>4016.48</v>
      </c>
      <c r="C626" s="344">
        <f>ROUND(B626*index!$O$8,2)</f>
        <v>4178.75</v>
      </c>
      <c r="D626" s="216">
        <f t="shared" si="144"/>
        <v>25.376999999999999</v>
      </c>
      <c r="E626" s="31"/>
      <c r="F626" s="37">
        <f t="shared" si="138"/>
        <v>6.5979999999999999</v>
      </c>
      <c r="G626" s="22">
        <f t="shared" si="139"/>
        <v>14.2111</v>
      </c>
      <c r="H626" s="22">
        <f t="shared" si="140"/>
        <v>8.8819999999999997</v>
      </c>
      <c r="I626" s="22">
        <f t="shared" si="141"/>
        <v>12.688499999999999</v>
      </c>
      <c r="J626" s="22">
        <f t="shared" si="142"/>
        <v>7.6131000000000002</v>
      </c>
      <c r="K626" s="38">
        <f t="shared" si="143"/>
        <v>5.0754000000000001</v>
      </c>
      <c r="L626" s="31"/>
      <c r="M626" s="44">
        <f t="shared" si="145"/>
        <v>219.8</v>
      </c>
      <c r="N626" s="20">
        <f t="shared" si="146"/>
        <v>439.6</v>
      </c>
      <c r="O626" s="45">
        <f t="shared" si="147"/>
        <v>659.41</v>
      </c>
      <c r="P626" s="105"/>
      <c r="Q626" s="145">
        <v>18</v>
      </c>
      <c r="R626" s="44">
        <f>ROUND(index!$O$33+(C626*12)*index!$O$34,2)</f>
        <v>1611.11</v>
      </c>
      <c r="S626" s="45">
        <f>ROUND(index!$O$37+(C626*12)*index!$O$38,2)</f>
        <v>940.26</v>
      </c>
      <c r="T626" s="31"/>
      <c r="U626" s="145">
        <v>18</v>
      </c>
      <c r="V626" s="259">
        <f>ROUND(index!$O$41+(C626*12)*index!$O$42,2)</f>
        <v>2551.36</v>
      </c>
    </row>
    <row r="627" spans="1:22" x14ac:dyDescent="0.25">
      <c r="A627" s="108">
        <v>19</v>
      </c>
      <c r="B627" s="164">
        <f t="shared" si="137"/>
        <v>4055.96</v>
      </c>
      <c r="C627" s="344">
        <f>ROUND(B627*index!$O$8,2)</f>
        <v>4219.82</v>
      </c>
      <c r="D627" s="216">
        <f t="shared" si="144"/>
        <v>25.6264</v>
      </c>
      <c r="E627" s="31"/>
      <c r="F627" s="37">
        <f t="shared" si="138"/>
        <v>6.6628999999999996</v>
      </c>
      <c r="G627" s="22">
        <f t="shared" si="139"/>
        <v>14.3508</v>
      </c>
      <c r="H627" s="22">
        <f t="shared" si="140"/>
        <v>8.9692000000000007</v>
      </c>
      <c r="I627" s="22">
        <f t="shared" si="141"/>
        <v>12.8132</v>
      </c>
      <c r="J627" s="22">
        <f t="shared" si="142"/>
        <v>7.6879</v>
      </c>
      <c r="K627" s="38">
        <f t="shared" si="143"/>
        <v>5.1253000000000002</v>
      </c>
      <c r="L627" s="31"/>
      <c r="M627" s="44">
        <f t="shared" si="145"/>
        <v>221.96</v>
      </c>
      <c r="N627" s="20">
        <f t="shared" si="146"/>
        <v>443.93</v>
      </c>
      <c r="O627" s="45">
        <f t="shared" si="147"/>
        <v>665.89</v>
      </c>
      <c r="P627" s="105"/>
      <c r="Q627" s="145">
        <v>19</v>
      </c>
      <c r="R627" s="44">
        <f>ROUND(index!$O$33+(C627*12)*index!$O$34,2)</f>
        <v>1623.43</v>
      </c>
      <c r="S627" s="45">
        <f>ROUND(index!$O$37+(C627*12)*index!$O$38,2)</f>
        <v>942.87</v>
      </c>
      <c r="T627" s="31"/>
      <c r="U627" s="145">
        <v>19</v>
      </c>
      <c r="V627" s="259">
        <f>ROUND(index!$O$41+(C627*12)*index!$O$42,2)</f>
        <v>2566.3000000000002</v>
      </c>
    </row>
    <row r="628" spans="1:22" x14ac:dyDescent="0.25">
      <c r="A628" s="108">
        <v>20</v>
      </c>
      <c r="B628" s="164">
        <f t="shared" si="137"/>
        <v>4092.85</v>
      </c>
      <c r="C628" s="344">
        <f>ROUND(B628*index!$O$8,2)</f>
        <v>4258.2</v>
      </c>
      <c r="D628" s="216">
        <f t="shared" si="144"/>
        <v>25.859500000000001</v>
      </c>
      <c r="E628" s="31"/>
      <c r="F628" s="37">
        <f t="shared" si="138"/>
        <v>6.7234999999999996</v>
      </c>
      <c r="G628" s="22">
        <f t="shared" si="139"/>
        <v>14.481299999999999</v>
      </c>
      <c r="H628" s="22">
        <f t="shared" si="140"/>
        <v>9.0508000000000006</v>
      </c>
      <c r="I628" s="22">
        <f t="shared" si="141"/>
        <v>12.9298</v>
      </c>
      <c r="J628" s="22">
        <f t="shared" si="142"/>
        <v>7.7579000000000002</v>
      </c>
      <c r="K628" s="38">
        <f t="shared" si="143"/>
        <v>5.1718999999999999</v>
      </c>
      <c r="L628" s="31"/>
      <c r="M628" s="44">
        <f t="shared" si="145"/>
        <v>223.98</v>
      </c>
      <c r="N628" s="20">
        <f t="shared" si="146"/>
        <v>447.96</v>
      </c>
      <c r="O628" s="45">
        <f t="shared" si="147"/>
        <v>671.94</v>
      </c>
      <c r="P628" s="105"/>
      <c r="Q628" s="145">
        <v>20</v>
      </c>
      <c r="R628" s="44">
        <f>ROUND(index!$O$33+(C628*12)*index!$O$34,2)</f>
        <v>1634.94</v>
      </c>
      <c r="S628" s="45">
        <f>ROUND(index!$O$37+(C628*12)*index!$O$38,2)</f>
        <v>945.31</v>
      </c>
      <c r="T628" s="31"/>
      <c r="U628" s="145">
        <v>20</v>
      </c>
      <c r="V628" s="259">
        <f>ROUND(index!$O$41+(C628*12)*index!$O$42,2)</f>
        <v>2580.25</v>
      </c>
    </row>
    <row r="629" spans="1:22" x14ac:dyDescent="0.25">
      <c r="A629" s="108">
        <v>21</v>
      </c>
      <c r="B629" s="164">
        <f t="shared" si="137"/>
        <v>4127.28</v>
      </c>
      <c r="C629" s="344">
        <f>ROUND(B629*index!$O$8,2)</f>
        <v>4294.0200000000004</v>
      </c>
      <c r="D629" s="216">
        <f t="shared" si="144"/>
        <v>26.077000000000002</v>
      </c>
      <c r="E629" s="31"/>
      <c r="F629" s="37">
        <f t="shared" si="138"/>
        <v>6.78</v>
      </c>
      <c r="G629" s="22">
        <f t="shared" si="139"/>
        <v>14.6031</v>
      </c>
      <c r="H629" s="22">
        <f t="shared" si="140"/>
        <v>9.1270000000000007</v>
      </c>
      <c r="I629" s="22">
        <f t="shared" si="141"/>
        <v>13.038500000000001</v>
      </c>
      <c r="J629" s="22">
        <f t="shared" si="142"/>
        <v>7.8231000000000002</v>
      </c>
      <c r="K629" s="38">
        <f t="shared" si="143"/>
        <v>5.2153999999999998</v>
      </c>
      <c r="L629" s="31"/>
      <c r="M629" s="44">
        <f t="shared" si="145"/>
        <v>225.87</v>
      </c>
      <c r="N629" s="20">
        <f t="shared" si="146"/>
        <v>451.73</v>
      </c>
      <c r="O629" s="45">
        <f t="shared" si="147"/>
        <v>677.6</v>
      </c>
      <c r="P629" s="105"/>
      <c r="Q629" s="145">
        <v>21</v>
      </c>
      <c r="R629" s="44">
        <f>ROUND(index!$O$33+(C629*12)*index!$O$34,2)</f>
        <v>1645.69</v>
      </c>
      <c r="S629" s="45">
        <f>ROUND(index!$O$37+(C629*12)*index!$O$38,2)</f>
        <v>947.59</v>
      </c>
      <c r="T629" s="31"/>
      <c r="U629" s="145">
        <v>21</v>
      </c>
      <c r="V629" s="259">
        <f>ROUND(index!$O$41+(C629*12)*index!$O$42,2)</f>
        <v>2593.2800000000002</v>
      </c>
    </row>
    <row r="630" spans="1:22" x14ac:dyDescent="0.25">
      <c r="A630" s="108">
        <v>22</v>
      </c>
      <c r="B630" s="164">
        <f t="shared" si="137"/>
        <v>4159.3900000000003</v>
      </c>
      <c r="C630" s="344">
        <f>ROUND(B630*index!$O$8,2)</f>
        <v>4327.43</v>
      </c>
      <c r="D630" s="216">
        <f t="shared" si="144"/>
        <v>26.279900000000001</v>
      </c>
      <c r="E630" s="31"/>
      <c r="F630" s="37">
        <f t="shared" si="138"/>
        <v>6.8327999999999998</v>
      </c>
      <c r="G630" s="22">
        <f t="shared" si="139"/>
        <v>14.716699999999999</v>
      </c>
      <c r="H630" s="22">
        <f t="shared" si="140"/>
        <v>9.1980000000000004</v>
      </c>
      <c r="I630" s="22">
        <f t="shared" si="141"/>
        <v>13.14</v>
      </c>
      <c r="J630" s="22">
        <f t="shared" si="142"/>
        <v>7.8840000000000003</v>
      </c>
      <c r="K630" s="38">
        <f t="shared" si="143"/>
        <v>5.2560000000000002</v>
      </c>
      <c r="L630" s="31"/>
      <c r="M630" s="44">
        <f t="shared" si="145"/>
        <v>227.62</v>
      </c>
      <c r="N630" s="20">
        <f t="shared" si="146"/>
        <v>455.25</v>
      </c>
      <c r="O630" s="45">
        <f t="shared" si="147"/>
        <v>682.87</v>
      </c>
      <c r="P630" s="105"/>
      <c r="Q630" s="145">
        <v>22</v>
      </c>
      <c r="R630" s="44">
        <f>ROUND(index!$O$33+(C630*12)*index!$O$34,2)</f>
        <v>1655.71</v>
      </c>
      <c r="S630" s="45">
        <f>ROUND(index!$O$37+(C630*12)*index!$O$38,2)</f>
        <v>949.71</v>
      </c>
      <c r="T630" s="31"/>
      <c r="U630" s="145">
        <v>22</v>
      </c>
      <c r="V630" s="259">
        <f>ROUND(index!$O$41+(C630*12)*index!$O$42,2)</f>
        <v>2605.42</v>
      </c>
    </row>
    <row r="631" spans="1:22" x14ac:dyDescent="0.25">
      <c r="A631" s="108">
        <v>23</v>
      </c>
      <c r="B631" s="164">
        <f t="shared" si="137"/>
        <v>4189.33</v>
      </c>
      <c r="C631" s="344">
        <f>ROUND(B631*index!$O$8,2)</f>
        <v>4358.58</v>
      </c>
      <c r="D631" s="216">
        <f t="shared" si="144"/>
        <v>26.469100000000001</v>
      </c>
      <c r="E631" s="31"/>
      <c r="F631" s="37">
        <f t="shared" si="138"/>
        <v>6.8819999999999997</v>
      </c>
      <c r="G631" s="22">
        <f t="shared" si="139"/>
        <v>14.822699999999999</v>
      </c>
      <c r="H631" s="22">
        <f t="shared" si="140"/>
        <v>9.2642000000000007</v>
      </c>
      <c r="I631" s="22">
        <f t="shared" si="141"/>
        <v>13.2346</v>
      </c>
      <c r="J631" s="22">
        <f t="shared" si="142"/>
        <v>7.9406999999999996</v>
      </c>
      <c r="K631" s="38">
        <f t="shared" si="143"/>
        <v>5.2938000000000001</v>
      </c>
      <c r="L631" s="31"/>
      <c r="M631" s="44">
        <f t="shared" si="145"/>
        <v>229.26</v>
      </c>
      <c r="N631" s="20">
        <f t="shared" si="146"/>
        <v>458.52</v>
      </c>
      <c r="O631" s="45">
        <f t="shared" si="147"/>
        <v>687.78</v>
      </c>
      <c r="P631" s="105"/>
      <c r="Q631" s="145">
        <v>23</v>
      </c>
      <c r="R631" s="44">
        <f>ROUND(index!$O$33+(C631*12)*index!$O$34,2)</f>
        <v>1665.05</v>
      </c>
      <c r="S631" s="45">
        <f>ROUND(index!$O$37+(C631*12)*index!$O$38,2)</f>
        <v>951.7</v>
      </c>
      <c r="T631" s="31"/>
      <c r="U631" s="145">
        <v>23</v>
      </c>
      <c r="V631" s="259">
        <f>ROUND(index!$O$41+(C631*12)*index!$O$42,2)</f>
        <v>2616.75</v>
      </c>
    </row>
    <row r="632" spans="1:22" x14ac:dyDescent="0.25">
      <c r="A632" s="108">
        <v>24</v>
      </c>
      <c r="B632" s="164">
        <f t="shared" si="137"/>
        <v>4217.22</v>
      </c>
      <c r="C632" s="344">
        <f>ROUND(B632*index!$O$8,2)</f>
        <v>4387.6000000000004</v>
      </c>
      <c r="D632" s="216">
        <f t="shared" si="144"/>
        <v>26.645299999999999</v>
      </c>
      <c r="E632" s="31"/>
      <c r="F632" s="37">
        <f t="shared" si="138"/>
        <v>6.9278000000000004</v>
      </c>
      <c r="G632" s="22">
        <f t="shared" si="139"/>
        <v>14.9214</v>
      </c>
      <c r="H632" s="22">
        <f t="shared" si="140"/>
        <v>9.3259000000000007</v>
      </c>
      <c r="I632" s="22">
        <f t="shared" si="141"/>
        <v>13.322699999999999</v>
      </c>
      <c r="J632" s="22">
        <f t="shared" si="142"/>
        <v>7.9935999999999998</v>
      </c>
      <c r="K632" s="38">
        <f t="shared" si="143"/>
        <v>5.3291000000000004</v>
      </c>
      <c r="L632" s="31"/>
      <c r="M632" s="44">
        <f t="shared" si="145"/>
        <v>230.79</v>
      </c>
      <c r="N632" s="20">
        <f t="shared" si="146"/>
        <v>461.58</v>
      </c>
      <c r="O632" s="45">
        <f t="shared" si="147"/>
        <v>692.36</v>
      </c>
      <c r="P632" s="105"/>
      <c r="Q632" s="145">
        <v>24</v>
      </c>
      <c r="R632" s="44">
        <f>ROUND(index!$O$33+(C632*12)*index!$O$34,2)</f>
        <v>1673.76</v>
      </c>
      <c r="S632" s="45">
        <f>ROUND(index!$O$37+(C632*12)*index!$O$38,2)</f>
        <v>953.54</v>
      </c>
      <c r="T632" s="31"/>
      <c r="U632" s="145">
        <v>24</v>
      </c>
      <c r="V632" s="259">
        <f>ROUND(index!$O$41+(C632*12)*index!$O$42,2)</f>
        <v>2627.3</v>
      </c>
    </row>
    <row r="633" spans="1:22" x14ac:dyDescent="0.25">
      <c r="A633" s="108">
        <v>25</v>
      </c>
      <c r="B633" s="164">
        <f t="shared" si="137"/>
        <v>4243.1899999999996</v>
      </c>
      <c r="C633" s="344">
        <f>ROUND(B633*index!$O$8,2)</f>
        <v>4414.6099999999997</v>
      </c>
      <c r="D633" s="216">
        <f t="shared" si="144"/>
        <v>26.8094</v>
      </c>
      <c r="E633" s="31"/>
      <c r="F633" s="37">
        <f t="shared" si="138"/>
        <v>6.9703999999999997</v>
      </c>
      <c r="G633" s="22">
        <f t="shared" si="139"/>
        <v>15.013299999999999</v>
      </c>
      <c r="H633" s="22">
        <f t="shared" si="140"/>
        <v>9.3833000000000002</v>
      </c>
      <c r="I633" s="22">
        <f t="shared" si="141"/>
        <v>13.4047</v>
      </c>
      <c r="J633" s="22">
        <f t="shared" si="142"/>
        <v>8.0427999999999997</v>
      </c>
      <c r="K633" s="38">
        <f t="shared" si="143"/>
        <v>5.3619000000000003</v>
      </c>
      <c r="L633" s="31"/>
      <c r="M633" s="44">
        <f t="shared" si="145"/>
        <v>232.21</v>
      </c>
      <c r="N633" s="20">
        <f t="shared" si="146"/>
        <v>464.42</v>
      </c>
      <c r="O633" s="45">
        <f t="shared" si="147"/>
        <v>696.63</v>
      </c>
      <c r="P633" s="105"/>
      <c r="Q633" s="145">
        <v>25</v>
      </c>
      <c r="R633" s="44">
        <f>ROUND(index!$O$33+(C633*12)*index!$O$34,2)</f>
        <v>1681.86</v>
      </c>
      <c r="S633" s="45">
        <f>ROUND(index!$O$37+(C633*12)*index!$O$38,2)</f>
        <v>955.26</v>
      </c>
      <c r="T633" s="31"/>
      <c r="U633" s="145">
        <v>25</v>
      </c>
      <c r="V633" s="259">
        <f>ROUND(index!$O$41+(C633*12)*index!$O$42,2)</f>
        <v>2637.12</v>
      </c>
    </row>
    <row r="634" spans="1:22" x14ac:dyDescent="0.25">
      <c r="A634" s="108">
        <v>26</v>
      </c>
      <c r="B634" s="164">
        <f t="shared" si="137"/>
        <v>4267.3599999999997</v>
      </c>
      <c r="C634" s="344">
        <f>ROUND(B634*index!$O$8,2)</f>
        <v>4439.76</v>
      </c>
      <c r="D634" s="216">
        <f t="shared" si="144"/>
        <v>26.9621</v>
      </c>
      <c r="E634" s="31"/>
      <c r="F634" s="37">
        <f t="shared" si="138"/>
        <v>7.0101000000000004</v>
      </c>
      <c r="G634" s="22">
        <f t="shared" si="139"/>
        <v>15.098800000000001</v>
      </c>
      <c r="H634" s="22">
        <f t="shared" si="140"/>
        <v>9.4367000000000001</v>
      </c>
      <c r="I634" s="22">
        <f t="shared" si="141"/>
        <v>13.4811</v>
      </c>
      <c r="J634" s="22">
        <f t="shared" si="142"/>
        <v>8.0885999999999996</v>
      </c>
      <c r="K634" s="38">
        <f t="shared" si="143"/>
        <v>5.3924000000000003</v>
      </c>
      <c r="L634" s="31"/>
      <c r="M634" s="44">
        <f t="shared" si="145"/>
        <v>233.53</v>
      </c>
      <c r="N634" s="20">
        <f t="shared" si="146"/>
        <v>467.06</v>
      </c>
      <c r="O634" s="45">
        <f t="shared" si="147"/>
        <v>700.59</v>
      </c>
      <c r="P634" s="105"/>
      <c r="Q634" s="145">
        <v>26</v>
      </c>
      <c r="R634" s="44">
        <f>ROUND(index!$O$33+(C634*12)*index!$O$34,2)</f>
        <v>1689.41</v>
      </c>
      <c r="S634" s="45">
        <f>ROUND(index!$O$37+(C634*12)*index!$O$38,2)</f>
        <v>956.86</v>
      </c>
      <c r="T634" s="31"/>
      <c r="U634" s="145">
        <v>26</v>
      </c>
      <c r="V634" s="259">
        <f>ROUND(index!$O$41+(C634*12)*index!$O$42,2)</f>
        <v>2646.27</v>
      </c>
    </row>
    <row r="635" spans="1:22" x14ac:dyDescent="0.25">
      <c r="A635" s="108">
        <v>27</v>
      </c>
      <c r="B635" s="164">
        <f t="shared" si="137"/>
        <v>4289.8500000000004</v>
      </c>
      <c r="C635" s="344">
        <f>ROUND(B635*index!$O$8,2)</f>
        <v>4463.16</v>
      </c>
      <c r="D635" s="216">
        <f t="shared" si="144"/>
        <v>27.104199999999999</v>
      </c>
      <c r="E635" s="31"/>
      <c r="F635" s="37">
        <f t="shared" si="138"/>
        <v>7.0471000000000004</v>
      </c>
      <c r="G635" s="22">
        <f t="shared" si="139"/>
        <v>15.1784</v>
      </c>
      <c r="H635" s="22">
        <f t="shared" si="140"/>
        <v>9.4864999999999995</v>
      </c>
      <c r="I635" s="22">
        <f t="shared" si="141"/>
        <v>13.552099999999999</v>
      </c>
      <c r="J635" s="22">
        <f t="shared" si="142"/>
        <v>8.1312999999999995</v>
      </c>
      <c r="K635" s="38">
        <f t="shared" si="143"/>
        <v>5.4207999999999998</v>
      </c>
      <c r="L635" s="31"/>
      <c r="M635" s="44">
        <f t="shared" si="145"/>
        <v>234.76</v>
      </c>
      <c r="N635" s="20">
        <f t="shared" si="146"/>
        <v>469.52</v>
      </c>
      <c r="O635" s="45">
        <f t="shared" si="147"/>
        <v>704.29</v>
      </c>
      <c r="P635" s="105"/>
      <c r="Q635" s="145">
        <v>27</v>
      </c>
      <c r="R635" s="44">
        <f>ROUND(index!$O$33+(C635*12)*index!$O$34,2)</f>
        <v>1696.43</v>
      </c>
      <c r="S635" s="45">
        <f>ROUND(index!$O$37+(C635*12)*index!$O$38,2)</f>
        <v>958.35</v>
      </c>
      <c r="T635" s="31"/>
      <c r="U635" s="145">
        <v>27</v>
      </c>
      <c r="V635" s="259">
        <f>ROUND(index!$O$41+(C635*12)*index!$O$42,2)</f>
        <v>2654.77</v>
      </c>
    </row>
    <row r="636" spans="1:22" x14ac:dyDescent="0.25">
      <c r="A636" s="108">
        <v>28</v>
      </c>
      <c r="B636" s="164">
        <f t="shared" si="137"/>
        <v>4310.76</v>
      </c>
      <c r="C636" s="344">
        <f>ROUND(B636*index!$O$8,2)</f>
        <v>4484.91</v>
      </c>
      <c r="D636" s="216">
        <f t="shared" si="144"/>
        <v>27.2363</v>
      </c>
      <c r="E636" s="31"/>
      <c r="F636" s="37">
        <f t="shared" si="138"/>
        <v>7.0814000000000004</v>
      </c>
      <c r="G636" s="22">
        <f t="shared" si="139"/>
        <v>15.2523</v>
      </c>
      <c r="H636" s="22">
        <f t="shared" si="140"/>
        <v>9.5327000000000002</v>
      </c>
      <c r="I636" s="22">
        <f t="shared" si="141"/>
        <v>13.6182</v>
      </c>
      <c r="J636" s="22">
        <f t="shared" si="142"/>
        <v>8.1708999999999996</v>
      </c>
      <c r="K636" s="38">
        <f t="shared" si="143"/>
        <v>5.4473000000000003</v>
      </c>
      <c r="L636" s="31"/>
      <c r="M636" s="44">
        <f t="shared" si="145"/>
        <v>235.91</v>
      </c>
      <c r="N636" s="20">
        <f t="shared" si="146"/>
        <v>471.81</v>
      </c>
      <c r="O636" s="45">
        <f t="shared" si="147"/>
        <v>707.72</v>
      </c>
      <c r="P636" s="105"/>
      <c r="Q636" s="145">
        <v>28</v>
      </c>
      <c r="R636" s="44">
        <f>ROUND(index!$O$33+(C636*12)*index!$O$34,2)</f>
        <v>1702.95</v>
      </c>
      <c r="S636" s="45">
        <f>ROUND(index!$O$37+(C636*12)*index!$O$38,2)</f>
        <v>959.73</v>
      </c>
      <c r="T636" s="31"/>
      <c r="U636" s="145">
        <v>28</v>
      </c>
      <c r="V636" s="259">
        <f>ROUND(index!$O$41+(C636*12)*index!$O$42,2)</f>
        <v>2662.68</v>
      </c>
    </row>
    <row r="637" spans="1:22" x14ac:dyDescent="0.25">
      <c r="A637" s="108">
        <v>29</v>
      </c>
      <c r="B637" s="164">
        <f t="shared" si="137"/>
        <v>4330.1899999999996</v>
      </c>
      <c r="C637" s="344">
        <f>ROUND(B637*index!$O$8,2)</f>
        <v>4505.13</v>
      </c>
      <c r="D637" s="216">
        <f t="shared" si="144"/>
        <v>27.359100000000002</v>
      </c>
      <c r="E637" s="31"/>
      <c r="F637" s="37">
        <f t="shared" si="138"/>
        <v>7.1134000000000004</v>
      </c>
      <c r="G637" s="22">
        <f t="shared" si="139"/>
        <v>15.321099999999999</v>
      </c>
      <c r="H637" s="22">
        <f t="shared" si="140"/>
        <v>9.5756999999999994</v>
      </c>
      <c r="I637" s="22">
        <f t="shared" si="141"/>
        <v>13.679600000000001</v>
      </c>
      <c r="J637" s="22">
        <f t="shared" si="142"/>
        <v>8.2077000000000009</v>
      </c>
      <c r="K637" s="38">
        <f t="shared" si="143"/>
        <v>5.4718</v>
      </c>
      <c r="L637" s="31"/>
      <c r="M637" s="44">
        <f t="shared" si="145"/>
        <v>236.97</v>
      </c>
      <c r="N637" s="20">
        <f t="shared" si="146"/>
        <v>473.94</v>
      </c>
      <c r="O637" s="45">
        <f t="shared" si="147"/>
        <v>710.91</v>
      </c>
      <c r="P637" s="105"/>
      <c r="Q637" s="145">
        <v>29</v>
      </c>
      <c r="R637" s="44">
        <f>ROUND(index!$O$33+(C637*12)*index!$O$34,2)</f>
        <v>1709.02</v>
      </c>
      <c r="S637" s="45">
        <f>ROUND(index!$O$37+(C637*12)*index!$O$38,2)</f>
        <v>961.02</v>
      </c>
      <c r="T637" s="31"/>
      <c r="U637" s="145">
        <v>29</v>
      </c>
      <c r="V637" s="259">
        <f>ROUND(index!$O$41+(C637*12)*index!$O$42,2)</f>
        <v>2670.04</v>
      </c>
    </row>
    <row r="638" spans="1:22" x14ac:dyDescent="0.25">
      <c r="A638" s="108">
        <v>30</v>
      </c>
      <c r="B638" s="164">
        <f t="shared" si="137"/>
        <v>4348.25</v>
      </c>
      <c r="C638" s="344">
        <f>ROUND(B638*index!$O$8,2)</f>
        <v>4523.92</v>
      </c>
      <c r="D638" s="216">
        <f t="shared" si="144"/>
        <v>27.473199999999999</v>
      </c>
      <c r="E638" s="31"/>
      <c r="F638" s="37">
        <f t="shared" si="138"/>
        <v>7.1429999999999998</v>
      </c>
      <c r="G638" s="22">
        <f t="shared" si="139"/>
        <v>15.385</v>
      </c>
      <c r="H638" s="22">
        <f t="shared" si="140"/>
        <v>9.6156000000000006</v>
      </c>
      <c r="I638" s="22">
        <f t="shared" si="141"/>
        <v>13.736599999999999</v>
      </c>
      <c r="J638" s="22">
        <f t="shared" si="142"/>
        <v>8.2420000000000009</v>
      </c>
      <c r="K638" s="38">
        <f t="shared" si="143"/>
        <v>5.4946000000000002</v>
      </c>
      <c r="L638" s="31"/>
      <c r="M638" s="44">
        <f t="shared" si="145"/>
        <v>237.96</v>
      </c>
      <c r="N638" s="20">
        <f t="shared" si="146"/>
        <v>475.92</v>
      </c>
      <c r="O638" s="45">
        <f t="shared" si="147"/>
        <v>713.87</v>
      </c>
      <c r="P638" s="105"/>
      <c r="Q638" s="145">
        <v>30</v>
      </c>
      <c r="R638" s="44">
        <f>ROUND(index!$O$33+(C638*12)*index!$O$34,2)</f>
        <v>1714.66</v>
      </c>
      <c r="S638" s="45">
        <f>ROUND(index!$O$37+(C638*12)*index!$O$38,2)</f>
        <v>962.21</v>
      </c>
      <c r="T638" s="31"/>
      <c r="U638" s="145">
        <v>30</v>
      </c>
      <c r="V638" s="259">
        <f>ROUND(index!$O$41+(C638*12)*index!$O$42,2)</f>
        <v>2676.87</v>
      </c>
    </row>
    <row r="639" spans="1:22" x14ac:dyDescent="0.25">
      <c r="A639" s="108">
        <v>31</v>
      </c>
      <c r="B639" s="164">
        <f t="shared" si="137"/>
        <v>4365.0200000000004</v>
      </c>
      <c r="C639" s="344">
        <f>ROUND(B639*index!$O$8,2)</f>
        <v>4541.37</v>
      </c>
      <c r="D639" s="216">
        <f t="shared" si="144"/>
        <v>27.5792</v>
      </c>
      <c r="E639" s="31"/>
      <c r="F639" s="37">
        <f t="shared" si="138"/>
        <v>7.1706000000000003</v>
      </c>
      <c r="G639" s="22">
        <f t="shared" si="139"/>
        <v>15.4444</v>
      </c>
      <c r="H639" s="22">
        <f t="shared" si="140"/>
        <v>9.6526999999999994</v>
      </c>
      <c r="I639" s="22">
        <f t="shared" si="141"/>
        <v>13.7896</v>
      </c>
      <c r="J639" s="22">
        <f t="shared" si="142"/>
        <v>8.2737999999999996</v>
      </c>
      <c r="K639" s="38">
        <f t="shared" si="143"/>
        <v>5.5157999999999996</v>
      </c>
      <c r="L639" s="31"/>
      <c r="M639" s="44">
        <f t="shared" si="145"/>
        <v>238.88</v>
      </c>
      <c r="N639" s="20">
        <f t="shared" si="146"/>
        <v>477.75</v>
      </c>
      <c r="O639" s="45">
        <f t="shared" si="147"/>
        <v>716.63</v>
      </c>
      <c r="P639" s="105"/>
      <c r="Q639" s="145">
        <v>31</v>
      </c>
      <c r="R639" s="44">
        <f>ROUND(index!$O$33+(C639*12)*index!$O$34,2)</f>
        <v>1719.89</v>
      </c>
      <c r="S639" s="45">
        <f>ROUND(index!$O$37+(C639*12)*index!$O$38,2)</f>
        <v>963.32</v>
      </c>
      <c r="T639" s="31"/>
      <c r="U639" s="145">
        <v>31</v>
      </c>
      <c r="V639" s="259">
        <f>ROUND(index!$O$41+(C639*12)*index!$O$42,2)</f>
        <v>2683.21</v>
      </c>
    </row>
    <row r="640" spans="1:22" x14ac:dyDescent="0.25">
      <c r="A640" s="109">
        <v>32</v>
      </c>
      <c r="B640" s="164">
        <f t="shared" si="137"/>
        <v>4380.6000000000004</v>
      </c>
      <c r="C640" s="344">
        <f>ROUND(B640*index!$O$8,2)</f>
        <v>4557.58</v>
      </c>
      <c r="D640" s="216">
        <f t="shared" si="144"/>
        <v>27.677600000000002</v>
      </c>
      <c r="E640" s="31"/>
      <c r="F640" s="37">
        <f t="shared" si="138"/>
        <v>7.1962000000000002</v>
      </c>
      <c r="G640" s="22">
        <f t="shared" si="139"/>
        <v>15.499499999999999</v>
      </c>
      <c r="H640" s="22">
        <f t="shared" si="140"/>
        <v>9.6872000000000007</v>
      </c>
      <c r="I640" s="22">
        <f t="shared" si="141"/>
        <v>13.838800000000001</v>
      </c>
      <c r="J640" s="22">
        <f t="shared" si="142"/>
        <v>8.3033000000000001</v>
      </c>
      <c r="K640" s="38">
        <f t="shared" si="143"/>
        <v>5.5354999999999999</v>
      </c>
      <c r="L640" s="31"/>
      <c r="M640" s="44">
        <f t="shared" si="145"/>
        <v>239.73</v>
      </c>
      <c r="N640" s="20">
        <f t="shared" si="146"/>
        <v>479.46</v>
      </c>
      <c r="O640" s="45">
        <f t="shared" si="147"/>
        <v>719.19</v>
      </c>
      <c r="P640" s="105"/>
      <c r="Q640" s="146">
        <v>32</v>
      </c>
      <c r="R640" s="44">
        <f>ROUND(index!$O$33+(C640*12)*index!$O$34,2)</f>
        <v>1724.75</v>
      </c>
      <c r="S640" s="45">
        <f>ROUND(index!$O$37+(C640*12)*index!$O$38,2)</f>
        <v>964.35</v>
      </c>
      <c r="T640" s="31"/>
      <c r="U640" s="146">
        <v>32</v>
      </c>
      <c r="V640" s="259">
        <f>ROUND(index!$O$41+(C640*12)*index!$O$42,2)</f>
        <v>2689.11</v>
      </c>
    </row>
    <row r="641" spans="1:22" x14ac:dyDescent="0.25">
      <c r="A641" s="109">
        <v>33</v>
      </c>
      <c r="B641" s="164">
        <f t="shared" si="137"/>
        <v>4395.0600000000004</v>
      </c>
      <c r="C641" s="344">
        <f>ROUND(B641*index!$O$8,2)</f>
        <v>4572.62</v>
      </c>
      <c r="D641" s="216">
        <f t="shared" si="144"/>
        <v>27.768899999999999</v>
      </c>
      <c r="E641" s="31"/>
      <c r="F641" s="37">
        <f t="shared" si="138"/>
        <v>7.2199</v>
      </c>
      <c r="G641" s="22">
        <f t="shared" si="139"/>
        <v>15.550599999999999</v>
      </c>
      <c r="H641" s="22">
        <f t="shared" si="140"/>
        <v>9.7190999999999992</v>
      </c>
      <c r="I641" s="22">
        <f t="shared" si="141"/>
        <v>13.884499999999999</v>
      </c>
      <c r="J641" s="22">
        <f t="shared" si="142"/>
        <v>8.3307000000000002</v>
      </c>
      <c r="K641" s="38">
        <f t="shared" si="143"/>
        <v>5.5537999999999998</v>
      </c>
      <c r="L641" s="31"/>
      <c r="M641" s="44">
        <f t="shared" si="145"/>
        <v>240.52</v>
      </c>
      <c r="N641" s="20">
        <f t="shared" si="146"/>
        <v>481.04</v>
      </c>
      <c r="O641" s="45">
        <f t="shared" si="147"/>
        <v>721.56</v>
      </c>
      <c r="P641" s="105"/>
      <c r="Q641" s="146">
        <v>33</v>
      </c>
      <c r="R641" s="44">
        <f>ROUND(index!$O$33+(C641*12)*index!$O$34,2)</f>
        <v>1729.27</v>
      </c>
      <c r="S641" s="45">
        <f>ROUND(index!$O$37+(C641*12)*index!$O$38,2)</f>
        <v>965.31</v>
      </c>
      <c r="T641" s="31"/>
      <c r="U641" s="146">
        <v>33</v>
      </c>
      <c r="V641" s="259">
        <f>ROUND(index!$O$41+(C641*12)*index!$O$42,2)</f>
        <v>2694.57</v>
      </c>
    </row>
    <row r="642" spans="1:22" x14ac:dyDescent="0.25">
      <c r="A642" s="109">
        <v>34</v>
      </c>
      <c r="B642" s="164">
        <f t="shared" si="137"/>
        <v>4408.4799999999996</v>
      </c>
      <c r="C642" s="344">
        <f>ROUND(B642*index!$O$8,2)</f>
        <v>4586.58</v>
      </c>
      <c r="D642" s="216">
        <f t="shared" si="144"/>
        <v>27.8537</v>
      </c>
      <c r="E642" s="31"/>
      <c r="F642" s="37">
        <f t="shared" si="138"/>
        <v>7.242</v>
      </c>
      <c r="G642" s="22">
        <f t="shared" si="139"/>
        <v>15.598100000000001</v>
      </c>
      <c r="H642" s="22">
        <f t="shared" si="140"/>
        <v>9.7487999999999992</v>
      </c>
      <c r="I642" s="22">
        <f t="shared" si="141"/>
        <v>13.9269</v>
      </c>
      <c r="J642" s="22">
        <f t="shared" si="142"/>
        <v>8.3560999999999996</v>
      </c>
      <c r="K642" s="38">
        <f t="shared" si="143"/>
        <v>5.5707000000000004</v>
      </c>
      <c r="L642" s="31"/>
      <c r="M642" s="44">
        <f t="shared" si="145"/>
        <v>241.25</v>
      </c>
      <c r="N642" s="20">
        <f t="shared" si="146"/>
        <v>482.51</v>
      </c>
      <c r="O642" s="45">
        <f t="shared" si="147"/>
        <v>723.76</v>
      </c>
      <c r="P642" s="105"/>
      <c r="Q642" s="146">
        <v>34</v>
      </c>
      <c r="R642" s="44">
        <f>ROUND(index!$O$33+(C642*12)*index!$O$34,2)</f>
        <v>1733.45</v>
      </c>
      <c r="S642" s="45">
        <f>ROUND(index!$O$37+(C642*12)*index!$O$38,2)</f>
        <v>966.2</v>
      </c>
      <c r="T642" s="31"/>
      <c r="U642" s="146">
        <v>34</v>
      </c>
      <c r="V642" s="259">
        <f>ROUND(index!$O$41+(C642*12)*index!$O$42,2)</f>
        <v>2699.65</v>
      </c>
    </row>
    <row r="643" spans="1:22" ht="13.8" thickBot="1" x14ac:dyDescent="0.3">
      <c r="A643" s="110">
        <v>35</v>
      </c>
      <c r="B643" s="313">
        <f t="shared" si="137"/>
        <v>4420.93</v>
      </c>
      <c r="C643" s="345">
        <f>ROUND(B643*index!$O$8,2)</f>
        <v>4599.54</v>
      </c>
      <c r="D643" s="217">
        <f t="shared" si="144"/>
        <v>27.932400000000001</v>
      </c>
      <c r="E643" s="31"/>
      <c r="F643" s="335">
        <f t="shared" si="138"/>
        <v>7.2624000000000004</v>
      </c>
      <c r="G643" s="336">
        <f t="shared" si="139"/>
        <v>15.642099999999999</v>
      </c>
      <c r="H643" s="336">
        <f t="shared" si="140"/>
        <v>9.7763000000000009</v>
      </c>
      <c r="I643" s="336">
        <f t="shared" si="141"/>
        <v>13.966200000000001</v>
      </c>
      <c r="J643" s="336">
        <f t="shared" si="142"/>
        <v>8.3796999999999997</v>
      </c>
      <c r="K643" s="337">
        <f t="shared" si="143"/>
        <v>5.5865</v>
      </c>
      <c r="L643" s="31"/>
      <c r="M643" s="46">
        <f t="shared" si="145"/>
        <v>241.94</v>
      </c>
      <c r="N643" s="47">
        <f t="shared" si="146"/>
        <v>483.87</v>
      </c>
      <c r="O643" s="48">
        <f t="shared" si="147"/>
        <v>725.81</v>
      </c>
      <c r="P643" s="105"/>
      <c r="Q643" s="147">
        <v>35</v>
      </c>
      <c r="R643" s="46">
        <f>ROUND(index!$O$33+(C643*12)*index!$O$34,2)</f>
        <v>1737.34</v>
      </c>
      <c r="S643" s="48">
        <f>ROUND(index!$O$37+(C643*12)*index!$O$38,2)</f>
        <v>967.02</v>
      </c>
      <c r="T643" s="31"/>
      <c r="U643" s="147">
        <v>35</v>
      </c>
      <c r="V643" s="260">
        <f>ROUND(index!$O$41+(C643*12)*index!$O$42,2)</f>
        <v>2704.36</v>
      </c>
    </row>
    <row r="650" spans="1:22" x14ac:dyDescent="0.25">
      <c r="C650" s="329"/>
      <c r="D650" s="170"/>
    </row>
    <row r="651" spans="1:22" ht="16.2" thickBot="1" x14ac:dyDescent="0.35">
      <c r="B651" s="346"/>
      <c r="C651" s="170"/>
      <c r="D651" s="170"/>
    </row>
    <row r="652" spans="1:22" ht="16.2" thickBot="1" x14ac:dyDescent="0.35">
      <c r="A652" s="32"/>
      <c r="B652" s="351" t="s">
        <v>186</v>
      </c>
      <c r="C652" s="347" t="s">
        <v>169</v>
      </c>
      <c r="D652" s="350"/>
      <c r="E652" s="32"/>
      <c r="F652" s="352" t="s">
        <v>197</v>
      </c>
      <c r="G652" s="353"/>
      <c r="H652" s="353"/>
      <c r="I652" s="353"/>
      <c r="J652" s="353"/>
      <c r="K652" s="354"/>
      <c r="L652" s="32"/>
      <c r="M652" s="352" t="s">
        <v>203</v>
      </c>
      <c r="N652" s="353"/>
      <c r="O652" s="354"/>
      <c r="P652" s="32"/>
      <c r="Q652" s="32"/>
      <c r="R652" s="355" t="s">
        <v>451</v>
      </c>
      <c r="S652" s="356" t="s">
        <v>451</v>
      </c>
      <c r="T652" s="32"/>
      <c r="U652" s="32"/>
      <c r="V652" s="357" t="s">
        <v>452</v>
      </c>
    </row>
    <row r="653" spans="1:22" x14ac:dyDescent="0.25">
      <c r="M653" s="24" t="s">
        <v>198</v>
      </c>
      <c r="N653" s="25" t="s">
        <v>199</v>
      </c>
      <c r="O653" s="26" t="s">
        <v>200</v>
      </c>
      <c r="R653" s="176"/>
      <c r="S653" s="176"/>
      <c r="V653" s="176"/>
    </row>
    <row r="654" spans="1:22" ht="16.2" thickBot="1" x14ac:dyDescent="0.35">
      <c r="B654" s="121" t="s">
        <v>179</v>
      </c>
      <c r="C654" s="121" t="s">
        <v>179</v>
      </c>
      <c r="D654" s="121" t="s">
        <v>179</v>
      </c>
      <c r="M654" s="27">
        <v>5.2600000000000001E-2</v>
      </c>
      <c r="N654" s="28">
        <v>0.1052</v>
      </c>
      <c r="O654" s="29">
        <v>0.1578</v>
      </c>
      <c r="R654" s="348"/>
      <c r="S654" s="348"/>
      <c r="V654" s="348"/>
    </row>
    <row r="655" spans="1:22" x14ac:dyDescent="0.25">
      <c r="A655" s="6"/>
      <c r="B655" s="1" t="s">
        <v>98</v>
      </c>
      <c r="C655" s="1" t="s">
        <v>469</v>
      </c>
      <c r="D655" s="1" t="s">
        <v>469</v>
      </c>
      <c r="E655" s="6"/>
      <c r="K655" s="176"/>
      <c r="L655" s="6"/>
      <c r="M655" s="176"/>
      <c r="N655" s="176"/>
      <c r="O655" s="176"/>
      <c r="P655" s="6"/>
      <c r="Q655" s="6"/>
      <c r="R655" s="349" t="s">
        <v>211</v>
      </c>
      <c r="S655" s="349" t="s">
        <v>210</v>
      </c>
      <c r="T655" s="6"/>
      <c r="U655" s="6"/>
      <c r="V655" s="349" t="s">
        <v>471</v>
      </c>
    </row>
    <row r="656" spans="1:22" ht="13.8" thickBot="1" x14ac:dyDescent="0.3">
      <c r="A656" s="13"/>
      <c r="B656" s="1" t="s">
        <v>34</v>
      </c>
      <c r="C656" s="1" t="s">
        <v>34</v>
      </c>
      <c r="D656" s="35" t="s">
        <v>470</v>
      </c>
      <c r="E656" s="13"/>
      <c r="F656" s="13" t="s">
        <v>201</v>
      </c>
      <c r="G656" s="13" t="s">
        <v>201</v>
      </c>
      <c r="H656" s="13" t="s">
        <v>201</v>
      </c>
      <c r="I656" s="13" t="s">
        <v>201</v>
      </c>
      <c r="J656" s="13" t="s">
        <v>201</v>
      </c>
      <c r="K656" s="13" t="s">
        <v>201</v>
      </c>
      <c r="L656" s="13"/>
      <c r="M656" s="13" t="s">
        <v>155</v>
      </c>
      <c r="N656" s="13" t="s">
        <v>155</v>
      </c>
      <c r="O656" s="13" t="s">
        <v>155</v>
      </c>
      <c r="P656" s="13"/>
      <c r="Q656" s="13"/>
      <c r="R656" s="160" t="s">
        <v>212</v>
      </c>
      <c r="S656" s="160" t="s">
        <v>212</v>
      </c>
      <c r="T656" s="13"/>
      <c r="U656" s="13"/>
      <c r="V656" s="160" t="s">
        <v>212</v>
      </c>
    </row>
    <row r="657" spans="1:22" ht="13.8" thickBot="1" x14ac:dyDescent="0.3">
      <c r="A657" s="34" t="s">
        <v>27</v>
      </c>
      <c r="B657" s="330" t="str">
        <f>$C$652</f>
        <v>cat 16</v>
      </c>
      <c r="C657" s="330" t="str">
        <f>$C$652</f>
        <v>cat 16</v>
      </c>
      <c r="D657" s="330" t="str">
        <f>$C$652</f>
        <v>cat 16</v>
      </c>
      <c r="E657" s="115"/>
      <c r="F657" s="114">
        <v>0.26</v>
      </c>
      <c r="G657" s="114">
        <v>0.56000000000000005</v>
      </c>
      <c r="H657" s="114">
        <v>0.35</v>
      </c>
      <c r="I657" s="114">
        <v>0.5</v>
      </c>
      <c r="J657" s="114">
        <v>0.3</v>
      </c>
      <c r="K657" s="114">
        <v>0.2</v>
      </c>
      <c r="L657" s="115"/>
      <c r="M657" s="211">
        <v>5.2600000000000001E-2</v>
      </c>
      <c r="N657" s="211">
        <v>0.1052</v>
      </c>
      <c r="O657" s="211">
        <v>0.1578</v>
      </c>
      <c r="P657" s="115"/>
      <c r="Q657" s="114" t="s">
        <v>27</v>
      </c>
      <c r="R657" s="330" t="str">
        <f>$C$652</f>
        <v>cat 16</v>
      </c>
      <c r="S657" s="330" t="str">
        <f>$C$652</f>
        <v>cat 16</v>
      </c>
      <c r="T657" s="115"/>
      <c r="U657" s="114" t="s">
        <v>27</v>
      </c>
      <c r="V657" s="330" t="str">
        <f>$C$652</f>
        <v>cat 16</v>
      </c>
    </row>
    <row r="658" spans="1:22" x14ac:dyDescent="0.25">
      <c r="A658" s="331">
        <v>0</v>
      </c>
      <c r="B658" s="164">
        <f t="shared" ref="B658:B693" si="148">VLOOKUP(C$652,ificbasisdoel,$A658+2,FALSE)</f>
        <v>3051.96</v>
      </c>
      <c r="C658" s="343">
        <f>ROUND(B658*index!$O$8,2)</f>
        <v>3175.26</v>
      </c>
      <c r="D658" s="215">
        <f>ROUND(C658*12/1976,4)</f>
        <v>19.283000000000001</v>
      </c>
      <c r="E658" s="31"/>
      <c r="F658" s="332">
        <f t="shared" ref="F658:F693" si="149">ROUND(D658*$F$8,4)</f>
        <v>5.0136000000000003</v>
      </c>
      <c r="G658" s="333">
        <f t="shared" ref="G658:G693" si="150">ROUND(D658*$G$8,4)</f>
        <v>10.798500000000001</v>
      </c>
      <c r="H658" s="333">
        <f t="shared" ref="H658:H693" si="151">ROUND(D658*$H$8,4)</f>
        <v>6.7491000000000003</v>
      </c>
      <c r="I658" s="333">
        <f t="shared" ref="I658:I693" si="152">ROUND(D658*$I$8,4)</f>
        <v>9.6415000000000006</v>
      </c>
      <c r="J658" s="333">
        <f t="shared" ref="J658:J693" si="153">ROUND(D658*$J$8,4)</f>
        <v>5.7849000000000004</v>
      </c>
      <c r="K658" s="334">
        <f t="shared" ref="K658:K693" si="154">ROUND(D658*$K$8,4)</f>
        <v>3.8565999999999998</v>
      </c>
      <c r="L658" s="31"/>
      <c r="M658" s="338">
        <f>ROUND(C658*$M$8,2)</f>
        <v>167.02</v>
      </c>
      <c r="N658" s="339">
        <f>ROUND(C658*$N$8,2)</f>
        <v>334.04</v>
      </c>
      <c r="O658" s="340">
        <f>ROUND(C658*$O$8,2)</f>
        <v>501.06</v>
      </c>
      <c r="P658" s="105"/>
      <c r="Q658" s="341">
        <v>0</v>
      </c>
      <c r="R658" s="338">
        <f>ROUND(index!$O$33+(C658*12)*index!$O$34,2)</f>
        <v>1310.06</v>
      </c>
      <c r="S658" s="340">
        <f>ROUND(index!$O$37+(C658*12)*index!$O$38,2)</f>
        <v>876.44</v>
      </c>
      <c r="T658" s="31"/>
      <c r="U658" s="341">
        <v>0</v>
      </c>
      <c r="V658" s="342">
        <f>ROUND(index!$O$41+(C658*12)*index!$O$42,2)</f>
        <v>2186.4899999999998</v>
      </c>
    </row>
    <row r="659" spans="1:22" x14ac:dyDescent="0.25">
      <c r="A659" s="108">
        <v>1</v>
      </c>
      <c r="B659" s="164">
        <f t="shared" si="148"/>
        <v>3164.89</v>
      </c>
      <c r="C659" s="344">
        <f>ROUND(B659*index!$O$8,2)</f>
        <v>3292.75</v>
      </c>
      <c r="D659" s="216">
        <f t="shared" ref="D659:D693" si="155">ROUND(C659*12/1976,4)</f>
        <v>19.996500000000001</v>
      </c>
      <c r="E659" s="31"/>
      <c r="F659" s="37">
        <f t="shared" si="149"/>
        <v>5.1990999999999996</v>
      </c>
      <c r="G659" s="22">
        <f t="shared" si="150"/>
        <v>11.198</v>
      </c>
      <c r="H659" s="22">
        <f t="shared" si="151"/>
        <v>6.9988000000000001</v>
      </c>
      <c r="I659" s="22">
        <f t="shared" si="152"/>
        <v>9.9983000000000004</v>
      </c>
      <c r="J659" s="22">
        <f t="shared" si="153"/>
        <v>5.9989999999999997</v>
      </c>
      <c r="K659" s="38">
        <f t="shared" si="154"/>
        <v>3.9992999999999999</v>
      </c>
      <c r="L659" s="31"/>
      <c r="M659" s="44">
        <f t="shared" ref="M659:M693" si="156">ROUND(C659*$M$8,2)</f>
        <v>173.2</v>
      </c>
      <c r="N659" s="20">
        <f t="shared" ref="N659:N693" si="157">ROUND(C659*$N$8,2)</f>
        <v>346.4</v>
      </c>
      <c r="O659" s="45">
        <f t="shared" ref="O659:O693" si="158">ROUND(C659*$O$8,2)</f>
        <v>519.6</v>
      </c>
      <c r="P659" s="105"/>
      <c r="Q659" s="145">
        <v>1</v>
      </c>
      <c r="R659" s="44">
        <f>ROUND(index!$O$33+(C659*12)*index!$O$34,2)</f>
        <v>1345.31</v>
      </c>
      <c r="S659" s="45">
        <f>ROUND(index!$O$37+(C659*12)*index!$O$38,2)</f>
        <v>883.91</v>
      </c>
      <c r="T659" s="31"/>
      <c r="U659" s="145">
        <v>1</v>
      </c>
      <c r="V659" s="259">
        <f>ROUND(index!$O$41+(C659*12)*index!$O$42,2)</f>
        <v>2229.21</v>
      </c>
    </row>
    <row r="660" spans="1:22" x14ac:dyDescent="0.25">
      <c r="A660" s="108">
        <v>2</v>
      </c>
      <c r="B660" s="164">
        <f t="shared" si="148"/>
        <v>3273.21</v>
      </c>
      <c r="C660" s="344">
        <f>ROUND(B660*index!$O$8,2)</f>
        <v>3405.45</v>
      </c>
      <c r="D660" s="216">
        <f t="shared" si="155"/>
        <v>20.680900000000001</v>
      </c>
      <c r="E660" s="31"/>
      <c r="F660" s="37">
        <f t="shared" si="149"/>
        <v>5.3769999999999998</v>
      </c>
      <c r="G660" s="22">
        <f t="shared" si="150"/>
        <v>11.581300000000001</v>
      </c>
      <c r="H660" s="22">
        <f t="shared" si="151"/>
        <v>7.2382999999999997</v>
      </c>
      <c r="I660" s="22">
        <f t="shared" si="152"/>
        <v>10.3405</v>
      </c>
      <c r="J660" s="22">
        <f t="shared" si="153"/>
        <v>6.2042999999999999</v>
      </c>
      <c r="K660" s="38">
        <f t="shared" si="154"/>
        <v>4.1361999999999997</v>
      </c>
      <c r="L660" s="31"/>
      <c r="M660" s="44">
        <f t="shared" si="156"/>
        <v>179.13</v>
      </c>
      <c r="N660" s="20">
        <f t="shared" si="157"/>
        <v>358.25</v>
      </c>
      <c r="O660" s="45">
        <f t="shared" si="158"/>
        <v>537.38</v>
      </c>
      <c r="P660" s="105"/>
      <c r="Q660" s="145">
        <v>2</v>
      </c>
      <c r="R660" s="44">
        <f>ROUND(index!$O$33+(C660*12)*index!$O$34,2)</f>
        <v>1379.12</v>
      </c>
      <c r="S660" s="45">
        <f>ROUND(index!$O$37+(C660*12)*index!$O$38,2)</f>
        <v>891.08</v>
      </c>
      <c r="T660" s="31"/>
      <c r="U660" s="145">
        <v>2</v>
      </c>
      <c r="V660" s="259">
        <f>ROUND(index!$O$41+(C660*12)*index!$O$42,2)</f>
        <v>2270.19</v>
      </c>
    </row>
    <row r="661" spans="1:22" x14ac:dyDescent="0.25">
      <c r="A661" s="108">
        <v>3</v>
      </c>
      <c r="B661" s="164">
        <f t="shared" si="148"/>
        <v>3376.83</v>
      </c>
      <c r="C661" s="344">
        <f>ROUND(B661*index!$O$8,2)</f>
        <v>3513.25</v>
      </c>
      <c r="D661" s="216">
        <f t="shared" si="155"/>
        <v>21.3355</v>
      </c>
      <c r="E661" s="31"/>
      <c r="F661" s="37">
        <f t="shared" si="149"/>
        <v>5.5472000000000001</v>
      </c>
      <c r="G661" s="22">
        <f t="shared" si="150"/>
        <v>11.947900000000001</v>
      </c>
      <c r="H661" s="22">
        <f t="shared" si="151"/>
        <v>7.4673999999999996</v>
      </c>
      <c r="I661" s="22">
        <f t="shared" si="152"/>
        <v>10.6678</v>
      </c>
      <c r="J661" s="22">
        <f t="shared" si="153"/>
        <v>6.4006999999999996</v>
      </c>
      <c r="K661" s="38">
        <f t="shared" si="154"/>
        <v>4.2671000000000001</v>
      </c>
      <c r="L661" s="31"/>
      <c r="M661" s="44">
        <f t="shared" si="156"/>
        <v>184.8</v>
      </c>
      <c r="N661" s="20">
        <f t="shared" si="157"/>
        <v>369.59</v>
      </c>
      <c r="O661" s="45">
        <f t="shared" si="158"/>
        <v>554.39</v>
      </c>
      <c r="P661" s="105"/>
      <c r="Q661" s="145">
        <v>3</v>
      </c>
      <c r="R661" s="44">
        <f>ROUND(index!$O$33+(C661*12)*index!$O$34,2)</f>
        <v>1411.46</v>
      </c>
      <c r="S661" s="45">
        <f>ROUND(index!$O$37+(C661*12)*index!$O$38,2)</f>
        <v>897.93</v>
      </c>
      <c r="T661" s="31"/>
      <c r="U661" s="145">
        <v>3</v>
      </c>
      <c r="V661" s="259">
        <f>ROUND(index!$O$41+(C661*12)*index!$O$42,2)</f>
        <v>2309.39</v>
      </c>
    </row>
    <row r="662" spans="1:22" x14ac:dyDescent="0.25">
      <c r="A662" s="108">
        <v>4</v>
      </c>
      <c r="B662" s="164">
        <f t="shared" si="148"/>
        <v>3475.72</v>
      </c>
      <c r="C662" s="344">
        <f>ROUND(B662*index!$O$8,2)</f>
        <v>3616.14</v>
      </c>
      <c r="D662" s="216">
        <f t="shared" si="155"/>
        <v>21.9604</v>
      </c>
      <c r="E662" s="31"/>
      <c r="F662" s="37">
        <f t="shared" si="149"/>
        <v>5.7096999999999998</v>
      </c>
      <c r="G662" s="22">
        <f t="shared" si="150"/>
        <v>12.297800000000001</v>
      </c>
      <c r="H662" s="22">
        <f t="shared" si="151"/>
        <v>7.6860999999999997</v>
      </c>
      <c r="I662" s="22">
        <f t="shared" si="152"/>
        <v>10.9802</v>
      </c>
      <c r="J662" s="22">
        <f t="shared" si="153"/>
        <v>6.5880999999999998</v>
      </c>
      <c r="K662" s="38">
        <f t="shared" si="154"/>
        <v>4.3921000000000001</v>
      </c>
      <c r="L662" s="31"/>
      <c r="M662" s="44">
        <f t="shared" si="156"/>
        <v>190.21</v>
      </c>
      <c r="N662" s="20">
        <f t="shared" si="157"/>
        <v>380.42</v>
      </c>
      <c r="O662" s="45">
        <f t="shared" si="158"/>
        <v>570.63</v>
      </c>
      <c r="P662" s="105"/>
      <c r="Q662" s="145">
        <v>4</v>
      </c>
      <c r="R662" s="44">
        <f>ROUND(index!$O$33+(C662*12)*index!$O$34,2)</f>
        <v>1442.32</v>
      </c>
      <c r="S662" s="45">
        <f>ROUND(index!$O$37+(C662*12)*index!$O$38,2)</f>
        <v>904.48</v>
      </c>
      <c r="T662" s="31"/>
      <c r="U662" s="145">
        <v>4</v>
      </c>
      <c r="V662" s="259">
        <f>ROUND(index!$O$41+(C662*12)*index!$O$42,2)</f>
        <v>2346.8000000000002</v>
      </c>
    </row>
    <row r="663" spans="1:22" x14ac:dyDescent="0.25">
      <c r="A663" s="108">
        <v>5</v>
      </c>
      <c r="B663" s="164">
        <f t="shared" si="148"/>
        <v>3569.86</v>
      </c>
      <c r="C663" s="344">
        <f>ROUND(B663*index!$O$8,2)</f>
        <v>3714.08</v>
      </c>
      <c r="D663" s="216">
        <f t="shared" si="155"/>
        <v>22.555099999999999</v>
      </c>
      <c r="E663" s="31"/>
      <c r="F663" s="37">
        <f t="shared" si="149"/>
        <v>5.8643000000000001</v>
      </c>
      <c r="G663" s="22">
        <f t="shared" si="150"/>
        <v>12.6309</v>
      </c>
      <c r="H663" s="22">
        <f t="shared" si="151"/>
        <v>7.8943000000000003</v>
      </c>
      <c r="I663" s="22">
        <f t="shared" si="152"/>
        <v>11.2776</v>
      </c>
      <c r="J663" s="22">
        <f t="shared" si="153"/>
        <v>6.7664999999999997</v>
      </c>
      <c r="K663" s="38">
        <f t="shared" si="154"/>
        <v>4.5110000000000001</v>
      </c>
      <c r="L663" s="31"/>
      <c r="M663" s="44">
        <f t="shared" si="156"/>
        <v>195.36</v>
      </c>
      <c r="N663" s="20">
        <f t="shared" si="157"/>
        <v>390.72</v>
      </c>
      <c r="O663" s="45">
        <f t="shared" si="158"/>
        <v>586.08000000000004</v>
      </c>
      <c r="P663" s="105"/>
      <c r="Q663" s="145">
        <v>5</v>
      </c>
      <c r="R663" s="44">
        <f>ROUND(index!$O$33+(C663*12)*index!$O$34,2)</f>
        <v>1471.7</v>
      </c>
      <c r="S663" s="45">
        <f>ROUND(index!$O$37+(C663*12)*index!$O$38,2)</f>
        <v>910.71</v>
      </c>
      <c r="T663" s="31"/>
      <c r="U663" s="145">
        <v>5</v>
      </c>
      <c r="V663" s="259">
        <f>ROUND(index!$O$41+(C663*12)*index!$O$42,2)</f>
        <v>2382.41</v>
      </c>
    </row>
    <row r="664" spans="1:22" x14ac:dyDescent="0.25">
      <c r="A664" s="108">
        <v>6</v>
      </c>
      <c r="B664" s="164">
        <f t="shared" si="148"/>
        <v>3659.31</v>
      </c>
      <c r="C664" s="344">
        <f>ROUND(B664*index!$O$8,2)</f>
        <v>3807.15</v>
      </c>
      <c r="D664" s="216">
        <f t="shared" si="155"/>
        <v>23.1203</v>
      </c>
      <c r="E664" s="31"/>
      <c r="F664" s="37">
        <f t="shared" si="149"/>
        <v>6.0113000000000003</v>
      </c>
      <c r="G664" s="22">
        <f t="shared" si="150"/>
        <v>12.9474</v>
      </c>
      <c r="H664" s="22">
        <f t="shared" si="151"/>
        <v>8.0921000000000003</v>
      </c>
      <c r="I664" s="22">
        <f t="shared" si="152"/>
        <v>11.5602</v>
      </c>
      <c r="J664" s="22">
        <f t="shared" si="153"/>
        <v>6.9360999999999997</v>
      </c>
      <c r="K664" s="38">
        <f t="shared" si="154"/>
        <v>4.6241000000000003</v>
      </c>
      <c r="L664" s="31"/>
      <c r="M664" s="44">
        <f t="shared" si="156"/>
        <v>200.26</v>
      </c>
      <c r="N664" s="20">
        <f t="shared" si="157"/>
        <v>400.51</v>
      </c>
      <c r="O664" s="45">
        <f t="shared" si="158"/>
        <v>600.77</v>
      </c>
      <c r="P664" s="105"/>
      <c r="Q664" s="145">
        <v>6</v>
      </c>
      <c r="R664" s="44">
        <f>ROUND(index!$O$33+(C664*12)*index!$O$34,2)</f>
        <v>1499.63</v>
      </c>
      <c r="S664" s="45">
        <f>ROUND(index!$O$37+(C664*12)*index!$O$38,2)</f>
        <v>916.62</v>
      </c>
      <c r="T664" s="31"/>
      <c r="U664" s="145">
        <v>6</v>
      </c>
      <c r="V664" s="259">
        <f>ROUND(index!$O$41+(C664*12)*index!$O$42,2)</f>
        <v>2416.25</v>
      </c>
    </row>
    <row r="665" spans="1:22" x14ac:dyDescent="0.25">
      <c r="A665" s="108">
        <v>7</v>
      </c>
      <c r="B665" s="164">
        <f t="shared" si="148"/>
        <v>3744.12</v>
      </c>
      <c r="C665" s="344">
        <f>ROUND(B665*index!$O$8,2)</f>
        <v>3895.38</v>
      </c>
      <c r="D665" s="216">
        <f t="shared" si="155"/>
        <v>23.656199999999998</v>
      </c>
      <c r="E665" s="31"/>
      <c r="F665" s="37">
        <f t="shared" si="149"/>
        <v>6.1505999999999998</v>
      </c>
      <c r="G665" s="22">
        <f t="shared" si="150"/>
        <v>13.2475</v>
      </c>
      <c r="H665" s="22">
        <f t="shared" si="151"/>
        <v>8.2797000000000001</v>
      </c>
      <c r="I665" s="22">
        <f t="shared" si="152"/>
        <v>11.828099999999999</v>
      </c>
      <c r="J665" s="22">
        <f t="shared" si="153"/>
        <v>7.0968999999999998</v>
      </c>
      <c r="K665" s="38">
        <f t="shared" si="154"/>
        <v>4.7312000000000003</v>
      </c>
      <c r="L665" s="31"/>
      <c r="M665" s="44">
        <f t="shared" si="156"/>
        <v>204.9</v>
      </c>
      <c r="N665" s="20">
        <f t="shared" si="157"/>
        <v>409.79</v>
      </c>
      <c r="O665" s="45">
        <f t="shared" si="158"/>
        <v>614.69000000000005</v>
      </c>
      <c r="P665" s="105"/>
      <c r="Q665" s="145">
        <v>7</v>
      </c>
      <c r="R665" s="44">
        <f>ROUND(index!$O$33+(C665*12)*index!$O$34,2)</f>
        <v>1526.09</v>
      </c>
      <c r="S665" s="45">
        <f>ROUND(index!$O$37+(C665*12)*index!$O$38,2)</f>
        <v>922.24</v>
      </c>
      <c r="T665" s="31"/>
      <c r="U665" s="145">
        <v>7</v>
      </c>
      <c r="V665" s="259">
        <f>ROUND(index!$O$41+(C665*12)*index!$O$42,2)</f>
        <v>2448.33</v>
      </c>
    </row>
    <row r="666" spans="1:22" x14ac:dyDescent="0.25">
      <c r="A666" s="108">
        <v>8</v>
      </c>
      <c r="B666" s="164">
        <f t="shared" si="148"/>
        <v>3824.39</v>
      </c>
      <c r="C666" s="344">
        <f>ROUND(B666*index!$O$8,2)</f>
        <v>3978.9</v>
      </c>
      <c r="D666" s="216">
        <f t="shared" si="155"/>
        <v>24.163399999999999</v>
      </c>
      <c r="E666" s="31"/>
      <c r="F666" s="37">
        <f t="shared" si="149"/>
        <v>6.2824999999999998</v>
      </c>
      <c r="G666" s="22">
        <f t="shared" si="150"/>
        <v>13.531499999999999</v>
      </c>
      <c r="H666" s="22">
        <f t="shared" si="151"/>
        <v>8.4572000000000003</v>
      </c>
      <c r="I666" s="22">
        <f t="shared" si="152"/>
        <v>12.0817</v>
      </c>
      <c r="J666" s="22">
        <f t="shared" si="153"/>
        <v>7.2489999999999997</v>
      </c>
      <c r="K666" s="38">
        <f t="shared" si="154"/>
        <v>4.8327</v>
      </c>
      <c r="L666" s="31"/>
      <c r="M666" s="44">
        <f t="shared" si="156"/>
        <v>209.29</v>
      </c>
      <c r="N666" s="20">
        <f t="shared" si="157"/>
        <v>418.58</v>
      </c>
      <c r="O666" s="45">
        <f t="shared" si="158"/>
        <v>627.87</v>
      </c>
      <c r="P666" s="105"/>
      <c r="Q666" s="145">
        <v>8</v>
      </c>
      <c r="R666" s="44">
        <f>ROUND(index!$O$33+(C666*12)*index!$O$34,2)</f>
        <v>1551.15</v>
      </c>
      <c r="S666" s="45">
        <f>ROUND(index!$O$37+(C666*12)*index!$O$38,2)</f>
        <v>927.55</v>
      </c>
      <c r="T666" s="31"/>
      <c r="U666" s="145">
        <v>8</v>
      </c>
      <c r="V666" s="259">
        <f>ROUND(index!$O$41+(C666*12)*index!$O$42,2)</f>
        <v>2478.6999999999998</v>
      </c>
    </row>
    <row r="667" spans="1:22" x14ac:dyDescent="0.25">
      <c r="A667" s="108">
        <v>9</v>
      </c>
      <c r="B667" s="164">
        <f t="shared" si="148"/>
        <v>3900.23</v>
      </c>
      <c r="C667" s="344">
        <f>ROUND(B667*index!$O$8,2)</f>
        <v>4057.8</v>
      </c>
      <c r="D667" s="216">
        <f t="shared" si="155"/>
        <v>24.642499999999998</v>
      </c>
      <c r="E667" s="31"/>
      <c r="F667" s="37">
        <f t="shared" si="149"/>
        <v>6.4070999999999998</v>
      </c>
      <c r="G667" s="22">
        <f t="shared" si="150"/>
        <v>13.799799999999999</v>
      </c>
      <c r="H667" s="22">
        <f t="shared" si="151"/>
        <v>8.6249000000000002</v>
      </c>
      <c r="I667" s="22">
        <f t="shared" si="152"/>
        <v>12.321300000000001</v>
      </c>
      <c r="J667" s="22">
        <f t="shared" si="153"/>
        <v>7.3928000000000003</v>
      </c>
      <c r="K667" s="38">
        <f t="shared" si="154"/>
        <v>4.9284999999999997</v>
      </c>
      <c r="L667" s="31"/>
      <c r="M667" s="44">
        <f t="shared" si="156"/>
        <v>213.44</v>
      </c>
      <c r="N667" s="20">
        <f t="shared" si="157"/>
        <v>426.88</v>
      </c>
      <c r="O667" s="45">
        <f t="shared" si="158"/>
        <v>640.32000000000005</v>
      </c>
      <c r="P667" s="105"/>
      <c r="Q667" s="145">
        <v>9</v>
      </c>
      <c r="R667" s="44">
        <f>ROUND(index!$O$33+(C667*12)*index!$O$34,2)</f>
        <v>1574.82</v>
      </c>
      <c r="S667" s="45">
        <f>ROUND(index!$O$37+(C667*12)*index!$O$38,2)</f>
        <v>932.57</v>
      </c>
      <c r="T667" s="31"/>
      <c r="U667" s="145">
        <v>9</v>
      </c>
      <c r="V667" s="259">
        <f>ROUND(index!$O$41+(C667*12)*index!$O$42,2)</f>
        <v>2507.39</v>
      </c>
    </row>
    <row r="668" spans="1:22" x14ac:dyDescent="0.25">
      <c r="A668" s="108">
        <v>10</v>
      </c>
      <c r="B668" s="164">
        <f t="shared" si="148"/>
        <v>3971.77</v>
      </c>
      <c r="C668" s="344">
        <f>ROUND(B668*index!$O$8,2)</f>
        <v>4132.2299999999996</v>
      </c>
      <c r="D668" s="216">
        <f t="shared" si="155"/>
        <v>25.0945</v>
      </c>
      <c r="E668" s="31"/>
      <c r="F668" s="37">
        <f t="shared" si="149"/>
        <v>6.5246000000000004</v>
      </c>
      <c r="G668" s="22">
        <f t="shared" si="150"/>
        <v>14.052899999999999</v>
      </c>
      <c r="H668" s="22">
        <f t="shared" si="151"/>
        <v>8.7830999999999992</v>
      </c>
      <c r="I668" s="22">
        <f t="shared" si="152"/>
        <v>12.5473</v>
      </c>
      <c r="J668" s="22">
        <f t="shared" si="153"/>
        <v>7.5284000000000004</v>
      </c>
      <c r="K668" s="38">
        <f t="shared" si="154"/>
        <v>5.0189000000000004</v>
      </c>
      <c r="L668" s="31"/>
      <c r="M668" s="44">
        <f t="shared" si="156"/>
        <v>217.36</v>
      </c>
      <c r="N668" s="20">
        <f t="shared" si="157"/>
        <v>434.71</v>
      </c>
      <c r="O668" s="45">
        <f t="shared" si="158"/>
        <v>652.07000000000005</v>
      </c>
      <c r="P668" s="105"/>
      <c r="Q668" s="145">
        <v>10</v>
      </c>
      <c r="R668" s="44">
        <f>ROUND(index!$O$33+(C668*12)*index!$O$34,2)</f>
        <v>1597.15</v>
      </c>
      <c r="S668" s="45">
        <f>ROUND(index!$O$37+(C668*12)*index!$O$38,2)</f>
        <v>937.3</v>
      </c>
      <c r="T668" s="31"/>
      <c r="U668" s="145">
        <v>10</v>
      </c>
      <c r="V668" s="259">
        <f>ROUND(index!$O$41+(C668*12)*index!$O$42,2)</f>
        <v>2534.4499999999998</v>
      </c>
    </row>
    <row r="669" spans="1:22" x14ac:dyDescent="0.25">
      <c r="A669" s="108">
        <v>11</v>
      </c>
      <c r="B669" s="164">
        <f t="shared" si="148"/>
        <v>4039.16</v>
      </c>
      <c r="C669" s="344">
        <f>ROUND(B669*index!$O$8,2)</f>
        <v>4202.34</v>
      </c>
      <c r="D669" s="216">
        <f t="shared" si="155"/>
        <v>25.520299999999999</v>
      </c>
      <c r="E669" s="31"/>
      <c r="F669" s="37">
        <f t="shared" si="149"/>
        <v>6.6353</v>
      </c>
      <c r="G669" s="22">
        <f t="shared" si="150"/>
        <v>14.291399999999999</v>
      </c>
      <c r="H669" s="22">
        <f t="shared" si="151"/>
        <v>8.9321000000000002</v>
      </c>
      <c r="I669" s="22">
        <f t="shared" si="152"/>
        <v>12.760199999999999</v>
      </c>
      <c r="J669" s="22">
        <f t="shared" si="153"/>
        <v>7.6561000000000003</v>
      </c>
      <c r="K669" s="38">
        <f t="shared" si="154"/>
        <v>5.1040999999999999</v>
      </c>
      <c r="L669" s="31"/>
      <c r="M669" s="44">
        <f t="shared" si="156"/>
        <v>221.04</v>
      </c>
      <c r="N669" s="20">
        <f t="shared" si="157"/>
        <v>442.09</v>
      </c>
      <c r="O669" s="45">
        <f t="shared" si="158"/>
        <v>663.13</v>
      </c>
      <c r="P669" s="105"/>
      <c r="Q669" s="145">
        <v>11</v>
      </c>
      <c r="R669" s="44">
        <f>ROUND(index!$O$33+(C669*12)*index!$O$34,2)</f>
        <v>1618.18</v>
      </c>
      <c r="S669" s="45">
        <f>ROUND(index!$O$37+(C669*12)*index!$O$38,2)</f>
        <v>941.76</v>
      </c>
      <c r="T669" s="31"/>
      <c r="U669" s="145">
        <v>11</v>
      </c>
      <c r="V669" s="259">
        <f>ROUND(index!$O$41+(C669*12)*index!$O$42,2)</f>
        <v>2559.94</v>
      </c>
    </row>
    <row r="670" spans="1:22" x14ac:dyDescent="0.25">
      <c r="A670" s="108">
        <v>12</v>
      </c>
      <c r="B670" s="164">
        <f t="shared" si="148"/>
        <v>4102.5600000000004</v>
      </c>
      <c r="C670" s="344">
        <f>ROUND(B670*index!$O$8,2)</f>
        <v>4268.3</v>
      </c>
      <c r="D670" s="216">
        <f t="shared" si="155"/>
        <v>25.9209</v>
      </c>
      <c r="E670" s="31"/>
      <c r="F670" s="37">
        <f t="shared" si="149"/>
        <v>6.7393999999999998</v>
      </c>
      <c r="G670" s="22">
        <f t="shared" si="150"/>
        <v>14.515700000000001</v>
      </c>
      <c r="H670" s="22">
        <f t="shared" si="151"/>
        <v>9.0723000000000003</v>
      </c>
      <c r="I670" s="22">
        <f t="shared" si="152"/>
        <v>12.9605</v>
      </c>
      <c r="J670" s="22">
        <f t="shared" si="153"/>
        <v>7.7763</v>
      </c>
      <c r="K670" s="38">
        <f t="shared" si="154"/>
        <v>5.1841999999999997</v>
      </c>
      <c r="L670" s="31"/>
      <c r="M670" s="44">
        <f t="shared" si="156"/>
        <v>224.51</v>
      </c>
      <c r="N670" s="20">
        <f t="shared" si="157"/>
        <v>449.03</v>
      </c>
      <c r="O670" s="45">
        <f t="shared" si="158"/>
        <v>673.54</v>
      </c>
      <c r="P670" s="105"/>
      <c r="Q670" s="145">
        <v>12</v>
      </c>
      <c r="R670" s="44">
        <f>ROUND(index!$O$33+(C670*12)*index!$O$34,2)</f>
        <v>1637.97</v>
      </c>
      <c r="S670" s="45">
        <f>ROUND(index!$O$37+(C670*12)*index!$O$38,2)</f>
        <v>945.95</v>
      </c>
      <c r="T670" s="31"/>
      <c r="U670" s="145">
        <v>12</v>
      </c>
      <c r="V670" s="259">
        <f>ROUND(index!$O$41+(C670*12)*index!$O$42,2)</f>
        <v>2583.92</v>
      </c>
    </row>
    <row r="671" spans="1:22" x14ac:dyDescent="0.25">
      <c r="A671" s="108">
        <v>13</v>
      </c>
      <c r="B671" s="164">
        <f t="shared" si="148"/>
        <v>4162.12</v>
      </c>
      <c r="C671" s="344">
        <f>ROUND(B671*index!$O$8,2)</f>
        <v>4330.2700000000004</v>
      </c>
      <c r="D671" s="216">
        <f t="shared" si="155"/>
        <v>26.2972</v>
      </c>
      <c r="E671" s="31"/>
      <c r="F671" s="37">
        <f t="shared" si="149"/>
        <v>6.8372999999999999</v>
      </c>
      <c r="G671" s="22">
        <f t="shared" si="150"/>
        <v>14.7264</v>
      </c>
      <c r="H671" s="22">
        <f t="shared" si="151"/>
        <v>9.2040000000000006</v>
      </c>
      <c r="I671" s="22">
        <f t="shared" si="152"/>
        <v>13.1486</v>
      </c>
      <c r="J671" s="22">
        <f t="shared" si="153"/>
        <v>7.8891999999999998</v>
      </c>
      <c r="K671" s="38">
        <f t="shared" si="154"/>
        <v>5.2594000000000003</v>
      </c>
      <c r="L671" s="31"/>
      <c r="M671" s="44">
        <f t="shared" si="156"/>
        <v>227.77</v>
      </c>
      <c r="N671" s="20">
        <f t="shared" si="157"/>
        <v>455.54</v>
      </c>
      <c r="O671" s="45">
        <f t="shared" si="158"/>
        <v>683.32</v>
      </c>
      <c r="P671" s="105"/>
      <c r="Q671" s="145">
        <v>13</v>
      </c>
      <c r="R671" s="44">
        <f>ROUND(index!$O$33+(C671*12)*index!$O$34,2)</f>
        <v>1656.56</v>
      </c>
      <c r="S671" s="45">
        <f>ROUND(index!$O$37+(C671*12)*index!$O$38,2)</f>
        <v>949.9</v>
      </c>
      <c r="T671" s="31"/>
      <c r="U671" s="145">
        <v>13</v>
      </c>
      <c r="V671" s="259">
        <f>ROUND(index!$O$41+(C671*12)*index!$O$42,2)</f>
        <v>2606.46</v>
      </c>
    </row>
    <row r="672" spans="1:22" x14ac:dyDescent="0.25">
      <c r="A672" s="108">
        <v>14</v>
      </c>
      <c r="B672" s="164">
        <f t="shared" si="148"/>
        <v>4218.01</v>
      </c>
      <c r="C672" s="344">
        <f>ROUND(B672*index!$O$8,2)</f>
        <v>4388.42</v>
      </c>
      <c r="D672" s="216">
        <f t="shared" si="155"/>
        <v>26.650300000000001</v>
      </c>
      <c r="E672" s="31"/>
      <c r="F672" s="37">
        <f t="shared" si="149"/>
        <v>6.9291</v>
      </c>
      <c r="G672" s="22">
        <f t="shared" si="150"/>
        <v>14.924200000000001</v>
      </c>
      <c r="H672" s="22">
        <f t="shared" si="151"/>
        <v>9.3276000000000003</v>
      </c>
      <c r="I672" s="22">
        <f t="shared" si="152"/>
        <v>13.325200000000001</v>
      </c>
      <c r="J672" s="22">
        <f t="shared" si="153"/>
        <v>7.9950999999999999</v>
      </c>
      <c r="K672" s="38">
        <f t="shared" si="154"/>
        <v>5.3300999999999998</v>
      </c>
      <c r="L672" s="31"/>
      <c r="M672" s="44">
        <f t="shared" si="156"/>
        <v>230.83</v>
      </c>
      <c r="N672" s="20">
        <f t="shared" si="157"/>
        <v>461.66</v>
      </c>
      <c r="O672" s="45">
        <f t="shared" si="158"/>
        <v>692.49</v>
      </c>
      <c r="P672" s="105"/>
      <c r="Q672" s="145">
        <v>14</v>
      </c>
      <c r="R672" s="44">
        <f>ROUND(index!$O$33+(C672*12)*index!$O$34,2)</f>
        <v>1674.01</v>
      </c>
      <c r="S672" s="45">
        <f>ROUND(index!$O$37+(C672*12)*index!$O$38,2)</f>
        <v>953.59</v>
      </c>
      <c r="T672" s="31"/>
      <c r="U672" s="145">
        <v>14</v>
      </c>
      <c r="V672" s="259">
        <f>ROUND(index!$O$41+(C672*12)*index!$O$42,2)</f>
        <v>2627.6</v>
      </c>
    </row>
    <row r="673" spans="1:22" x14ac:dyDescent="0.25">
      <c r="A673" s="108">
        <v>15</v>
      </c>
      <c r="B673" s="164">
        <f t="shared" si="148"/>
        <v>4270.41</v>
      </c>
      <c r="C673" s="344">
        <f>ROUND(B673*index!$O$8,2)</f>
        <v>4442.93</v>
      </c>
      <c r="D673" s="216">
        <f t="shared" si="155"/>
        <v>26.981400000000001</v>
      </c>
      <c r="E673" s="31"/>
      <c r="F673" s="37">
        <f t="shared" si="149"/>
        <v>7.0152000000000001</v>
      </c>
      <c r="G673" s="22">
        <f t="shared" si="150"/>
        <v>15.1096</v>
      </c>
      <c r="H673" s="22">
        <f t="shared" si="151"/>
        <v>9.4435000000000002</v>
      </c>
      <c r="I673" s="22">
        <f t="shared" si="152"/>
        <v>13.4907</v>
      </c>
      <c r="J673" s="22">
        <f t="shared" si="153"/>
        <v>8.0944000000000003</v>
      </c>
      <c r="K673" s="38">
        <f t="shared" si="154"/>
        <v>5.3963000000000001</v>
      </c>
      <c r="L673" s="31"/>
      <c r="M673" s="44">
        <f t="shared" si="156"/>
        <v>233.7</v>
      </c>
      <c r="N673" s="20">
        <f t="shared" si="157"/>
        <v>467.4</v>
      </c>
      <c r="O673" s="45">
        <f t="shared" si="158"/>
        <v>701.09</v>
      </c>
      <c r="P673" s="105"/>
      <c r="Q673" s="145">
        <v>15</v>
      </c>
      <c r="R673" s="44">
        <f>ROUND(index!$O$33+(C673*12)*index!$O$34,2)</f>
        <v>1690.36</v>
      </c>
      <c r="S673" s="45">
        <f>ROUND(index!$O$37+(C673*12)*index!$O$38,2)</f>
        <v>957.06</v>
      </c>
      <c r="T673" s="31"/>
      <c r="U673" s="145">
        <v>15</v>
      </c>
      <c r="V673" s="259">
        <f>ROUND(index!$O$41+(C673*12)*index!$O$42,2)</f>
        <v>2647.42</v>
      </c>
    </row>
    <row r="674" spans="1:22" x14ac:dyDescent="0.25">
      <c r="A674" s="108">
        <v>16</v>
      </c>
      <c r="B674" s="164">
        <f t="shared" si="148"/>
        <v>4326.1099999999997</v>
      </c>
      <c r="C674" s="344">
        <f>ROUND(B674*index!$O$8,2)</f>
        <v>4500.88</v>
      </c>
      <c r="D674" s="216">
        <f t="shared" si="155"/>
        <v>27.333300000000001</v>
      </c>
      <c r="E674" s="31"/>
      <c r="F674" s="37">
        <f t="shared" si="149"/>
        <v>7.1067</v>
      </c>
      <c r="G674" s="22">
        <f t="shared" si="150"/>
        <v>15.3066</v>
      </c>
      <c r="H674" s="22">
        <f t="shared" si="151"/>
        <v>9.5667000000000009</v>
      </c>
      <c r="I674" s="22">
        <f t="shared" si="152"/>
        <v>13.666700000000001</v>
      </c>
      <c r="J674" s="22">
        <f t="shared" si="153"/>
        <v>8.1999999999999993</v>
      </c>
      <c r="K674" s="38">
        <f t="shared" si="154"/>
        <v>5.4667000000000003</v>
      </c>
      <c r="L674" s="31"/>
      <c r="M674" s="44">
        <f t="shared" si="156"/>
        <v>236.75</v>
      </c>
      <c r="N674" s="20">
        <f t="shared" si="157"/>
        <v>473.49</v>
      </c>
      <c r="O674" s="45">
        <f t="shared" si="158"/>
        <v>710.24</v>
      </c>
      <c r="P674" s="105"/>
      <c r="Q674" s="145">
        <v>16</v>
      </c>
      <c r="R674" s="44">
        <f>ROUND(index!$O$33+(C674*12)*index!$O$34,2)</f>
        <v>1707.74</v>
      </c>
      <c r="S674" s="45">
        <f>ROUND(index!$O$37+(C674*12)*index!$O$38,2)</f>
        <v>960.75</v>
      </c>
      <c r="T674" s="31"/>
      <c r="U674" s="145">
        <v>16</v>
      </c>
      <c r="V674" s="259">
        <f>ROUND(index!$O$41+(C674*12)*index!$O$42,2)</f>
        <v>2668.49</v>
      </c>
    </row>
    <row r="675" spans="1:22" x14ac:dyDescent="0.25">
      <c r="A675" s="108">
        <v>17</v>
      </c>
      <c r="B675" s="164">
        <f t="shared" si="148"/>
        <v>4378.3</v>
      </c>
      <c r="C675" s="344">
        <f>ROUND(B675*index!$O$8,2)</f>
        <v>4555.18</v>
      </c>
      <c r="D675" s="216">
        <f t="shared" si="155"/>
        <v>27.663</v>
      </c>
      <c r="E675" s="31"/>
      <c r="F675" s="37">
        <f t="shared" si="149"/>
        <v>7.1924000000000001</v>
      </c>
      <c r="G675" s="22">
        <f t="shared" si="150"/>
        <v>15.491300000000001</v>
      </c>
      <c r="H675" s="22">
        <f t="shared" si="151"/>
        <v>9.6821000000000002</v>
      </c>
      <c r="I675" s="22">
        <f t="shared" si="152"/>
        <v>13.8315</v>
      </c>
      <c r="J675" s="22">
        <f t="shared" si="153"/>
        <v>8.2988999999999997</v>
      </c>
      <c r="K675" s="38">
        <f t="shared" si="154"/>
        <v>5.5326000000000004</v>
      </c>
      <c r="L675" s="31"/>
      <c r="M675" s="44">
        <f t="shared" si="156"/>
        <v>239.6</v>
      </c>
      <c r="N675" s="20">
        <f t="shared" si="157"/>
        <v>479.2</v>
      </c>
      <c r="O675" s="45">
        <f t="shared" si="158"/>
        <v>718.81</v>
      </c>
      <c r="P675" s="105"/>
      <c r="Q675" s="145">
        <v>17</v>
      </c>
      <c r="R675" s="44">
        <f>ROUND(index!$O$33+(C675*12)*index!$O$34,2)</f>
        <v>1724.03</v>
      </c>
      <c r="S675" s="45">
        <f>ROUND(index!$O$37+(C675*12)*index!$O$38,2)</f>
        <v>964.2</v>
      </c>
      <c r="T675" s="31"/>
      <c r="U675" s="145">
        <v>17</v>
      </c>
      <c r="V675" s="259">
        <f>ROUND(index!$O$41+(C675*12)*index!$O$42,2)</f>
        <v>2688.23</v>
      </c>
    </row>
    <row r="676" spans="1:22" x14ac:dyDescent="0.25">
      <c r="A676" s="108">
        <v>18</v>
      </c>
      <c r="B676" s="164">
        <f t="shared" si="148"/>
        <v>4427.16</v>
      </c>
      <c r="C676" s="344">
        <f>ROUND(B676*index!$O$8,2)</f>
        <v>4606.0200000000004</v>
      </c>
      <c r="D676" s="216">
        <f t="shared" si="155"/>
        <v>27.971800000000002</v>
      </c>
      <c r="E676" s="31"/>
      <c r="F676" s="37">
        <f t="shared" si="149"/>
        <v>7.2727000000000004</v>
      </c>
      <c r="G676" s="22">
        <f t="shared" si="150"/>
        <v>15.664199999999999</v>
      </c>
      <c r="H676" s="22">
        <f t="shared" si="151"/>
        <v>9.7901000000000007</v>
      </c>
      <c r="I676" s="22">
        <f t="shared" si="152"/>
        <v>13.985900000000001</v>
      </c>
      <c r="J676" s="22">
        <f t="shared" si="153"/>
        <v>8.3915000000000006</v>
      </c>
      <c r="K676" s="38">
        <f t="shared" si="154"/>
        <v>5.5944000000000003</v>
      </c>
      <c r="L676" s="31"/>
      <c r="M676" s="44">
        <f t="shared" si="156"/>
        <v>242.28</v>
      </c>
      <c r="N676" s="20">
        <f t="shared" si="157"/>
        <v>484.55</v>
      </c>
      <c r="O676" s="45">
        <f t="shared" si="158"/>
        <v>726.83</v>
      </c>
      <c r="P676" s="105"/>
      <c r="Q676" s="145">
        <v>18</v>
      </c>
      <c r="R676" s="44">
        <f>ROUND(index!$O$33+(C676*12)*index!$O$34,2)</f>
        <v>1739.29</v>
      </c>
      <c r="S676" s="45">
        <f>ROUND(index!$O$37+(C676*12)*index!$O$38,2)</f>
        <v>967.43</v>
      </c>
      <c r="T676" s="31"/>
      <c r="U676" s="145">
        <v>18</v>
      </c>
      <c r="V676" s="259">
        <f>ROUND(index!$O$41+(C676*12)*index!$O$42,2)</f>
        <v>2706.72</v>
      </c>
    </row>
    <row r="677" spans="1:22" x14ac:dyDescent="0.25">
      <c r="A677" s="108">
        <v>19</v>
      </c>
      <c r="B677" s="164">
        <f t="shared" si="148"/>
        <v>4472.8599999999997</v>
      </c>
      <c r="C677" s="344">
        <f>ROUND(B677*index!$O$8,2)</f>
        <v>4653.5600000000004</v>
      </c>
      <c r="D677" s="216">
        <f t="shared" si="155"/>
        <v>28.2605</v>
      </c>
      <c r="E677" s="31"/>
      <c r="F677" s="37">
        <f t="shared" si="149"/>
        <v>7.3476999999999997</v>
      </c>
      <c r="G677" s="22">
        <f t="shared" si="150"/>
        <v>15.825900000000001</v>
      </c>
      <c r="H677" s="22">
        <f t="shared" si="151"/>
        <v>9.8911999999999995</v>
      </c>
      <c r="I677" s="22">
        <f t="shared" si="152"/>
        <v>14.1303</v>
      </c>
      <c r="J677" s="22">
        <f t="shared" si="153"/>
        <v>8.4781999999999993</v>
      </c>
      <c r="K677" s="38">
        <f t="shared" si="154"/>
        <v>5.6520999999999999</v>
      </c>
      <c r="L677" s="31"/>
      <c r="M677" s="44">
        <f t="shared" si="156"/>
        <v>244.78</v>
      </c>
      <c r="N677" s="20">
        <f t="shared" si="157"/>
        <v>489.55</v>
      </c>
      <c r="O677" s="45">
        <f t="shared" si="158"/>
        <v>734.33</v>
      </c>
      <c r="P677" s="105"/>
      <c r="Q677" s="145">
        <v>19</v>
      </c>
      <c r="R677" s="44">
        <f>ROUND(index!$O$33+(C677*12)*index!$O$34,2)</f>
        <v>1753.55</v>
      </c>
      <c r="S677" s="45">
        <f>ROUND(index!$O$37+(C677*12)*index!$O$38,2)</f>
        <v>970.46</v>
      </c>
      <c r="T677" s="31"/>
      <c r="U677" s="145">
        <v>19</v>
      </c>
      <c r="V677" s="259">
        <f>ROUND(index!$O$41+(C677*12)*index!$O$42,2)</f>
        <v>2724</v>
      </c>
    </row>
    <row r="678" spans="1:22" x14ac:dyDescent="0.25">
      <c r="A678" s="108">
        <v>20</v>
      </c>
      <c r="B678" s="164">
        <f t="shared" si="148"/>
        <v>4515.57</v>
      </c>
      <c r="C678" s="344">
        <f>ROUND(B678*index!$O$8,2)</f>
        <v>4698</v>
      </c>
      <c r="D678" s="216">
        <f t="shared" si="155"/>
        <v>28.5304</v>
      </c>
      <c r="E678" s="31"/>
      <c r="F678" s="37">
        <f t="shared" si="149"/>
        <v>7.4179000000000004</v>
      </c>
      <c r="G678" s="22">
        <f t="shared" si="150"/>
        <v>15.977</v>
      </c>
      <c r="H678" s="22">
        <f t="shared" si="151"/>
        <v>9.9855999999999998</v>
      </c>
      <c r="I678" s="22">
        <f t="shared" si="152"/>
        <v>14.2652</v>
      </c>
      <c r="J678" s="22">
        <f t="shared" si="153"/>
        <v>8.5591000000000008</v>
      </c>
      <c r="K678" s="38">
        <f t="shared" si="154"/>
        <v>5.7061000000000002</v>
      </c>
      <c r="L678" s="31"/>
      <c r="M678" s="44">
        <f t="shared" si="156"/>
        <v>247.11</v>
      </c>
      <c r="N678" s="20">
        <f t="shared" si="157"/>
        <v>494.23</v>
      </c>
      <c r="O678" s="45">
        <f t="shared" si="158"/>
        <v>741.34</v>
      </c>
      <c r="P678" s="105"/>
      <c r="Q678" s="145">
        <v>20</v>
      </c>
      <c r="R678" s="44">
        <f>ROUND(index!$O$33+(C678*12)*index!$O$34,2)</f>
        <v>1766.88</v>
      </c>
      <c r="S678" s="45">
        <f>ROUND(index!$O$37+(C678*12)*index!$O$38,2)</f>
        <v>973.28</v>
      </c>
      <c r="T678" s="31"/>
      <c r="U678" s="145">
        <v>20</v>
      </c>
      <c r="V678" s="259">
        <f>ROUND(index!$O$41+(C678*12)*index!$O$42,2)</f>
        <v>2740.16</v>
      </c>
    </row>
    <row r="679" spans="1:22" x14ac:dyDescent="0.25">
      <c r="A679" s="108">
        <v>21</v>
      </c>
      <c r="B679" s="164">
        <f t="shared" si="148"/>
        <v>4555.45</v>
      </c>
      <c r="C679" s="344">
        <f>ROUND(B679*index!$O$8,2)</f>
        <v>4739.49</v>
      </c>
      <c r="D679" s="216">
        <f t="shared" si="155"/>
        <v>28.782299999999999</v>
      </c>
      <c r="E679" s="31"/>
      <c r="F679" s="37">
        <f t="shared" si="149"/>
        <v>7.4833999999999996</v>
      </c>
      <c r="G679" s="22">
        <f t="shared" si="150"/>
        <v>16.118099999999998</v>
      </c>
      <c r="H679" s="22">
        <f t="shared" si="151"/>
        <v>10.0738</v>
      </c>
      <c r="I679" s="22">
        <f t="shared" si="152"/>
        <v>14.3912</v>
      </c>
      <c r="J679" s="22">
        <f t="shared" si="153"/>
        <v>8.6347000000000005</v>
      </c>
      <c r="K679" s="38">
        <f t="shared" si="154"/>
        <v>5.7565</v>
      </c>
      <c r="L679" s="31"/>
      <c r="M679" s="44">
        <f t="shared" si="156"/>
        <v>249.3</v>
      </c>
      <c r="N679" s="20">
        <f t="shared" si="157"/>
        <v>498.59</v>
      </c>
      <c r="O679" s="45">
        <f t="shared" si="158"/>
        <v>747.89</v>
      </c>
      <c r="P679" s="105"/>
      <c r="Q679" s="145">
        <v>21</v>
      </c>
      <c r="R679" s="44">
        <f>ROUND(index!$O$33+(C679*12)*index!$O$34,2)</f>
        <v>1779.33</v>
      </c>
      <c r="S679" s="45">
        <f>ROUND(index!$O$37+(C679*12)*index!$O$38,2)</f>
        <v>975.92</v>
      </c>
      <c r="T679" s="31"/>
      <c r="U679" s="145">
        <v>21</v>
      </c>
      <c r="V679" s="259">
        <f>ROUND(index!$O$41+(C679*12)*index!$O$42,2)</f>
        <v>2755.25</v>
      </c>
    </row>
    <row r="680" spans="1:22" x14ac:dyDescent="0.25">
      <c r="A680" s="108">
        <v>22</v>
      </c>
      <c r="B680" s="164">
        <f t="shared" si="148"/>
        <v>4592.67</v>
      </c>
      <c r="C680" s="344">
        <f>ROUND(B680*index!$O$8,2)</f>
        <v>4778.21</v>
      </c>
      <c r="D680" s="216">
        <f t="shared" si="155"/>
        <v>29.017499999999998</v>
      </c>
      <c r="E680" s="31"/>
      <c r="F680" s="37">
        <f t="shared" si="149"/>
        <v>7.5446</v>
      </c>
      <c r="G680" s="22">
        <f t="shared" si="150"/>
        <v>16.2498</v>
      </c>
      <c r="H680" s="22">
        <f t="shared" si="151"/>
        <v>10.1561</v>
      </c>
      <c r="I680" s="22">
        <f t="shared" si="152"/>
        <v>14.508800000000001</v>
      </c>
      <c r="J680" s="22">
        <f t="shared" si="153"/>
        <v>8.7052999999999994</v>
      </c>
      <c r="K680" s="38">
        <f t="shared" si="154"/>
        <v>5.8034999999999997</v>
      </c>
      <c r="L680" s="31"/>
      <c r="M680" s="44">
        <f t="shared" si="156"/>
        <v>251.33</v>
      </c>
      <c r="N680" s="20">
        <f t="shared" si="157"/>
        <v>502.67</v>
      </c>
      <c r="O680" s="45">
        <f t="shared" si="158"/>
        <v>754</v>
      </c>
      <c r="P680" s="105"/>
      <c r="Q680" s="145">
        <v>22</v>
      </c>
      <c r="R680" s="44">
        <f>ROUND(index!$O$33+(C680*12)*index!$O$34,2)</f>
        <v>1790.94</v>
      </c>
      <c r="S680" s="45">
        <f>ROUND(index!$O$37+(C680*12)*index!$O$38,2)</f>
        <v>978.38</v>
      </c>
      <c r="T680" s="31"/>
      <c r="U680" s="145">
        <v>22</v>
      </c>
      <c r="V680" s="259">
        <f>ROUND(index!$O$41+(C680*12)*index!$O$42,2)</f>
        <v>2769.33</v>
      </c>
    </row>
    <row r="681" spans="1:22" x14ac:dyDescent="0.25">
      <c r="A681" s="108">
        <v>23</v>
      </c>
      <c r="B681" s="164">
        <f t="shared" si="148"/>
        <v>4627.38</v>
      </c>
      <c r="C681" s="344">
        <f>ROUND(B681*index!$O$8,2)</f>
        <v>4814.33</v>
      </c>
      <c r="D681" s="216">
        <f t="shared" si="155"/>
        <v>29.236799999999999</v>
      </c>
      <c r="E681" s="31"/>
      <c r="F681" s="37">
        <f t="shared" si="149"/>
        <v>7.6016000000000004</v>
      </c>
      <c r="G681" s="22">
        <f t="shared" si="150"/>
        <v>16.372599999999998</v>
      </c>
      <c r="H681" s="22">
        <f t="shared" si="151"/>
        <v>10.232900000000001</v>
      </c>
      <c r="I681" s="22">
        <f t="shared" si="152"/>
        <v>14.618399999999999</v>
      </c>
      <c r="J681" s="22">
        <f t="shared" si="153"/>
        <v>8.7710000000000008</v>
      </c>
      <c r="K681" s="38">
        <f t="shared" si="154"/>
        <v>5.8474000000000004</v>
      </c>
      <c r="L681" s="31"/>
      <c r="M681" s="44">
        <f t="shared" si="156"/>
        <v>253.23</v>
      </c>
      <c r="N681" s="20">
        <f t="shared" si="157"/>
        <v>506.47</v>
      </c>
      <c r="O681" s="45">
        <f t="shared" si="158"/>
        <v>759.7</v>
      </c>
      <c r="P681" s="105"/>
      <c r="Q681" s="145">
        <v>23</v>
      </c>
      <c r="R681" s="44">
        <f>ROUND(index!$O$33+(C681*12)*index!$O$34,2)</f>
        <v>1801.78</v>
      </c>
      <c r="S681" s="45">
        <f>ROUND(index!$O$37+(C681*12)*index!$O$38,2)</f>
        <v>980.68</v>
      </c>
      <c r="T681" s="31"/>
      <c r="U681" s="145">
        <v>23</v>
      </c>
      <c r="V681" s="259">
        <f>ROUND(index!$O$41+(C681*12)*index!$O$42,2)</f>
        <v>2782.46</v>
      </c>
    </row>
    <row r="682" spans="1:22" x14ac:dyDescent="0.25">
      <c r="A682" s="108">
        <v>24</v>
      </c>
      <c r="B682" s="164">
        <f t="shared" si="148"/>
        <v>4659.7299999999996</v>
      </c>
      <c r="C682" s="344">
        <f>ROUND(B682*index!$O$8,2)</f>
        <v>4847.9799999999996</v>
      </c>
      <c r="D682" s="216">
        <f t="shared" si="155"/>
        <v>29.441199999999998</v>
      </c>
      <c r="E682" s="31"/>
      <c r="F682" s="37">
        <f t="shared" si="149"/>
        <v>7.6547000000000001</v>
      </c>
      <c r="G682" s="22">
        <f t="shared" si="150"/>
        <v>16.487100000000002</v>
      </c>
      <c r="H682" s="22">
        <f t="shared" si="151"/>
        <v>10.304399999999999</v>
      </c>
      <c r="I682" s="22">
        <f t="shared" si="152"/>
        <v>14.720599999999999</v>
      </c>
      <c r="J682" s="22">
        <f t="shared" si="153"/>
        <v>8.8323999999999998</v>
      </c>
      <c r="K682" s="38">
        <f t="shared" si="154"/>
        <v>5.8882000000000003</v>
      </c>
      <c r="L682" s="31"/>
      <c r="M682" s="44">
        <f t="shared" si="156"/>
        <v>255</v>
      </c>
      <c r="N682" s="20">
        <f t="shared" si="157"/>
        <v>510.01</v>
      </c>
      <c r="O682" s="45">
        <f t="shared" si="158"/>
        <v>765.01</v>
      </c>
      <c r="P682" s="105"/>
      <c r="Q682" s="145">
        <v>24</v>
      </c>
      <c r="R682" s="44">
        <f>ROUND(index!$O$33+(C682*12)*index!$O$34,2)</f>
        <v>1811.87</v>
      </c>
      <c r="S682" s="45">
        <f>ROUND(index!$O$37+(C682*12)*index!$O$38,2)</f>
        <v>982.82</v>
      </c>
      <c r="T682" s="31"/>
      <c r="U682" s="145">
        <v>24</v>
      </c>
      <c r="V682" s="259">
        <f>ROUND(index!$O$41+(C682*12)*index!$O$42,2)</f>
        <v>2794.7</v>
      </c>
    </row>
    <row r="683" spans="1:22" x14ac:dyDescent="0.25">
      <c r="A683" s="108">
        <v>25</v>
      </c>
      <c r="B683" s="164">
        <f t="shared" si="148"/>
        <v>4689.8599999999997</v>
      </c>
      <c r="C683" s="344">
        <f>ROUND(B683*index!$O$8,2)</f>
        <v>4879.33</v>
      </c>
      <c r="D683" s="216">
        <f t="shared" si="155"/>
        <v>29.631599999999999</v>
      </c>
      <c r="E683" s="31"/>
      <c r="F683" s="37">
        <f t="shared" si="149"/>
        <v>7.7042000000000002</v>
      </c>
      <c r="G683" s="22">
        <f t="shared" si="150"/>
        <v>16.593699999999998</v>
      </c>
      <c r="H683" s="22">
        <f t="shared" si="151"/>
        <v>10.3711</v>
      </c>
      <c r="I683" s="22">
        <f t="shared" si="152"/>
        <v>14.815799999999999</v>
      </c>
      <c r="J683" s="22">
        <f t="shared" si="153"/>
        <v>8.8895</v>
      </c>
      <c r="K683" s="38">
        <f t="shared" si="154"/>
        <v>5.9263000000000003</v>
      </c>
      <c r="L683" s="31"/>
      <c r="M683" s="44">
        <f t="shared" si="156"/>
        <v>256.64999999999998</v>
      </c>
      <c r="N683" s="20">
        <f t="shared" si="157"/>
        <v>513.30999999999995</v>
      </c>
      <c r="O683" s="45">
        <f t="shared" si="158"/>
        <v>769.96</v>
      </c>
      <c r="P683" s="105"/>
      <c r="Q683" s="145">
        <v>25</v>
      </c>
      <c r="R683" s="44">
        <f>ROUND(index!$O$33+(C683*12)*index!$O$34,2)</f>
        <v>1821.28</v>
      </c>
      <c r="S683" s="45">
        <f>ROUND(index!$O$37+(C683*12)*index!$O$38,2)</f>
        <v>984.82</v>
      </c>
      <c r="T683" s="31"/>
      <c r="U683" s="145">
        <v>25</v>
      </c>
      <c r="V683" s="259">
        <f>ROUND(index!$O$41+(C683*12)*index!$O$42,2)</f>
        <v>2806.09</v>
      </c>
    </row>
    <row r="684" spans="1:22" x14ac:dyDescent="0.25">
      <c r="A684" s="108">
        <v>26</v>
      </c>
      <c r="B684" s="164">
        <f t="shared" si="148"/>
        <v>4717.91</v>
      </c>
      <c r="C684" s="344">
        <f>ROUND(B684*index!$O$8,2)</f>
        <v>4908.51</v>
      </c>
      <c r="D684" s="216">
        <f t="shared" si="155"/>
        <v>29.808800000000002</v>
      </c>
      <c r="E684" s="31"/>
      <c r="F684" s="37">
        <f t="shared" si="149"/>
        <v>7.7503000000000002</v>
      </c>
      <c r="G684" s="22">
        <f t="shared" si="150"/>
        <v>16.692900000000002</v>
      </c>
      <c r="H684" s="22">
        <f t="shared" si="151"/>
        <v>10.4331</v>
      </c>
      <c r="I684" s="22">
        <f t="shared" si="152"/>
        <v>14.904400000000001</v>
      </c>
      <c r="J684" s="22">
        <f t="shared" si="153"/>
        <v>8.9426000000000005</v>
      </c>
      <c r="K684" s="38">
        <f t="shared" si="154"/>
        <v>5.9618000000000002</v>
      </c>
      <c r="L684" s="31"/>
      <c r="M684" s="44">
        <f t="shared" si="156"/>
        <v>258.19</v>
      </c>
      <c r="N684" s="20">
        <f t="shared" si="157"/>
        <v>516.38</v>
      </c>
      <c r="O684" s="45">
        <f t="shared" si="158"/>
        <v>774.56</v>
      </c>
      <c r="P684" s="105"/>
      <c r="Q684" s="145">
        <v>26</v>
      </c>
      <c r="R684" s="44">
        <f>ROUND(index!$O$33+(C684*12)*index!$O$34,2)</f>
        <v>1830.03</v>
      </c>
      <c r="S684" s="45">
        <f>ROUND(index!$O$37+(C684*12)*index!$O$38,2)</f>
        <v>986.67</v>
      </c>
      <c r="T684" s="31"/>
      <c r="U684" s="145">
        <v>26</v>
      </c>
      <c r="V684" s="259">
        <f>ROUND(index!$O$41+(C684*12)*index!$O$42,2)</f>
        <v>2816.7</v>
      </c>
    </row>
    <row r="685" spans="1:22" x14ac:dyDescent="0.25">
      <c r="A685" s="108">
        <v>27</v>
      </c>
      <c r="B685" s="164">
        <f t="shared" si="148"/>
        <v>4744.01</v>
      </c>
      <c r="C685" s="344">
        <f>ROUND(B685*index!$O$8,2)</f>
        <v>4935.67</v>
      </c>
      <c r="D685" s="216">
        <f t="shared" si="155"/>
        <v>29.973700000000001</v>
      </c>
      <c r="E685" s="31"/>
      <c r="F685" s="37">
        <f t="shared" si="149"/>
        <v>7.7931999999999997</v>
      </c>
      <c r="G685" s="22">
        <f t="shared" si="150"/>
        <v>16.785299999999999</v>
      </c>
      <c r="H685" s="22">
        <f t="shared" si="151"/>
        <v>10.4908</v>
      </c>
      <c r="I685" s="22">
        <f t="shared" si="152"/>
        <v>14.9869</v>
      </c>
      <c r="J685" s="22">
        <f t="shared" si="153"/>
        <v>8.9921000000000006</v>
      </c>
      <c r="K685" s="38">
        <f t="shared" si="154"/>
        <v>5.9946999999999999</v>
      </c>
      <c r="L685" s="31"/>
      <c r="M685" s="44">
        <f t="shared" si="156"/>
        <v>259.62</v>
      </c>
      <c r="N685" s="20">
        <f t="shared" si="157"/>
        <v>519.23</v>
      </c>
      <c r="O685" s="45">
        <f t="shared" si="158"/>
        <v>778.85</v>
      </c>
      <c r="P685" s="105"/>
      <c r="Q685" s="145">
        <v>27</v>
      </c>
      <c r="R685" s="44">
        <f>ROUND(index!$O$33+(C685*12)*index!$O$34,2)</f>
        <v>1838.18</v>
      </c>
      <c r="S685" s="45">
        <f>ROUND(index!$O$37+(C685*12)*index!$O$38,2)</f>
        <v>988.4</v>
      </c>
      <c r="T685" s="31"/>
      <c r="U685" s="145">
        <v>27</v>
      </c>
      <c r="V685" s="259">
        <f>ROUND(index!$O$41+(C685*12)*index!$O$42,2)</f>
        <v>2826.58</v>
      </c>
    </row>
    <row r="686" spans="1:22" x14ac:dyDescent="0.25">
      <c r="A686" s="108">
        <v>28</v>
      </c>
      <c r="B686" s="164">
        <f t="shared" si="148"/>
        <v>4768.29</v>
      </c>
      <c r="C686" s="344">
        <f>ROUND(B686*index!$O$8,2)</f>
        <v>4960.93</v>
      </c>
      <c r="D686" s="216">
        <f t="shared" si="155"/>
        <v>30.127099999999999</v>
      </c>
      <c r="E686" s="31"/>
      <c r="F686" s="37">
        <f t="shared" si="149"/>
        <v>7.8330000000000002</v>
      </c>
      <c r="G686" s="22">
        <f t="shared" si="150"/>
        <v>16.871200000000002</v>
      </c>
      <c r="H686" s="22">
        <f t="shared" si="151"/>
        <v>10.544499999999999</v>
      </c>
      <c r="I686" s="22">
        <f t="shared" si="152"/>
        <v>15.063599999999999</v>
      </c>
      <c r="J686" s="22">
        <f t="shared" si="153"/>
        <v>9.0381</v>
      </c>
      <c r="K686" s="38">
        <f t="shared" si="154"/>
        <v>6.0254000000000003</v>
      </c>
      <c r="L686" s="31"/>
      <c r="M686" s="44">
        <f t="shared" si="156"/>
        <v>260.94</v>
      </c>
      <c r="N686" s="20">
        <f t="shared" si="157"/>
        <v>521.89</v>
      </c>
      <c r="O686" s="45">
        <f t="shared" si="158"/>
        <v>782.83</v>
      </c>
      <c r="P686" s="105"/>
      <c r="Q686" s="145">
        <v>28</v>
      </c>
      <c r="R686" s="44">
        <f>ROUND(index!$O$33+(C686*12)*index!$O$34,2)</f>
        <v>1845.76</v>
      </c>
      <c r="S686" s="45">
        <f>ROUND(index!$O$37+(C686*12)*index!$O$38,2)</f>
        <v>990.01</v>
      </c>
      <c r="T686" s="31"/>
      <c r="U686" s="145">
        <v>28</v>
      </c>
      <c r="V686" s="259">
        <f>ROUND(index!$O$41+(C686*12)*index!$O$42,2)</f>
        <v>2835.76</v>
      </c>
    </row>
    <row r="687" spans="1:22" x14ac:dyDescent="0.25">
      <c r="A687" s="108">
        <v>29</v>
      </c>
      <c r="B687" s="164">
        <f t="shared" si="148"/>
        <v>4790.8599999999997</v>
      </c>
      <c r="C687" s="344">
        <f>ROUND(B687*index!$O$8,2)</f>
        <v>4984.41</v>
      </c>
      <c r="D687" s="216">
        <f t="shared" si="155"/>
        <v>30.2697</v>
      </c>
      <c r="E687" s="31"/>
      <c r="F687" s="37">
        <f t="shared" si="149"/>
        <v>7.8700999999999999</v>
      </c>
      <c r="G687" s="22">
        <f t="shared" si="150"/>
        <v>16.951000000000001</v>
      </c>
      <c r="H687" s="22">
        <f t="shared" si="151"/>
        <v>10.5944</v>
      </c>
      <c r="I687" s="22">
        <f t="shared" si="152"/>
        <v>15.1349</v>
      </c>
      <c r="J687" s="22">
        <f t="shared" si="153"/>
        <v>9.0808999999999997</v>
      </c>
      <c r="K687" s="38">
        <f t="shared" si="154"/>
        <v>6.0538999999999996</v>
      </c>
      <c r="L687" s="31"/>
      <c r="M687" s="44">
        <f t="shared" si="156"/>
        <v>262.18</v>
      </c>
      <c r="N687" s="20">
        <f t="shared" si="157"/>
        <v>524.36</v>
      </c>
      <c r="O687" s="45">
        <f t="shared" si="158"/>
        <v>786.54</v>
      </c>
      <c r="P687" s="105"/>
      <c r="Q687" s="145">
        <v>29</v>
      </c>
      <c r="R687" s="44">
        <f>ROUND(index!$O$33+(C687*12)*index!$O$34,2)</f>
        <v>1852.8</v>
      </c>
      <c r="S687" s="45">
        <f>ROUND(index!$O$37+(C687*12)*index!$O$38,2)</f>
        <v>991.5</v>
      </c>
      <c r="T687" s="31"/>
      <c r="U687" s="145">
        <v>29</v>
      </c>
      <c r="V687" s="259">
        <f>ROUND(index!$O$41+(C687*12)*index!$O$42,2)</f>
        <v>2844.3</v>
      </c>
    </row>
    <row r="688" spans="1:22" x14ac:dyDescent="0.25">
      <c r="A688" s="108">
        <v>30</v>
      </c>
      <c r="B688" s="164">
        <f t="shared" si="148"/>
        <v>4811.84</v>
      </c>
      <c r="C688" s="344">
        <f>ROUND(B688*index!$O$8,2)</f>
        <v>5006.24</v>
      </c>
      <c r="D688" s="216">
        <f t="shared" si="155"/>
        <v>30.4023</v>
      </c>
      <c r="E688" s="31"/>
      <c r="F688" s="37">
        <f t="shared" si="149"/>
        <v>7.9046000000000003</v>
      </c>
      <c r="G688" s="22">
        <f t="shared" si="150"/>
        <v>17.025300000000001</v>
      </c>
      <c r="H688" s="22">
        <f t="shared" si="151"/>
        <v>10.6408</v>
      </c>
      <c r="I688" s="22">
        <f t="shared" si="152"/>
        <v>15.2012</v>
      </c>
      <c r="J688" s="22">
        <f t="shared" si="153"/>
        <v>9.1206999999999994</v>
      </c>
      <c r="K688" s="38">
        <f t="shared" si="154"/>
        <v>6.0804999999999998</v>
      </c>
      <c r="L688" s="31"/>
      <c r="M688" s="44">
        <f t="shared" si="156"/>
        <v>263.33</v>
      </c>
      <c r="N688" s="20">
        <f t="shared" si="157"/>
        <v>526.66</v>
      </c>
      <c r="O688" s="45">
        <f t="shared" si="158"/>
        <v>789.98</v>
      </c>
      <c r="P688" s="105"/>
      <c r="Q688" s="145">
        <v>30</v>
      </c>
      <c r="R688" s="44">
        <f>ROUND(index!$O$33+(C688*12)*index!$O$34,2)</f>
        <v>1859.35</v>
      </c>
      <c r="S688" s="45">
        <f>ROUND(index!$O$37+(C688*12)*index!$O$38,2)</f>
        <v>992.89</v>
      </c>
      <c r="T688" s="31"/>
      <c r="U688" s="145">
        <v>30</v>
      </c>
      <c r="V688" s="259">
        <f>ROUND(index!$O$41+(C688*12)*index!$O$42,2)</f>
        <v>2852.24</v>
      </c>
    </row>
    <row r="689" spans="1:22" x14ac:dyDescent="0.25">
      <c r="A689" s="108">
        <v>31</v>
      </c>
      <c r="B689" s="164">
        <f t="shared" si="148"/>
        <v>4831.33</v>
      </c>
      <c r="C689" s="344">
        <f>ROUND(B689*index!$O$8,2)</f>
        <v>5026.5200000000004</v>
      </c>
      <c r="D689" s="216">
        <f t="shared" si="155"/>
        <v>30.525400000000001</v>
      </c>
      <c r="E689" s="31"/>
      <c r="F689" s="37">
        <f t="shared" si="149"/>
        <v>7.9366000000000003</v>
      </c>
      <c r="G689" s="22">
        <f t="shared" si="150"/>
        <v>17.094200000000001</v>
      </c>
      <c r="H689" s="22">
        <f t="shared" si="151"/>
        <v>10.6839</v>
      </c>
      <c r="I689" s="22">
        <f t="shared" si="152"/>
        <v>15.262700000000001</v>
      </c>
      <c r="J689" s="22">
        <f t="shared" si="153"/>
        <v>9.1576000000000004</v>
      </c>
      <c r="K689" s="38">
        <f t="shared" si="154"/>
        <v>6.1051000000000002</v>
      </c>
      <c r="L689" s="31"/>
      <c r="M689" s="44">
        <f t="shared" si="156"/>
        <v>264.39</v>
      </c>
      <c r="N689" s="20">
        <f t="shared" si="157"/>
        <v>528.79</v>
      </c>
      <c r="O689" s="45">
        <f t="shared" si="158"/>
        <v>793.18</v>
      </c>
      <c r="P689" s="105"/>
      <c r="Q689" s="145">
        <v>31</v>
      </c>
      <c r="R689" s="44">
        <f>ROUND(index!$O$33+(C689*12)*index!$O$34,2)</f>
        <v>1865.44</v>
      </c>
      <c r="S689" s="45">
        <f>ROUND(index!$O$37+(C689*12)*index!$O$38,2)</f>
        <v>994.18</v>
      </c>
      <c r="T689" s="31"/>
      <c r="U689" s="145">
        <v>31</v>
      </c>
      <c r="V689" s="259">
        <f>ROUND(index!$O$41+(C689*12)*index!$O$42,2)</f>
        <v>2859.61</v>
      </c>
    </row>
    <row r="690" spans="1:22" x14ac:dyDescent="0.25">
      <c r="A690" s="109">
        <v>32</v>
      </c>
      <c r="B690" s="164">
        <f t="shared" si="148"/>
        <v>4849.43</v>
      </c>
      <c r="C690" s="344">
        <f>ROUND(B690*index!$O$8,2)</f>
        <v>5045.3500000000004</v>
      </c>
      <c r="D690" s="216">
        <f t="shared" si="155"/>
        <v>30.639800000000001</v>
      </c>
      <c r="E690" s="31"/>
      <c r="F690" s="37">
        <f t="shared" si="149"/>
        <v>7.9663000000000004</v>
      </c>
      <c r="G690" s="22">
        <f t="shared" si="150"/>
        <v>17.158300000000001</v>
      </c>
      <c r="H690" s="22">
        <f t="shared" si="151"/>
        <v>10.7239</v>
      </c>
      <c r="I690" s="22">
        <f t="shared" si="152"/>
        <v>15.319900000000001</v>
      </c>
      <c r="J690" s="22">
        <f t="shared" si="153"/>
        <v>9.1919000000000004</v>
      </c>
      <c r="K690" s="38">
        <f t="shared" si="154"/>
        <v>6.1280000000000001</v>
      </c>
      <c r="L690" s="31"/>
      <c r="M690" s="44">
        <f t="shared" si="156"/>
        <v>265.39</v>
      </c>
      <c r="N690" s="20">
        <f t="shared" si="157"/>
        <v>530.77</v>
      </c>
      <c r="O690" s="45">
        <f t="shared" si="158"/>
        <v>796.16</v>
      </c>
      <c r="P690" s="105"/>
      <c r="Q690" s="146">
        <v>32</v>
      </c>
      <c r="R690" s="44">
        <f>ROUND(index!$O$33+(C690*12)*index!$O$34,2)</f>
        <v>1871.09</v>
      </c>
      <c r="S690" s="45">
        <f>ROUND(index!$O$37+(C690*12)*index!$O$38,2)</f>
        <v>995.37</v>
      </c>
      <c r="T690" s="31"/>
      <c r="U690" s="146">
        <v>32</v>
      </c>
      <c r="V690" s="259">
        <f>ROUND(index!$O$41+(C690*12)*index!$O$42,2)</f>
        <v>2866.46</v>
      </c>
    </row>
    <row r="691" spans="1:22" x14ac:dyDescent="0.25">
      <c r="A691" s="109">
        <v>33</v>
      </c>
      <c r="B691" s="164">
        <f t="shared" si="148"/>
        <v>4866.24</v>
      </c>
      <c r="C691" s="344">
        <f>ROUND(B691*index!$O$8,2)</f>
        <v>5062.84</v>
      </c>
      <c r="D691" s="216">
        <f t="shared" si="155"/>
        <v>30.745999999999999</v>
      </c>
      <c r="E691" s="31"/>
      <c r="F691" s="37">
        <f t="shared" si="149"/>
        <v>7.9939999999999998</v>
      </c>
      <c r="G691" s="22">
        <f t="shared" si="150"/>
        <v>17.2178</v>
      </c>
      <c r="H691" s="22">
        <f t="shared" si="151"/>
        <v>10.761100000000001</v>
      </c>
      <c r="I691" s="22">
        <f t="shared" si="152"/>
        <v>15.372999999999999</v>
      </c>
      <c r="J691" s="22">
        <f t="shared" si="153"/>
        <v>9.2238000000000007</v>
      </c>
      <c r="K691" s="38">
        <f t="shared" si="154"/>
        <v>6.1492000000000004</v>
      </c>
      <c r="L691" s="31"/>
      <c r="M691" s="44">
        <f t="shared" si="156"/>
        <v>266.31</v>
      </c>
      <c r="N691" s="20">
        <f t="shared" si="157"/>
        <v>532.61</v>
      </c>
      <c r="O691" s="45">
        <f t="shared" si="158"/>
        <v>798.92</v>
      </c>
      <c r="P691" s="105"/>
      <c r="Q691" s="146">
        <v>33</v>
      </c>
      <c r="R691" s="44">
        <f>ROUND(index!$O$33+(C691*12)*index!$O$34,2)</f>
        <v>1876.33</v>
      </c>
      <c r="S691" s="45">
        <f>ROUND(index!$O$37+(C691*12)*index!$O$38,2)</f>
        <v>996.49</v>
      </c>
      <c r="T691" s="31"/>
      <c r="U691" s="146">
        <v>33</v>
      </c>
      <c r="V691" s="259">
        <f>ROUND(index!$O$41+(C691*12)*index!$O$42,2)</f>
        <v>2872.82</v>
      </c>
    </row>
    <row r="692" spans="1:22" x14ac:dyDescent="0.25">
      <c r="A692" s="109">
        <v>34</v>
      </c>
      <c r="B692" s="164">
        <f t="shared" si="148"/>
        <v>4881.84</v>
      </c>
      <c r="C692" s="344">
        <f>ROUND(B692*index!$O$8,2)</f>
        <v>5079.07</v>
      </c>
      <c r="D692" s="216">
        <f t="shared" si="155"/>
        <v>30.8446</v>
      </c>
      <c r="E692" s="31"/>
      <c r="F692" s="37">
        <f t="shared" si="149"/>
        <v>8.0196000000000005</v>
      </c>
      <c r="G692" s="22">
        <f t="shared" si="150"/>
        <v>17.273</v>
      </c>
      <c r="H692" s="22">
        <f t="shared" si="151"/>
        <v>10.7956</v>
      </c>
      <c r="I692" s="22">
        <f t="shared" si="152"/>
        <v>15.4223</v>
      </c>
      <c r="J692" s="22">
        <f t="shared" si="153"/>
        <v>9.2533999999999992</v>
      </c>
      <c r="K692" s="38">
        <f t="shared" si="154"/>
        <v>6.1688999999999998</v>
      </c>
      <c r="L692" s="31"/>
      <c r="M692" s="44">
        <f t="shared" si="156"/>
        <v>267.16000000000003</v>
      </c>
      <c r="N692" s="20">
        <f t="shared" si="157"/>
        <v>534.32000000000005</v>
      </c>
      <c r="O692" s="45">
        <f t="shared" si="158"/>
        <v>801.48</v>
      </c>
      <c r="P692" s="105"/>
      <c r="Q692" s="146">
        <v>34</v>
      </c>
      <c r="R692" s="44">
        <f>ROUND(index!$O$33+(C692*12)*index!$O$34,2)</f>
        <v>1881.2</v>
      </c>
      <c r="S692" s="45">
        <f>ROUND(index!$O$37+(C692*12)*index!$O$38,2)</f>
        <v>997.52</v>
      </c>
      <c r="T692" s="31"/>
      <c r="U692" s="146">
        <v>34</v>
      </c>
      <c r="V692" s="259">
        <f>ROUND(index!$O$41+(C692*12)*index!$O$42,2)</f>
        <v>2878.72</v>
      </c>
    </row>
    <row r="693" spans="1:22" ht="13.8" thickBot="1" x14ac:dyDescent="0.3">
      <c r="A693" s="110">
        <v>35</v>
      </c>
      <c r="B693" s="313">
        <f t="shared" si="148"/>
        <v>4896.32</v>
      </c>
      <c r="C693" s="345">
        <f>ROUND(B693*index!$O$8,2)</f>
        <v>5094.13</v>
      </c>
      <c r="D693" s="217">
        <f t="shared" si="155"/>
        <v>30.936</v>
      </c>
      <c r="E693" s="31"/>
      <c r="F693" s="335">
        <f t="shared" si="149"/>
        <v>8.0434000000000001</v>
      </c>
      <c r="G693" s="336">
        <f t="shared" si="150"/>
        <v>17.324200000000001</v>
      </c>
      <c r="H693" s="336">
        <f t="shared" si="151"/>
        <v>10.8276</v>
      </c>
      <c r="I693" s="336">
        <f t="shared" si="152"/>
        <v>15.468</v>
      </c>
      <c r="J693" s="336">
        <f t="shared" si="153"/>
        <v>9.2807999999999993</v>
      </c>
      <c r="K693" s="337">
        <f t="shared" si="154"/>
        <v>6.1871999999999998</v>
      </c>
      <c r="L693" s="31"/>
      <c r="M693" s="46">
        <f t="shared" si="156"/>
        <v>267.95</v>
      </c>
      <c r="N693" s="47">
        <f t="shared" si="157"/>
        <v>535.9</v>
      </c>
      <c r="O693" s="48">
        <f t="shared" si="158"/>
        <v>803.85</v>
      </c>
      <c r="P693" s="105"/>
      <c r="Q693" s="147">
        <v>35</v>
      </c>
      <c r="R693" s="46">
        <f>ROUND(index!$O$33+(C693*12)*index!$O$34,2)</f>
        <v>1885.72</v>
      </c>
      <c r="S693" s="48">
        <f>ROUND(index!$O$37+(C693*12)*index!$O$38,2)</f>
        <v>998.48</v>
      </c>
      <c r="T693" s="31"/>
      <c r="U693" s="147">
        <v>35</v>
      </c>
      <c r="V693" s="260">
        <f>ROUND(index!$O$41+(C693*12)*index!$O$42,2)</f>
        <v>2884.2</v>
      </c>
    </row>
    <row r="700" spans="1:22" x14ac:dyDescent="0.25">
      <c r="C700" s="329"/>
      <c r="D700" s="170"/>
    </row>
    <row r="701" spans="1:22" ht="16.2" thickBot="1" x14ac:dyDescent="0.35">
      <c r="B701" s="346"/>
      <c r="C701" s="170"/>
      <c r="D701" s="170"/>
    </row>
    <row r="702" spans="1:22" ht="16.2" thickBot="1" x14ac:dyDescent="0.35">
      <c r="A702" s="32"/>
      <c r="B702" s="351" t="s">
        <v>186</v>
      </c>
      <c r="C702" s="347" t="s">
        <v>170</v>
      </c>
      <c r="D702" s="350"/>
      <c r="E702" s="32"/>
      <c r="F702" s="352" t="s">
        <v>197</v>
      </c>
      <c r="G702" s="353"/>
      <c r="H702" s="353"/>
      <c r="I702" s="353"/>
      <c r="J702" s="353"/>
      <c r="K702" s="354"/>
      <c r="L702" s="32"/>
      <c r="M702" s="352" t="s">
        <v>203</v>
      </c>
      <c r="N702" s="353"/>
      <c r="O702" s="354"/>
      <c r="P702" s="32"/>
      <c r="Q702" s="32"/>
      <c r="R702" s="355" t="s">
        <v>451</v>
      </c>
      <c r="S702" s="356" t="s">
        <v>451</v>
      </c>
      <c r="T702" s="32"/>
      <c r="U702" s="32"/>
      <c r="V702" s="357" t="s">
        <v>452</v>
      </c>
    </row>
    <row r="703" spans="1:22" x14ac:dyDescent="0.25">
      <c r="M703" s="24" t="s">
        <v>198</v>
      </c>
      <c r="N703" s="25" t="s">
        <v>199</v>
      </c>
      <c r="O703" s="26" t="s">
        <v>200</v>
      </c>
      <c r="R703" s="176"/>
      <c r="S703" s="176"/>
      <c r="V703" s="176"/>
    </row>
    <row r="704" spans="1:22" ht="16.2" thickBot="1" x14ac:dyDescent="0.35">
      <c r="B704" s="121" t="s">
        <v>179</v>
      </c>
      <c r="C704" s="121" t="s">
        <v>179</v>
      </c>
      <c r="D704" s="121" t="s">
        <v>179</v>
      </c>
      <c r="M704" s="27">
        <v>5.2600000000000001E-2</v>
      </c>
      <c r="N704" s="28">
        <v>0.1052</v>
      </c>
      <c r="O704" s="29">
        <v>0.1578</v>
      </c>
      <c r="R704" s="348"/>
      <c r="S704" s="348"/>
      <c r="V704" s="348"/>
    </row>
    <row r="705" spans="1:22" x14ac:dyDescent="0.25">
      <c r="A705" s="6"/>
      <c r="B705" s="1" t="s">
        <v>98</v>
      </c>
      <c r="C705" s="1" t="s">
        <v>469</v>
      </c>
      <c r="D705" s="1" t="s">
        <v>469</v>
      </c>
      <c r="E705" s="6"/>
      <c r="K705" s="176"/>
      <c r="L705" s="6"/>
      <c r="M705" s="176"/>
      <c r="N705" s="176"/>
      <c r="O705" s="176"/>
      <c r="P705" s="6"/>
      <c r="Q705" s="6"/>
      <c r="R705" s="349" t="s">
        <v>211</v>
      </c>
      <c r="S705" s="349" t="s">
        <v>210</v>
      </c>
      <c r="T705" s="6"/>
      <c r="U705" s="6"/>
      <c r="V705" s="349" t="s">
        <v>471</v>
      </c>
    </row>
    <row r="706" spans="1:22" ht="13.8" thickBot="1" x14ac:dyDescent="0.3">
      <c r="A706" s="13"/>
      <c r="B706" s="1" t="s">
        <v>34</v>
      </c>
      <c r="C706" s="1" t="s">
        <v>34</v>
      </c>
      <c r="D706" s="35" t="s">
        <v>470</v>
      </c>
      <c r="E706" s="13"/>
      <c r="F706" s="13" t="s">
        <v>201</v>
      </c>
      <c r="G706" s="13" t="s">
        <v>201</v>
      </c>
      <c r="H706" s="13" t="s">
        <v>201</v>
      </c>
      <c r="I706" s="13" t="s">
        <v>201</v>
      </c>
      <c r="J706" s="13" t="s">
        <v>201</v>
      </c>
      <c r="K706" s="13" t="s">
        <v>201</v>
      </c>
      <c r="L706" s="13"/>
      <c r="M706" s="13" t="s">
        <v>155</v>
      </c>
      <c r="N706" s="13" t="s">
        <v>155</v>
      </c>
      <c r="O706" s="13" t="s">
        <v>155</v>
      </c>
      <c r="P706" s="13"/>
      <c r="Q706" s="13"/>
      <c r="R706" s="160" t="s">
        <v>212</v>
      </c>
      <c r="S706" s="160" t="s">
        <v>212</v>
      </c>
      <c r="T706" s="13"/>
      <c r="U706" s="13"/>
      <c r="V706" s="160" t="s">
        <v>212</v>
      </c>
    </row>
    <row r="707" spans="1:22" ht="13.8" thickBot="1" x14ac:dyDescent="0.3">
      <c r="A707" s="34" t="s">
        <v>27</v>
      </c>
      <c r="B707" s="330" t="str">
        <f>$C$702</f>
        <v>cat 17</v>
      </c>
      <c r="C707" s="330" t="str">
        <f>$C$702</f>
        <v>cat 17</v>
      </c>
      <c r="D707" s="330" t="str">
        <f>$C$702</f>
        <v>cat 17</v>
      </c>
      <c r="E707" s="115"/>
      <c r="F707" s="114">
        <v>0.26</v>
      </c>
      <c r="G707" s="114">
        <v>0.56000000000000005</v>
      </c>
      <c r="H707" s="114">
        <v>0.35</v>
      </c>
      <c r="I707" s="114">
        <v>0.5</v>
      </c>
      <c r="J707" s="114">
        <v>0.3</v>
      </c>
      <c r="K707" s="114">
        <v>0.2</v>
      </c>
      <c r="L707" s="115"/>
      <c r="M707" s="211">
        <v>5.2600000000000001E-2</v>
      </c>
      <c r="N707" s="211">
        <v>0.1052</v>
      </c>
      <c r="O707" s="211">
        <v>0.1578</v>
      </c>
      <c r="P707" s="115"/>
      <c r="Q707" s="114" t="s">
        <v>27</v>
      </c>
      <c r="R707" s="330" t="str">
        <f>$C$702</f>
        <v>cat 17</v>
      </c>
      <c r="S707" s="330" t="str">
        <f>$C$702</f>
        <v>cat 17</v>
      </c>
      <c r="T707" s="115"/>
      <c r="U707" s="114" t="s">
        <v>27</v>
      </c>
      <c r="V707" s="330" t="str">
        <f>$C$702</f>
        <v>cat 17</v>
      </c>
    </row>
    <row r="708" spans="1:22" x14ac:dyDescent="0.25">
      <c r="A708" s="331">
        <v>0</v>
      </c>
      <c r="B708" s="164">
        <f t="shared" ref="B708:B743" si="159">VLOOKUP(C$702,ificbasisdoel,$A708+2,FALSE)</f>
        <v>3299.73</v>
      </c>
      <c r="C708" s="343">
        <f>ROUND(B708*index!$O$8,2)</f>
        <v>3433.04</v>
      </c>
      <c r="D708" s="215">
        <f>ROUND(C708*12/1976,4)</f>
        <v>20.848400000000002</v>
      </c>
      <c r="E708" s="31"/>
      <c r="F708" s="332">
        <f t="shared" ref="F708:F743" si="160">ROUND(D708*$F$8,4)</f>
        <v>5.4206000000000003</v>
      </c>
      <c r="G708" s="333">
        <f t="shared" ref="G708:G743" si="161">ROUND(D708*$G$8,4)</f>
        <v>11.6751</v>
      </c>
      <c r="H708" s="333">
        <f t="shared" ref="H708:H743" si="162">ROUND(D708*$H$8,4)</f>
        <v>7.2968999999999999</v>
      </c>
      <c r="I708" s="333">
        <f t="shared" ref="I708:I743" si="163">ROUND(D708*$I$8,4)</f>
        <v>10.424200000000001</v>
      </c>
      <c r="J708" s="333">
        <f t="shared" ref="J708:J743" si="164">ROUND(D708*$J$8,4)</f>
        <v>6.2545000000000002</v>
      </c>
      <c r="K708" s="334">
        <f t="shared" ref="K708:K743" si="165">ROUND(D708*$K$8,4)</f>
        <v>4.1696999999999997</v>
      </c>
      <c r="L708" s="31"/>
      <c r="M708" s="338">
        <f>ROUND(C708*$M$8,2)</f>
        <v>180.58</v>
      </c>
      <c r="N708" s="339">
        <f>ROUND(C708*$N$8,2)</f>
        <v>361.16</v>
      </c>
      <c r="O708" s="340">
        <f>ROUND(C708*$O$8,2)</f>
        <v>541.73</v>
      </c>
      <c r="P708" s="105"/>
      <c r="Q708" s="341">
        <v>0</v>
      </c>
      <c r="R708" s="338">
        <f>ROUND(index!$O$33+(C708*12)*index!$O$34,2)</f>
        <v>1387.39</v>
      </c>
      <c r="S708" s="340">
        <f>ROUND(index!$O$37+(C708*12)*index!$O$38,2)</f>
        <v>892.83</v>
      </c>
      <c r="T708" s="31"/>
      <c r="U708" s="341">
        <v>0</v>
      </c>
      <c r="V708" s="342">
        <f>ROUND(index!$O$41+(C708*12)*index!$O$42,2)</f>
        <v>2280.2199999999998</v>
      </c>
    </row>
    <row r="709" spans="1:22" x14ac:dyDescent="0.25">
      <c r="A709" s="108">
        <v>1</v>
      </c>
      <c r="B709" s="164">
        <f t="shared" si="159"/>
        <v>3415.22</v>
      </c>
      <c r="C709" s="344">
        <f>ROUND(B709*index!$O$8,2)</f>
        <v>3553.19</v>
      </c>
      <c r="D709" s="216">
        <f t="shared" ref="D709:D743" si="166">ROUND(C709*12/1976,4)</f>
        <v>21.578099999999999</v>
      </c>
      <c r="E709" s="31"/>
      <c r="F709" s="37">
        <f t="shared" si="160"/>
        <v>5.6102999999999996</v>
      </c>
      <c r="G709" s="22">
        <f t="shared" si="161"/>
        <v>12.0837</v>
      </c>
      <c r="H709" s="22">
        <f t="shared" si="162"/>
        <v>7.5522999999999998</v>
      </c>
      <c r="I709" s="22">
        <f t="shared" si="163"/>
        <v>10.789099999999999</v>
      </c>
      <c r="J709" s="22">
        <f t="shared" si="164"/>
        <v>6.4733999999999998</v>
      </c>
      <c r="K709" s="38">
        <f t="shared" si="165"/>
        <v>4.3155999999999999</v>
      </c>
      <c r="L709" s="31"/>
      <c r="M709" s="44">
        <f t="shared" ref="M709:M743" si="167">ROUND(C709*$M$8,2)</f>
        <v>186.9</v>
      </c>
      <c r="N709" s="20">
        <f t="shared" ref="N709:N743" si="168">ROUND(C709*$N$8,2)</f>
        <v>373.8</v>
      </c>
      <c r="O709" s="45">
        <f t="shared" ref="O709:O743" si="169">ROUND(C709*$O$8,2)</f>
        <v>560.69000000000005</v>
      </c>
      <c r="P709" s="105"/>
      <c r="Q709" s="145">
        <v>1</v>
      </c>
      <c r="R709" s="44">
        <f>ROUND(index!$O$33+(C709*12)*index!$O$34,2)</f>
        <v>1423.44</v>
      </c>
      <c r="S709" s="45">
        <f>ROUND(index!$O$37+(C709*12)*index!$O$38,2)</f>
        <v>900.47</v>
      </c>
      <c r="T709" s="31"/>
      <c r="U709" s="145">
        <v>1</v>
      </c>
      <c r="V709" s="259">
        <f>ROUND(index!$O$41+(C709*12)*index!$O$42,2)</f>
        <v>2323.91</v>
      </c>
    </row>
    <row r="710" spans="1:22" x14ac:dyDescent="0.25">
      <c r="A710" s="108">
        <v>2</v>
      </c>
      <c r="B710" s="164">
        <f t="shared" si="159"/>
        <v>3525.78</v>
      </c>
      <c r="C710" s="344">
        <f>ROUND(B710*index!$O$8,2)</f>
        <v>3668.22</v>
      </c>
      <c r="D710" s="216">
        <f t="shared" si="166"/>
        <v>22.276599999999998</v>
      </c>
      <c r="E710" s="31"/>
      <c r="F710" s="37">
        <f t="shared" si="160"/>
        <v>5.7919</v>
      </c>
      <c r="G710" s="22">
        <f t="shared" si="161"/>
        <v>12.4749</v>
      </c>
      <c r="H710" s="22">
        <f t="shared" si="162"/>
        <v>7.7968000000000002</v>
      </c>
      <c r="I710" s="22">
        <f t="shared" si="163"/>
        <v>11.138299999999999</v>
      </c>
      <c r="J710" s="22">
        <f t="shared" si="164"/>
        <v>6.6829999999999998</v>
      </c>
      <c r="K710" s="38">
        <f t="shared" si="165"/>
        <v>4.4553000000000003</v>
      </c>
      <c r="L710" s="31"/>
      <c r="M710" s="44">
        <f t="shared" si="167"/>
        <v>192.95</v>
      </c>
      <c r="N710" s="20">
        <f t="shared" si="168"/>
        <v>385.9</v>
      </c>
      <c r="O710" s="45">
        <f t="shared" si="169"/>
        <v>578.85</v>
      </c>
      <c r="P710" s="105"/>
      <c r="Q710" s="145">
        <v>2</v>
      </c>
      <c r="R710" s="44">
        <f>ROUND(index!$O$33+(C710*12)*index!$O$34,2)</f>
        <v>1457.95</v>
      </c>
      <c r="S710" s="45">
        <f>ROUND(index!$O$37+(C710*12)*index!$O$38,2)</f>
        <v>907.79</v>
      </c>
      <c r="T710" s="31"/>
      <c r="U710" s="145">
        <v>2</v>
      </c>
      <c r="V710" s="259">
        <f>ROUND(index!$O$41+(C710*12)*index!$O$42,2)</f>
        <v>2365.73</v>
      </c>
    </row>
    <row r="711" spans="1:22" x14ac:dyDescent="0.25">
      <c r="A711" s="108">
        <v>3</v>
      </c>
      <c r="B711" s="164">
        <f t="shared" si="159"/>
        <v>3631.37</v>
      </c>
      <c r="C711" s="344">
        <f>ROUND(B711*index!$O$8,2)</f>
        <v>3778.08</v>
      </c>
      <c r="D711" s="216">
        <f t="shared" si="166"/>
        <v>22.9438</v>
      </c>
      <c r="E711" s="31"/>
      <c r="F711" s="37">
        <f t="shared" si="160"/>
        <v>5.9653999999999998</v>
      </c>
      <c r="G711" s="22">
        <f t="shared" si="161"/>
        <v>12.8485</v>
      </c>
      <c r="H711" s="22">
        <f t="shared" si="162"/>
        <v>8.0303000000000004</v>
      </c>
      <c r="I711" s="22">
        <f t="shared" si="163"/>
        <v>11.4719</v>
      </c>
      <c r="J711" s="22">
        <f t="shared" si="164"/>
        <v>6.8830999999999998</v>
      </c>
      <c r="K711" s="38">
        <f t="shared" si="165"/>
        <v>4.5888</v>
      </c>
      <c r="L711" s="31"/>
      <c r="M711" s="44">
        <f t="shared" si="167"/>
        <v>198.73</v>
      </c>
      <c r="N711" s="20">
        <f t="shared" si="168"/>
        <v>397.45</v>
      </c>
      <c r="O711" s="45">
        <f t="shared" si="169"/>
        <v>596.17999999999995</v>
      </c>
      <c r="P711" s="105"/>
      <c r="Q711" s="145">
        <v>3</v>
      </c>
      <c r="R711" s="44">
        <f>ROUND(index!$O$33+(C711*12)*index!$O$34,2)</f>
        <v>1490.9</v>
      </c>
      <c r="S711" s="45">
        <f>ROUND(index!$O$37+(C711*12)*index!$O$38,2)</f>
        <v>914.78</v>
      </c>
      <c r="T711" s="31"/>
      <c r="U711" s="145">
        <v>3</v>
      </c>
      <c r="V711" s="259">
        <f>ROUND(index!$O$41+(C711*12)*index!$O$42,2)</f>
        <v>2405.6799999999998</v>
      </c>
    </row>
    <row r="712" spans="1:22" x14ac:dyDescent="0.25">
      <c r="A712" s="108">
        <v>4</v>
      </c>
      <c r="B712" s="164">
        <f t="shared" si="159"/>
        <v>3731.96</v>
      </c>
      <c r="C712" s="344">
        <f>ROUND(B712*index!$O$8,2)</f>
        <v>3882.73</v>
      </c>
      <c r="D712" s="216">
        <f t="shared" si="166"/>
        <v>23.5793</v>
      </c>
      <c r="E712" s="31"/>
      <c r="F712" s="37">
        <f t="shared" si="160"/>
        <v>6.1306000000000003</v>
      </c>
      <c r="G712" s="22">
        <f t="shared" si="161"/>
        <v>13.2044</v>
      </c>
      <c r="H712" s="22">
        <f t="shared" si="162"/>
        <v>8.2528000000000006</v>
      </c>
      <c r="I712" s="22">
        <f t="shared" si="163"/>
        <v>11.7897</v>
      </c>
      <c r="J712" s="22">
        <f t="shared" si="164"/>
        <v>7.0738000000000003</v>
      </c>
      <c r="K712" s="38">
        <f t="shared" si="165"/>
        <v>4.7159000000000004</v>
      </c>
      <c r="L712" s="31"/>
      <c r="M712" s="44">
        <f t="shared" si="167"/>
        <v>204.23</v>
      </c>
      <c r="N712" s="20">
        <f t="shared" si="168"/>
        <v>408.46</v>
      </c>
      <c r="O712" s="45">
        <f t="shared" si="169"/>
        <v>612.69000000000005</v>
      </c>
      <c r="P712" s="105"/>
      <c r="Q712" s="145">
        <v>4</v>
      </c>
      <c r="R712" s="44">
        <f>ROUND(index!$O$33+(C712*12)*index!$O$34,2)</f>
        <v>1522.3</v>
      </c>
      <c r="S712" s="45">
        <f>ROUND(index!$O$37+(C712*12)*index!$O$38,2)</f>
        <v>921.43</v>
      </c>
      <c r="T712" s="31"/>
      <c r="U712" s="145">
        <v>4</v>
      </c>
      <c r="V712" s="259">
        <f>ROUND(index!$O$41+(C712*12)*index!$O$42,2)</f>
        <v>2443.73</v>
      </c>
    </row>
    <row r="713" spans="1:22" x14ac:dyDescent="0.25">
      <c r="A713" s="108">
        <v>5</v>
      </c>
      <c r="B713" s="164">
        <f t="shared" si="159"/>
        <v>3827.59</v>
      </c>
      <c r="C713" s="344">
        <f>ROUND(B713*index!$O$8,2)</f>
        <v>3982.22</v>
      </c>
      <c r="D713" s="216">
        <f t="shared" si="166"/>
        <v>24.183499999999999</v>
      </c>
      <c r="E713" s="31"/>
      <c r="F713" s="37">
        <f t="shared" si="160"/>
        <v>6.2877000000000001</v>
      </c>
      <c r="G713" s="22">
        <f t="shared" si="161"/>
        <v>13.5428</v>
      </c>
      <c r="H713" s="22">
        <f t="shared" si="162"/>
        <v>8.4641999999999999</v>
      </c>
      <c r="I713" s="22">
        <f t="shared" si="163"/>
        <v>12.091799999999999</v>
      </c>
      <c r="J713" s="22">
        <f t="shared" si="164"/>
        <v>7.2550999999999997</v>
      </c>
      <c r="K713" s="38">
        <f t="shared" si="165"/>
        <v>4.8367000000000004</v>
      </c>
      <c r="L713" s="31"/>
      <c r="M713" s="44">
        <f t="shared" si="167"/>
        <v>209.46</v>
      </c>
      <c r="N713" s="20">
        <f t="shared" si="168"/>
        <v>418.93</v>
      </c>
      <c r="O713" s="45">
        <f t="shared" si="169"/>
        <v>628.39</v>
      </c>
      <c r="P713" s="105"/>
      <c r="Q713" s="145">
        <v>5</v>
      </c>
      <c r="R713" s="44">
        <f>ROUND(index!$O$33+(C713*12)*index!$O$34,2)</f>
        <v>1552.15</v>
      </c>
      <c r="S713" s="45">
        <f>ROUND(index!$O$37+(C713*12)*index!$O$38,2)</f>
        <v>927.76</v>
      </c>
      <c r="T713" s="31"/>
      <c r="U713" s="145">
        <v>5</v>
      </c>
      <c r="V713" s="259">
        <f>ROUND(index!$O$41+(C713*12)*index!$O$42,2)</f>
        <v>2479.91</v>
      </c>
    </row>
    <row r="714" spans="1:22" x14ac:dyDescent="0.25">
      <c r="A714" s="108">
        <v>6</v>
      </c>
      <c r="B714" s="164">
        <f t="shared" si="159"/>
        <v>3918.31</v>
      </c>
      <c r="C714" s="344">
        <f>ROUND(B714*index!$O$8,2)</f>
        <v>4076.61</v>
      </c>
      <c r="D714" s="216">
        <f t="shared" si="166"/>
        <v>24.756699999999999</v>
      </c>
      <c r="E714" s="31"/>
      <c r="F714" s="37">
        <f t="shared" si="160"/>
        <v>6.4367000000000001</v>
      </c>
      <c r="G714" s="22">
        <f t="shared" si="161"/>
        <v>13.863799999999999</v>
      </c>
      <c r="H714" s="22">
        <f t="shared" si="162"/>
        <v>8.6647999999999996</v>
      </c>
      <c r="I714" s="22">
        <f t="shared" si="163"/>
        <v>12.378399999999999</v>
      </c>
      <c r="J714" s="22">
        <f t="shared" si="164"/>
        <v>7.4269999999999996</v>
      </c>
      <c r="K714" s="38">
        <f t="shared" si="165"/>
        <v>4.9512999999999998</v>
      </c>
      <c r="L714" s="31"/>
      <c r="M714" s="44">
        <f t="shared" si="167"/>
        <v>214.43</v>
      </c>
      <c r="N714" s="20">
        <f t="shared" si="168"/>
        <v>428.86</v>
      </c>
      <c r="O714" s="45">
        <f t="shared" si="169"/>
        <v>643.29</v>
      </c>
      <c r="P714" s="105"/>
      <c r="Q714" s="145">
        <v>6</v>
      </c>
      <c r="R714" s="44">
        <f>ROUND(index!$O$33+(C714*12)*index!$O$34,2)</f>
        <v>1580.46</v>
      </c>
      <c r="S714" s="45">
        <f>ROUND(index!$O$37+(C714*12)*index!$O$38,2)</f>
        <v>933.76</v>
      </c>
      <c r="T714" s="31"/>
      <c r="U714" s="145">
        <v>6</v>
      </c>
      <c r="V714" s="259">
        <f>ROUND(index!$O$41+(C714*12)*index!$O$42,2)</f>
        <v>2514.23</v>
      </c>
    </row>
    <row r="715" spans="1:22" x14ac:dyDescent="0.25">
      <c r="A715" s="108">
        <v>7</v>
      </c>
      <c r="B715" s="164">
        <f t="shared" si="159"/>
        <v>4004.21</v>
      </c>
      <c r="C715" s="344">
        <f>ROUND(B715*index!$O$8,2)</f>
        <v>4165.9799999999996</v>
      </c>
      <c r="D715" s="216">
        <f t="shared" si="166"/>
        <v>25.299499999999998</v>
      </c>
      <c r="E715" s="31"/>
      <c r="F715" s="37">
        <f t="shared" si="160"/>
        <v>6.5778999999999996</v>
      </c>
      <c r="G715" s="22">
        <f t="shared" si="161"/>
        <v>14.1677</v>
      </c>
      <c r="H715" s="22">
        <f t="shared" si="162"/>
        <v>8.8547999999999991</v>
      </c>
      <c r="I715" s="22">
        <f t="shared" si="163"/>
        <v>12.649800000000001</v>
      </c>
      <c r="J715" s="22">
        <f t="shared" si="164"/>
        <v>7.5899000000000001</v>
      </c>
      <c r="K715" s="38">
        <f t="shared" si="165"/>
        <v>5.0598999999999998</v>
      </c>
      <c r="L715" s="31"/>
      <c r="M715" s="44">
        <f t="shared" si="167"/>
        <v>219.13</v>
      </c>
      <c r="N715" s="20">
        <f t="shared" si="168"/>
        <v>438.26</v>
      </c>
      <c r="O715" s="45">
        <f t="shared" si="169"/>
        <v>657.39</v>
      </c>
      <c r="P715" s="105"/>
      <c r="Q715" s="145">
        <v>7</v>
      </c>
      <c r="R715" s="44">
        <f>ROUND(index!$O$33+(C715*12)*index!$O$34,2)</f>
        <v>1607.27</v>
      </c>
      <c r="S715" s="45">
        <f>ROUND(index!$O$37+(C715*12)*index!$O$38,2)</f>
        <v>939.45</v>
      </c>
      <c r="T715" s="31"/>
      <c r="U715" s="145">
        <v>7</v>
      </c>
      <c r="V715" s="259">
        <f>ROUND(index!$O$41+(C715*12)*index!$O$42,2)</f>
        <v>2546.7199999999998</v>
      </c>
    </row>
    <row r="716" spans="1:22" x14ac:dyDescent="0.25">
      <c r="A716" s="108">
        <v>8</v>
      </c>
      <c r="B716" s="164">
        <f t="shared" si="159"/>
        <v>4085.42</v>
      </c>
      <c r="C716" s="344">
        <f>ROUND(B716*index!$O$8,2)</f>
        <v>4250.47</v>
      </c>
      <c r="D716" s="216">
        <f t="shared" si="166"/>
        <v>25.8126</v>
      </c>
      <c r="E716" s="31"/>
      <c r="F716" s="37">
        <f t="shared" si="160"/>
        <v>6.7112999999999996</v>
      </c>
      <c r="G716" s="22">
        <f t="shared" si="161"/>
        <v>14.4551</v>
      </c>
      <c r="H716" s="22">
        <f t="shared" si="162"/>
        <v>9.0343999999999998</v>
      </c>
      <c r="I716" s="22">
        <f t="shared" si="163"/>
        <v>12.9063</v>
      </c>
      <c r="J716" s="22">
        <f t="shared" si="164"/>
        <v>7.7438000000000002</v>
      </c>
      <c r="K716" s="38">
        <f t="shared" si="165"/>
        <v>5.1624999999999996</v>
      </c>
      <c r="L716" s="31"/>
      <c r="M716" s="44">
        <f t="shared" si="167"/>
        <v>223.57</v>
      </c>
      <c r="N716" s="20">
        <f t="shared" si="168"/>
        <v>447.15</v>
      </c>
      <c r="O716" s="45">
        <f t="shared" si="169"/>
        <v>670.72</v>
      </c>
      <c r="P716" s="105"/>
      <c r="Q716" s="145">
        <v>8</v>
      </c>
      <c r="R716" s="44">
        <f>ROUND(index!$O$33+(C716*12)*index!$O$34,2)</f>
        <v>1632.62</v>
      </c>
      <c r="S716" s="45">
        <f>ROUND(index!$O$37+(C716*12)*index!$O$38,2)</f>
        <v>944.82</v>
      </c>
      <c r="T716" s="31"/>
      <c r="U716" s="145">
        <v>8</v>
      </c>
      <c r="V716" s="259">
        <f>ROUND(index!$O$41+(C716*12)*index!$O$42,2)</f>
        <v>2577.44</v>
      </c>
    </row>
    <row r="717" spans="1:22" x14ac:dyDescent="0.25">
      <c r="A717" s="108">
        <v>9</v>
      </c>
      <c r="B717" s="164">
        <f t="shared" si="159"/>
        <v>4162.05</v>
      </c>
      <c r="C717" s="344">
        <f>ROUND(B717*index!$O$8,2)</f>
        <v>4330.2</v>
      </c>
      <c r="D717" s="216">
        <f t="shared" si="166"/>
        <v>26.296800000000001</v>
      </c>
      <c r="E717" s="31"/>
      <c r="F717" s="37">
        <f t="shared" si="160"/>
        <v>6.8372000000000002</v>
      </c>
      <c r="G717" s="22">
        <f t="shared" si="161"/>
        <v>14.7262</v>
      </c>
      <c r="H717" s="22">
        <f t="shared" si="162"/>
        <v>9.2039000000000009</v>
      </c>
      <c r="I717" s="22">
        <f t="shared" si="163"/>
        <v>13.148400000000001</v>
      </c>
      <c r="J717" s="22">
        <f t="shared" si="164"/>
        <v>7.8890000000000002</v>
      </c>
      <c r="K717" s="38">
        <f t="shared" si="165"/>
        <v>5.2594000000000003</v>
      </c>
      <c r="L717" s="31"/>
      <c r="M717" s="44">
        <f t="shared" si="167"/>
        <v>227.77</v>
      </c>
      <c r="N717" s="20">
        <f t="shared" si="168"/>
        <v>455.54</v>
      </c>
      <c r="O717" s="45">
        <f t="shared" si="169"/>
        <v>683.31</v>
      </c>
      <c r="P717" s="105"/>
      <c r="Q717" s="145">
        <v>9</v>
      </c>
      <c r="R717" s="44">
        <f>ROUND(index!$O$33+(C717*12)*index!$O$34,2)</f>
        <v>1656.54</v>
      </c>
      <c r="S717" s="45">
        <f>ROUND(index!$O$37+(C717*12)*index!$O$38,2)</f>
        <v>949.89</v>
      </c>
      <c r="T717" s="31"/>
      <c r="U717" s="145">
        <v>9</v>
      </c>
      <c r="V717" s="259">
        <f>ROUND(index!$O$41+(C717*12)*index!$O$42,2)</f>
        <v>2606.4299999999998</v>
      </c>
    </row>
    <row r="718" spans="1:22" x14ac:dyDescent="0.25">
      <c r="A718" s="108">
        <v>10</v>
      </c>
      <c r="B718" s="164">
        <f t="shared" si="159"/>
        <v>4234.2700000000004</v>
      </c>
      <c r="C718" s="344">
        <f>ROUND(B718*index!$O$8,2)</f>
        <v>4405.33</v>
      </c>
      <c r="D718" s="216">
        <f t="shared" si="166"/>
        <v>26.753</v>
      </c>
      <c r="E718" s="31"/>
      <c r="F718" s="37">
        <f t="shared" si="160"/>
        <v>6.9558</v>
      </c>
      <c r="G718" s="22">
        <f t="shared" si="161"/>
        <v>14.9817</v>
      </c>
      <c r="H718" s="22">
        <f t="shared" si="162"/>
        <v>9.3635999999999999</v>
      </c>
      <c r="I718" s="22">
        <f t="shared" si="163"/>
        <v>13.3765</v>
      </c>
      <c r="J718" s="22">
        <f t="shared" si="164"/>
        <v>8.0259</v>
      </c>
      <c r="K718" s="38">
        <f t="shared" si="165"/>
        <v>5.3506</v>
      </c>
      <c r="L718" s="31"/>
      <c r="M718" s="44">
        <f t="shared" si="167"/>
        <v>231.72</v>
      </c>
      <c r="N718" s="20">
        <f t="shared" si="168"/>
        <v>463.44</v>
      </c>
      <c r="O718" s="45">
        <f t="shared" si="169"/>
        <v>695.16</v>
      </c>
      <c r="P718" s="105"/>
      <c r="Q718" s="145">
        <v>10</v>
      </c>
      <c r="R718" s="44">
        <f>ROUND(index!$O$33+(C718*12)*index!$O$34,2)</f>
        <v>1679.08</v>
      </c>
      <c r="S718" s="45">
        <f>ROUND(index!$O$37+(C718*12)*index!$O$38,2)</f>
        <v>954.67</v>
      </c>
      <c r="T718" s="31"/>
      <c r="U718" s="145">
        <v>10</v>
      </c>
      <c r="V718" s="259">
        <f>ROUND(index!$O$41+(C718*12)*index!$O$42,2)</f>
        <v>2633.75</v>
      </c>
    </row>
    <row r="719" spans="1:22" x14ac:dyDescent="0.25">
      <c r="A719" s="108">
        <v>11</v>
      </c>
      <c r="B719" s="164">
        <f t="shared" si="159"/>
        <v>4302.2299999999996</v>
      </c>
      <c r="C719" s="344">
        <f>ROUND(B719*index!$O$8,2)</f>
        <v>4476.04</v>
      </c>
      <c r="D719" s="216">
        <f t="shared" si="166"/>
        <v>27.182400000000001</v>
      </c>
      <c r="E719" s="31"/>
      <c r="F719" s="37">
        <f t="shared" si="160"/>
        <v>7.0674000000000001</v>
      </c>
      <c r="G719" s="22">
        <f t="shared" si="161"/>
        <v>15.222099999999999</v>
      </c>
      <c r="H719" s="22">
        <f t="shared" si="162"/>
        <v>9.5137999999999998</v>
      </c>
      <c r="I719" s="22">
        <f t="shared" si="163"/>
        <v>13.591200000000001</v>
      </c>
      <c r="J719" s="22">
        <f t="shared" si="164"/>
        <v>8.1547000000000001</v>
      </c>
      <c r="K719" s="38">
        <f t="shared" si="165"/>
        <v>5.4364999999999997</v>
      </c>
      <c r="L719" s="31"/>
      <c r="M719" s="44">
        <f t="shared" si="167"/>
        <v>235.44</v>
      </c>
      <c r="N719" s="20">
        <f t="shared" si="168"/>
        <v>470.88</v>
      </c>
      <c r="O719" s="45">
        <f t="shared" si="169"/>
        <v>706.32</v>
      </c>
      <c r="P719" s="105"/>
      <c r="Q719" s="145">
        <v>11</v>
      </c>
      <c r="R719" s="44">
        <f>ROUND(index!$O$33+(C719*12)*index!$O$34,2)</f>
        <v>1700.29</v>
      </c>
      <c r="S719" s="45">
        <f>ROUND(index!$O$37+(C719*12)*index!$O$38,2)</f>
        <v>959.17</v>
      </c>
      <c r="T719" s="31"/>
      <c r="U719" s="145">
        <v>11</v>
      </c>
      <c r="V719" s="259">
        <f>ROUND(index!$O$41+(C719*12)*index!$O$42,2)</f>
        <v>2659.46</v>
      </c>
    </row>
    <row r="720" spans="1:22" x14ac:dyDescent="0.25">
      <c r="A720" s="108">
        <v>12</v>
      </c>
      <c r="B720" s="164">
        <f t="shared" si="159"/>
        <v>4366.1099999999997</v>
      </c>
      <c r="C720" s="344">
        <f>ROUND(B720*index!$O$8,2)</f>
        <v>4542.5</v>
      </c>
      <c r="D720" s="216">
        <f t="shared" si="166"/>
        <v>27.585999999999999</v>
      </c>
      <c r="E720" s="31"/>
      <c r="F720" s="37">
        <f t="shared" si="160"/>
        <v>7.1723999999999997</v>
      </c>
      <c r="G720" s="22">
        <f t="shared" si="161"/>
        <v>15.4482</v>
      </c>
      <c r="H720" s="22">
        <f t="shared" si="162"/>
        <v>9.6550999999999991</v>
      </c>
      <c r="I720" s="22">
        <f t="shared" si="163"/>
        <v>13.792999999999999</v>
      </c>
      <c r="J720" s="22">
        <f t="shared" si="164"/>
        <v>8.2758000000000003</v>
      </c>
      <c r="K720" s="38">
        <f t="shared" si="165"/>
        <v>5.5171999999999999</v>
      </c>
      <c r="L720" s="31"/>
      <c r="M720" s="44">
        <f t="shared" si="167"/>
        <v>238.94</v>
      </c>
      <c r="N720" s="20">
        <f t="shared" si="168"/>
        <v>477.87</v>
      </c>
      <c r="O720" s="45">
        <f t="shared" si="169"/>
        <v>716.81</v>
      </c>
      <c r="P720" s="105"/>
      <c r="Q720" s="145">
        <v>12</v>
      </c>
      <c r="R720" s="44">
        <f>ROUND(index!$O$33+(C720*12)*index!$O$34,2)</f>
        <v>1720.23</v>
      </c>
      <c r="S720" s="45">
        <f>ROUND(index!$O$37+(C720*12)*index!$O$38,2)</f>
        <v>963.39</v>
      </c>
      <c r="T720" s="31"/>
      <c r="U720" s="145">
        <v>12</v>
      </c>
      <c r="V720" s="259">
        <f>ROUND(index!$O$41+(C720*12)*index!$O$42,2)</f>
        <v>2683.62</v>
      </c>
    </row>
    <row r="721" spans="1:22" x14ac:dyDescent="0.25">
      <c r="A721" s="108">
        <v>13</v>
      </c>
      <c r="B721" s="164">
        <f t="shared" si="159"/>
        <v>4426.07</v>
      </c>
      <c r="C721" s="344">
        <f>ROUND(B721*index!$O$8,2)</f>
        <v>4604.88</v>
      </c>
      <c r="D721" s="216">
        <f t="shared" si="166"/>
        <v>27.9649</v>
      </c>
      <c r="E721" s="31"/>
      <c r="F721" s="37">
        <f t="shared" si="160"/>
        <v>7.2709000000000001</v>
      </c>
      <c r="G721" s="22">
        <f t="shared" si="161"/>
        <v>15.660299999999999</v>
      </c>
      <c r="H721" s="22">
        <f t="shared" si="162"/>
        <v>9.7876999999999992</v>
      </c>
      <c r="I721" s="22">
        <f t="shared" si="163"/>
        <v>13.9825</v>
      </c>
      <c r="J721" s="22">
        <f t="shared" si="164"/>
        <v>8.3895</v>
      </c>
      <c r="K721" s="38">
        <f t="shared" si="165"/>
        <v>5.593</v>
      </c>
      <c r="L721" s="31"/>
      <c r="M721" s="44">
        <f t="shared" si="167"/>
        <v>242.22</v>
      </c>
      <c r="N721" s="20">
        <f t="shared" si="168"/>
        <v>484.43</v>
      </c>
      <c r="O721" s="45">
        <f t="shared" si="169"/>
        <v>726.65</v>
      </c>
      <c r="P721" s="105"/>
      <c r="Q721" s="145">
        <v>13</v>
      </c>
      <c r="R721" s="44">
        <f>ROUND(index!$O$33+(C721*12)*index!$O$34,2)</f>
        <v>1738.94</v>
      </c>
      <c r="S721" s="45">
        <f>ROUND(index!$O$37+(C721*12)*index!$O$38,2)</f>
        <v>967.36</v>
      </c>
      <c r="T721" s="31"/>
      <c r="U721" s="145">
        <v>13</v>
      </c>
      <c r="V721" s="259">
        <f>ROUND(index!$O$41+(C721*12)*index!$O$42,2)</f>
        <v>2706.3</v>
      </c>
    </row>
    <row r="722" spans="1:22" x14ac:dyDescent="0.25">
      <c r="A722" s="108">
        <v>14</v>
      </c>
      <c r="B722" s="164">
        <f t="shared" si="159"/>
        <v>4482.29</v>
      </c>
      <c r="C722" s="344">
        <f>ROUND(B722*index!$O$8,2)</f>
        <v>4663.37</v>
      </c>
      <c r="D722" s="216">
        <f t="shared" si="166"/>
        <v>28.3201</v>
      </c>
      <c r="E722" s="31"/>
      <c r="F722" s="37">
        <f t="shared" si="160"/>
        <v>7.3632</v>
      </c>
      <c r="G722" s="22">
        <f t="shared" si="161"/>
        <v>15.859299999999999</v>
      </c>
      <c r="H722" s="22">
        <f t="shared" si="162"/>
        <v>9.9120000000000008</v>
      </c>
      <c r="I722" s="22">
        <f t="shared" si="163"/>
        <v>14.1601</v>
      </c>
      <c r="J722" s="22">
        <f t="shared" si="164"/>
        <v>8.4960000000000004</v>
      </c>
      <c r="K722" s="38">
        <f t="shared" si="165"/>
        <v>5.6639999999999997</v>
      </c>
      <c r="L722" s="31"/>
      <c r="M722" s="44">
        <f t="shared" si="167"/>
        <v>245.29</v>
      </c>
      <c r="N722" s="20">
        <f t="shared" si="168"/>
        <v>490.59</v>
      </c>
      <c r="O722" s="45">
        <f t="shared" si="169"/>
        <v>735.88</v>
      </c>
      <c r="P722" s="105"/>
      <c r="Q722" s="145">
        <v>14</v>
      </c>
      <c r="R722" s="44">
        <f>ROUND(index!$O$33+(C722*12)*index!$O$34,2)</f>
        <v>1756.49</v>
      </c>
      <c r="S722" s="45">
        <f>ROUND(index!$O$37+(C722*12)*index!$O$38,2)</f>
        <v>971.08</v>
      </c>
      <c r="T722" s="31"/>
      <c r="U722" s="145">
        <v>14</v>
      </c>
      <c r="V722" s="259">
        <f>ROUND(index!$O$41+(C722*12)*index!$O$42,2)</f>
        <v>2727.57</v>
      </c>
    </row>
    <row r="723" spans="1:22" x14ac:dyDescent="0.25">
      <c r="A723" s="108">
        <v>15</v>
      </c>
      <c r="B723" s="164">
        <f t="shared" si="159"/>
        <v>4534.96</v>
      </c>
      <c r="C723" s="344">
        <f>ROUND(B723*index!$O$8,2)</f>
        <v>4718.17</v>
      </c>
      <c r="D723" s="216">
        <f t="shared" si="166"/>
        <v>28.652899999999999</v>
      </c>
      <c r="E723" s="31"/>
      <c r="F723" s="37">
        <f t="shared" si="160"/>
        <v>7.4497999999999998</v>
      </c>
      <c r="G723" s="22">
        <f t="shared" si="161"/>
        <v>16.0456</v>
      </c>
      <c r="H723" s="22">
        <f t="shared" si="162"/>
        <v>10.028499999999999</v>
      </c>
      <c r="I723" s="22">
        <f t="shared" si="163"/>
        <v>14.326499999999999</v>
      </c>
      <c r="J723" s="22">
        <f t="shared" si="164"/>
        <v>8.5959000000000003</v>
      </c>
      <c r="K723" s="38">
        <f t="shared" si="165"/>
        <v>5.7305999999999999</v>
      </c>
      <c r="L723" s="31"/>
      <c r="M723" s="44">
        <f t="shared" si="167"/>
        <v>248.18</v>
      </c>
      <c r="N723" s="20">
        <f t="shared" si="168"/>
        <v>496.35</v>
      </c>
      <c r="O723" s="45">
        <f t="shared" si="169"/>
        <v>744.53</v>
      </c>
      <c r="P723" s="105"/>
      <c r="Q723" s="145">
        <v>15</v>
      </c>
      <c r="R723" s="44">
        <f>ROUND(index!$O$33+(C723*12)*index!$O$34,2)</f>
        <v>1772.93</v>
      </c>
      <c r="S723" s="45">
        <f>ROUND(index!$O$37+(C723*12)*index!$O$38,2)</f>
        <v>974.57</v>
      </c>
      <c r="T723" s="31"/>
      <c r="U723" s="145">
        <v>15</v>
      </c>
      <c r="V723" s="259">
        <f>ROUND(index!$O$41+(C723*12)*index!$O$42,2)</f>
        <v>2747.5</v>
      </c>
    </row>
    <row r="724" spans="1:22" x14ac:dyDescent="0.25">
      <c r="A724" s="108">
        <v>16</v>
      </c>
      <c r="B724" s="164">
        <f t="shared" si="159"/>
        <v>4582.84</v>
      </c>
      <c r="C724" s="344">
        <f>ROUND(B724*index!$O$8,2)</f>
        <v>4767.99</v>
      </c>
      <c r="D724" s="216">
        <f t="shared" si="166"/>
        <v>28.955400000000001</v>
      </c>
      <c r="E724" s="31"/>
      <c r="F724" s="37">
        <f t="shared" si="160"/>
        <v>7.5284000000000004</v>
      </c>
      <c r="G724" s="22">
        <f t="shared" si="161"/>
        <v>16.215</v>
      </c>
      <c r="H724" s="22">
        <f t="shared" si="162"/>
        <v>10.134399999999999</v>
      </c>
      <c r="I724" s="22">
        <f t="shared" si="163"/>
        <v>14.4777</v>
      </c>
      <c r="J724" s="22">
        <f t="shared" si="164"/>
        <v>8.6866000000000003</v>
      </c>
      <c r="K724" s="38">
        <f t="shared" si="165"/>
        <v>5.7911000000000001</v>
      </c>
      <c r="L724" s="31"/>
      <c r="M724" s="44">
        <f t="shared" si="167"/>
        <v>250.8</v>
      </c>
      <c r="N724" s="20">
        <f t="shared" si="168"/>
        <v>501.59</v>
      </c>
      <c r="O724" s="45">
        <f t="shared" si="169"/>
        <v>752.39</v>
      </c>
      <c r="P724" s="105"/>
      <c r="Q724" s="145">
        <v>16</v>
      </c>
      <c r="R724" s="44">
        <f>ROUND(index!$O$33+(C724*12)*index!$O$34,2)</f>
        <v>1787.88</v>
      </c>
      <c r="S724" s="45">
        <f>ROUND(index!$O$37+(C724*12)*index!$O$38,2)</f>
        <v>977.73</v>
      </c>
      <c r="T724" s="31"/>
      <c r="U724" s="145">
        <v>16</v>
      </c>
      <c r="V724" s="259">
        <f>ROUND(index!$O$41+(C724*12)*index!$O$42,2)</f>
        <v>2765.61</v>
      </c>
    </row>
    <row r="725" spans="1:22" x14ac:dyDescent="0.25">
      <c r="A725" s="108">
        <v>17</v>
      </c>
      <c r="B725" s="164">
        <f t="shared" si="159"/>
        <v>4627.6000000000004</v>
      </c>
      <c r="C725" s="344">
        <f>ROUND(B725*index!$O$8,2)</f>
        <v>4814.5600000000004</v>
      </c>
      <c r="D725" s="216">
        <f t="shared" si="166"/>
        <v>29.238199999999999</v>
      </c>
      <c r="E725" s="31"/>
      <c r="F725" s="37">
        <f t="shared" si="160"/>
        <v>7.6018999999999997</v>
      </c>
      <c r="G725" s="22">
        <f t="shared" si="161"/>
        <v>16.3734</v>
      </c>
      <c r="H725" s="22">
        <f t="shared" si="162"/>
        <v>10.2334</v>
      </c>
      <c r="I725" s="22">
        <f t="shared" si="163"/>
        <v>14.6191</v>
      </c>
      <c r="J725" s="22">
        <f t="shared" si="164"/>
        <v>8.7714999999999996</v>
      </c>
      <c r="K725" s="38">
        <f t="shared" si="165"/>
        <v>5.8475999999999999</v>
      </c>
      <c r="L725" s="31"/>
      <c r="M725" s="44">
        <f t="shared" si="167"/>
        <v>253.25</v>
      </c>
      <c r="N725" s="20">
        <f t="shared" si="168"/>
        <v>506.49</v>
      </c>
      <c r="O725" s="45">
        <f t="shared" si="169"/>
        <v>759.74</v>
      </c>
      <c r="P725" s="105"/>
      <c r="Q725" s="145">
        <v>17</v>
      </c>
      <c r="R725" s="44">
        <f>ROUND(index!$O$33+(C725*12)*index!$O$34,2)</f>
        <v>1801.85</v>
      </c>
      <c r="S725" s="45">
        <f>ROUND(index!$O$37+(C725*12)*index!$O$38,2)</f>
        <v>980.7</v>
      </c>
      <c r="T725" s="31"/>
      <c r="U725" s="145">
        <v>17</v>
      </c>
      <c r="V725" s="259">
        <f>ROUND(index!$O$41+(C725*12)*index!$O$42,2)</f>
        <v>2782.54</v>
      </c>
    </row>
    <row r="726" spans="1:22" x14ac:dyDescent="0.25">
      <c r="A726" s="108">
        <v>18</v>
      </c>
      <c r="B726" s="164">
        <f t="shared" si="159"/>
        <v>4669.41</v>
      </c>
      <c r="C726" s="344">
        <f>ROUND(B726*index!$O$8,2)</f>
        <v>4858.05</v>
      </c>
      <c r="D726" s="216">
        <f t="shared" si="166"/>
        <v>29.502300000000002</v>
      </c>
      <c r="E726" s="31"/>
      <c r="F726" s="37">
        <f t="shared" si="160"/>
        <v>7.6706000000000003</v>
      </c>
      <c r="G726" s="22">
        <f t="shared" si="161"/>
        <v>16.5213</v>
      </c>
      <c r="H726" s="22">
        <f t="shared" si="162"/>
        <v>10.325799999999999</v>
      </c>
      <c r="I726" s="22">
        <f t="shared" si="163"/>
        <v>14.751200000000001</v>
      </c>
      <c r="J726" s="22">
        <f t="shared" si="164"/>
        <v>8.8506999999999998</v>
      </c>
      <c r="K726" s="38">
        <f t="shared" si="165"/>
        <v>5.9005000000000001</v>
      </c>
      <c r="L726" s="31"/>
      <c r="M726" s="44">
        <f t="shared" si="167"/>
        <v>255.53</v>
      </c>
      <c r="N726" s="20">
        <f t="shared" si="168"/>
        <v>511.07</v>
      </c>
      <c r="O726" s="45">
        <f t="shared" si="169"/>
        <v>766.6</v>
      </c>
      <c r="P726" s="105"/>
      <c r="Q726" s="145">
        <v>18</v>
      </c>
      <c r="R726" s="44">
        <f>ROUND(index!$O$33+(C726*12)*index!$O$34,2)</f>
        <v>1814.9</v>
      </c>
      <c r="S726" s="45">
        <f>ROUND(index!$O$37+(C726*12)*index!$O$38,2)</f>
        <v>983.46</v>
      </c>
      <c r="T726" s="31"/>
      <c r="U726" s="145">
        <v>18</v>
      </c>
      <c r="V726" s="259">
        <f>ROUND(index!$O$41+(C726*12)*index!$O$42,2)</f>
        <v>2798.36</v>
      </c>
    </row>
    <row r="727" spans="1:22" x14ac:dyDescent="0.25">
      <c r="A727" s="108">
        <v>19</v>
      </c>
      <c r="B727" s="164">
        <f t="shared" si="159"/>
        <v>4708.43</v>
      </c>
      <c r="C727" s="344">
        <f>ROUND(B727*index!$O$8,2)</f>
        <v>4898.6499999999996</v>
      </c>
      <c r="D727" s="216">
        <f t="shared" si="166"/>
        <v>29.748899999999999</v>
      </c>
      <c r="E727" s="31"/>
      <c r="F727" s="37">
        <f t="shared" si="160"/>
        <v>7.7347000000000001</v>
      </c>
      <c r="G727" s="22">
        <f t="shared" si="161"/>
        <v>16.659400000000002</v>
      </c>
      <c r="H727" s="22">
        <f t="shared" si="162"/>
        <v>10.412100000000001</v>
      </c>
      <c r="I727" s="22">
        <f t="shared" si="163"/>
        <v>14.874499999999999</v>
      </c>
      <c r="J727" s="22">
        <f t="shared" si="164"/>
        <v>8.9246999999999996</v>
      </c>
      <c r="K727" s="38">
        <f t="shared" si="165"/>
        <v>5.9497999999999998</v>
      </c>
      <c r="L727" s="31"/>
      <c r="M727" s="44">
        <f t="shared" si="167"/>
        <v>257.67</v>
      </c>
      <c r="N727" s="20">
        <f t="shared" si="168"/>
        <v>515.34</v>
      </c>
      <c r="O727" s="45">
        <f t="shared" si="169"/>
        <v>773.01</v>
      </c>
      <c r="P727" s="105"/>
      <c r="Q727" s="145">
        <v>19</v>
      </c>
      <c r="R727" s="44">
        <f>ROUND(index!$O$33+(C727*12)*index!$O$34,2)</f>
        <v>1827.08</v>
      </c>
      <c r="S727" s="45">
        <f>ROUND(index!$O$37+(C727*12)*index!$O$38,2)</f>
        <v>986.04</v>
      </c>
      <c r="T727" s="31"/>
      <c r="U727" s="145">
        <v>19</v>
      </c>
      <c r="V727" s="259">
        <f>ROUND(index!$O$41+(C727*12)*index!$O$42,2)</f>
        <v>2813.12</v>
      </c>
    </row>
    <row r="728" spans="1:22" x14ac:dyDescent="0.25">
      <c r="A728" s="108">
        <v>20</v>
      </c>
      <c r="B728" s="164">
        <f t="shared" si="159"/>
        <v>4744.82</v>
      </c>
      <c r="C728" s="344">
        <f>ROUND(B728*index!$O$8,2)</f>
        <v>4936.51</v>
      </c>
      <c r="D728" s="216">
        <f t="shared" si="166"/>
        <v>29.9788</v>
      </c>
      <c r="E728" s="31"/>
      <c r="F728" s="37">
        <f t="shared" si="160"/>
        <v>7.7945000000000002</v>
      </c>
      <c r="G728" s="22">
        <f t="shared" si="161"/>
        <v>16.7881</v>
      </c>
      <c r="H728" s="22">
        <f t="shared" si="162"/>
        <v>10.492599999999999</v>
      </c>
      <c r="I728" s="22">
        <f t="shared" si="163"/>
        <v>14.9894</v>
      </c>
      <c r="J728" s="22">
        <f t="shared" si="164"/>
        <v>8.9936000000000007</v>
      </c>
      <c r="K728" s="38">
        <f t="shared" si="165"/>
        <v>5.9958</v>
      </c>
      <c r="L728" s="31"/>
      <c r="M728" s="44">
        <f t="shared" si="167"/>
        <v>259.66000000000003</v>
      </c>
      <c r="N728" s="20">
        <f t="shared" si="168"/>
        <v>519.32000000000005</v>
      </c>
      <c r="O728" s="45">
        <f t="shared" si="169"/>
        <v>778.98</v>
      </c>
      <c r="P728" s="105"/>
      <c r="Q728" s="145">
        <v>20</v>
      </c>
      <c r="R728" s="44">
        <f>ROUND(index!$O$33+(C728*12)*index!$O$34,2)</f>
        <v>1838.43</v>
      </c>
      <c r="S728" s="45">
        <f>ROUND(index!$O$37+(C728*12)*index!$O$38,2)</f>
        <v>988.45</v>
      </c>
      <c r="T728" s="31"/>
      <c r="U728" s="145">
        <v>20</v>
      </c>
      <c r="V728" s="259">
        <f>ROUND(index!$O$41+(C728*12)*index!$O$42,2)</f>
        <v>2826.89</v>
      </c>
    </row>
    <row r="729" spans="1:22" x14ac:dyDescent="0.25">
      <c r="A729" s="108">
        <v>21</v>
      </c>
      <c r="B729" s="164">
        <f t="shared" si="159"/>
        <v>4778.75</v>
      </c>
      <c r="C729" s="344">
        <f>ROUND(B729*index!$O$8,2)</f>
        <v>4971.8100000000004</v>
      </c>
      <c r="D729" s="216">
        <f t="shared" si="166"/>
        <v>30.193200000000001</v>
      </c>
      <c r="E729" s="31"/>
      <c r="F729" s="37">
        <f t="shared" si="160"/>
        <v>7.8502000000000001</v>
      </c>
      <c r="G729" s="22">
        <f t="shared" si="161"/>
        <v>16.908200000000001</v>
      </c>
      <c r="H729" s="22">
        <f t="shared" si="162"/>
        <v>10.567600000000001</v>
      </c>
      <c r="I729" s="22">
        <f t="shared" si="163"/>
        <v>15.0966</v>
      </c>
      <c r="J729" s="22">
        <f t="shared" si="164"/>
        <v>9.0579999999999998</v>
      </c>
      <c r="K729" s="38">
        <f t="shared" si="165"/>
        <v>6.0385999999999997</v>
      </c>
      <c r="L729" s="31"/>
      <c r="M729" s="44">
        <f t="shared" si="167"/>
        <v>261.52</v>
      </c>
      <c r="N729" s="20">
        <f t="shared" si="168"/>
        <v>523.03</v>
      </c>
      <c r="O729" s="45">
        <f t="shared" si="169"/>
        <v>784.55</v>
      </c>
      <c r="P729" s="105"/>
      <c r="Q729" s="145">
        <v>21</v>
      </c>
      <c r="R729" s="44">
        <f>ROUND(index!$O$33+(C729*12)*index!$O$34,2)</f>
        <v>1849.02</v>
      </c>
      <c r="S729" s="45">
        <f>ROUND(index!$O$37+(C729*12)*index!$O$38,2)</f>
        <v>990.7</v>
      </c>
      <c r="T729" s="31"/>
      <c r="U729" s="145">
        <v>21</v>
      </c>
      <c r="V729" s="259">
        <f>ROUND(index!$O$41+(C729*12)*index!$O$42,2)</f>
        <v>2839.72</v>
      </c>
    </row>
    <row r="730" spans="1:22" x14ac:dyDescent="0.25">
      <c r="A730" s="108">
        <v>22</v>
      </c>
      <c r="B730" s="164">
        <f t="shared" si="159"/>
        <v>4810.3599999999997</v>
      </c>
      <c r="C730" s="344">
        <f>ROUND(B730*index!$O$8,2)</f>
        <v>5004.7</v>
      </c>
      <c r="D730" s="216">
        <f t="shared" si="166"/>
        <v>30.392900000000001</v>
      </c>
      <c r="E730" s="31"/>
      <c r="F730" s="37">
        <f t="shared" si="160"/>
        <v>7.9021999999999997</v>
      </c>
      <c r="G730" s="22">
        <f t="shared" si="161"/>
        <v>17.02</v>
      </c>
      <c r="H730" s="22">
        <f t="shared" si="162"/>
        <v>10.637499999999999</v>
      </c>
      <c r="I730" s="22">
        <f t="shared" si="163"/>
        <v>15.1965</v>
      </c>
      <c r="J730" s="22">
        <f t="shared" si="164"/>
        <v>9.1179000000000006</v>
      </c>
      <c r="K730" s="38">
        <f t="shared" si="165"/>
        <v>6.0785999999999998</v>
      </c>
      <c r="L730" s="31"/>
      <c r="M730" s="44">
        <f t="shared" si="167"/>
        <v>263.25</v>
      </c>
      <c r="N730" s="20">
        <f t="shared" si="168"/>
        <v>526.49</v>
      </c>
      <c r="O730" s="45">
        <f t="shared" si="169"/>
        <v>789.74</v>
      </c>
      <c r="P730" s="105"/>
      <c r="Q730" s="145">
        <v>22</v>
      </c>
      <c r="R730" s="44">
        <f>ROUND(index!$O$33+(C730*12)*index!$O$34,2)</f>
        <v>1858.89</v>
      </c>
      <c r="S730" s="45">
        <f>ROUND(index!$O$37+(C730*12)*index!$O$38,2)</f>
        <v>992.79</v>
      </c>
      <c r="T730" s="31"/>
      <c r="U730" s="145">
        <v>22</v>
      </c>
      <c r="V730" s="259">
        <f>ROUND(index!$O$41+(C730*12)*index!$O$42,2)</f>
        <v>2851.68</v>
      </c>
    </row>
    <row r="731" spans="1:22" x14ac:dyDescent="0.25">
      <c r="A731" s="108">
        <v>23</v>
      </c>
      <c r="B731" s="164">
        <f t="shared" si="159"/>
        <v>4839.79</v>
      </c>
      <c r="C731" s="344">
        <f>ROUND(B731*index!$O$8,2)</f>
        <v>5035.32</v>
      </c>
      <c r="D731" s="216">
        <f t="shared" si="166"/>
        <v>30.578900000000001</v>
      </c>
      <c r="E731" s="31"/>
      <c r="F731" s="37">
        <f t="shared" si="160"/>
        <v>7.9504999999999999</v>
      </c>
      <c r="G731" s="22">
        <f t="shared" si="161"/>
        <v>17.124199999999998</v>
      </c>
      <c r="H731" s="22">
        <f t="shared" si="162"/>
        <v>10.7026</v>
      </c>
      <c r="I731" s="22">
        <f t="shared" si="163"/>
        <v>15.2895</v>
      </c>
      <c r="J731" s="22">
        <f t="shared" si="164"/>
        <v>9.1737000000000002</v>
      </c>
      <c r="K731" s="38">
        <f t="shared" si="165"/>
        <v>6.1158000000000001</v>
      </c>
      <c r="L731" s="31"/>
      <c r="M731" s="44">
        <f t="shared" si="167"/>
        <v>264.86</v>
      </c>
      <c r="N731" s="20">
        <f t="shared" si="168"/>
        <v>529.72</v>
      </c>
      <c r="O731" s="45">
        <f t="shared" si="169"/>
        <v>794.57</v>
      </c>
      <c r="P731" s="105"/>
      <c r="Q731" s="145">
        <v>23</v>
      </c>
      <c r="R731" s="44">
        <f>ROUND(index!$O$33+(C731*12)*index!$O$34,2)</f>
        <v>1868.08</v>
      </c>
      <c r="S731" s="45">
        <f>ROUND(index!$O$37+(C731*12)*index!$O$38,2)</f>
        <v>994.74</v>
      </c>
      <c r="T731" s="31"/>
      <c r="U731" s="145">
        <v>23</v>
      </c>
      <c r="V731" s="259">
        <f>ROUND(index!$O$41+(C731*12)*index!$O$42,2)</f>
        <v>2862.81</v>
      </c>
    </row>
    <row r="732" spans="1:22" x14ac:dyDescent="0.25">
      <c r="A732" s="108">
        <v>24</v>
      </c>
      <c r="B732" s="164">
        <f t="shared" si="159"/>
        <v>4867.17</v>
      </c>
      <c r="C732" s="344">
        <f>ROUND(B732*index!$O$8,2)</f>
        <v>5063.8</v>
      </c>
      <c r="D732" s="216">
        <f t="shared" si="166"/>
        <v>30.751799999999999</v>
      </c>
      <c r="E732" s="31"/>
      <c r="F732" s="37">
        <f t="shared" si="160"/>
        <v>7.9954999999999998</v>
      </c>
      <c r="G732" s="22">
        <f t="shared" si="161"/>
        <v>17.221</v>
      </c>
      <c r="H732" s="22">
        <f t="shared" si="162"/>
        <v>10.7631</v>
      </c>
      <c r="I732" s="22">
        <f t="shared" si="163"/>
        <v>15.3759</v>
      </c>
      <c r="J732" s="22">
        <f t="shared" si="164"/>
        <v>9.2255000000000003</v>
      </c>
      <c r="K732" s="38">
        <f t="shared" si="165"/>
        <v>6.1504000000000003</v>
      </c>
      <c r="L732" s="31"/>
      <c r="M732" s="44">
        <f t="shared" si="167"/>
        <v>266.36</v>
      </c>
      <c r="N732" s="20">
        <f t="shared" si="168"/>
        <v>532.71</v>
      </c>
      <c r="O732" s="45">
        <f t="shared" si="169"/>
        <v>799.07</v>
      </c>
      <c r="P732" s="105"/>
      <c r="Q732" s="145">
        <v>24</v>
      </c>
      <c r="R732" s="44">
        <f>ROUND(index!$O$33+(C732*12)*index!$O$34,2)</f>
        <v>1876.62</v>
      </c>
      <c r="S732" s="45">
        <f>ROUND(index!$O$37+(C732*12)*index!$O$38,2)</f>
        <v>996.55</v>
      </c>
      <c r="T732" s="31"/>
      <c r="U732" s="145">
        <v>24</v>
      </c>
      <c r="V732" s="259">
        <f>ROUND(index!$O$41+(C732*12)*index!$O$42,2)</f>
        <v>2873.17</v>
      </c>
    </row>
    <row r="733" spans="1:22" x14ac:dyDescent="0.25">
      <c r="A733" s="108">
        <v>25</v>
      </c>
      <c r="B733" s="164">
        <f t="shared" si="159"/>
        <v>4892.6499999999996</v>
      </c>
      <c r="C733" s="344">
        <f>ROUND(B733*index!$O$8,2)</f>
        <v>5090.3100000000004</v>
      </c>
      <c r="D733" s="216">
        <f t="shared" si="166"/>
        <v>30.912800000000001</v>
      </c>
      <c r="E733" s="31"/>
      <c r="F733" s="37">
        <f t="shared" si="160"/>
        <v>8.0373000000000001</v>
      </c>
      <c r="G733" s="22">
        <f t="shared" si="161"/>
        <v>17.311199999999999</v>
      </c>
      <c r="H733" s="22">
        <f t="shared" si="162"/>
        <v>10.8195</v>
      </c>
      <c r="I733" s="22">
        <f t="shared" si="163"/>
        <v>15.4564</v>
      </c>
      <c r="J733" s="22">
        <f t="shared" si="164"/>
        <v>9.2737999999999996</v>
      </c>
      <c r="K733" s="38">
        <f t="shared" si="165"/>
        <v>6.1825999999999999</v>
      </c>
      <c r="L733" s="31"/>
      <c r="M733" s="44">
        <f t="shared" si="167"/>
        <v>267.75</v>
      </c>
      <c r="N733" s="20">
        <f t="shared" si="168"/>
        <v>535.5</v>
      </c>
      <c r="O733" s="45">
        <f t="shared" si="169"/>
        <v>803.25</v>
      </c>
      <c r="P733" s="105"/>
      <c r="Q733" s="145">
        <v>25</v>
      </c>
      <c r="R733" s="44">
        <f>ROUND(index!$O$33+(C733*12)*index!$O$34,2)</f>
        <v>1884.57</v>
      </c>
      <c r="S733" s="45">
        <f>ROUND(index!$O$37+(C733*12)*index!$O$38,2)</f>
        <v>998.23</v>
      </c>
      <c r="T733" s="31"/>
      <c r="U733" s="145">
        <v>25</v>
      </c>
      <c r="V733" s="259">
        <f>ROUND(index!$O$41+(C733*12)*index!$O$42,2)</f>
        <v>2882.81</v>
      </c>
    </row>
    <row r="734" spans="1:22" x14ac:dyDescent="0.25">
      <c r="A734" s="108">
        <v>26</v>
      </c>
      <c r="B734" s="164">
        <f t="shared" si="159"/>
        <v>4916.34</v>
      </c>
      <c r="C734" s="344">
        <f>ROUND(B734*index!$O$8,2)</f>
        <v>5114.96</v>
      </c>
      <c r="D734" s="216">
        <f t="shared" si="166"/>
        <v>31.0625</v>
      </c>
      <c r="E734" s="31"/>
      <c r="F734" s="37">
        <f t="shared" si="160"/>
        <v>8.0762999999999998</v>
      </c>
      <c r="G734" s="22">
        <f t="shared" si="161"/>
        <v>17.395</v>
      </c>
      <c r="H734" s="22">
        <f t="shared" si="162"/>
        <v>10.8719</v>
      </c>
      <c r="I734" s="22">
        <f t="shared" si="163"/>
        <v>15.5313</v>
      </c>
      <c r="J734" s="22">
        <f t="shared" si="164"/>
        <v>9.3187999999999995</v>
      </c>
      <c r="K734" s="38">
        <f t="shared" si="165"/>
        <v>6.2125000000000004</v>
      </c>
      <c r="L734" s="31"/>
      <c r="M734" s="44">
        <f t="shared" si="167"/>
        <v>269.05</v>
      </c>
      <c r="N734" s="20">
        <f t="shared" si="168"/>
        <v>538.09</v>
      </c>
      <c r="O734" s="45">
        <f t="shared" si="169"/>
        <v>807.14</v>
      </c>
      <c r="P734" s="105"/>
      <c r="Q734" s="145">
        <v>26</v>
      </c>
      <c r="R734" s="44">
        <f>ROUND(index!$O$33+(C734*12)*index!$O$34,2)</f>
        <v>1891.97</v>
      </c>
      <c r="S734" s="45">
        <f>ROUND(index!$O$37+(C734*12)*index!$O$38,2)</f>
        <v>999.8</v>
      </c>
      <c r="T734" s="31"/>
      <c r="U734" s="145">
        <v>26</v>
      </c>
      <c r="V734" s="259">
        <f>ROUND(index!$O$41+(C734*12)*index!$O$42,2)</f>
        <v>2891.77</v>
      </c>
    </row>
    <row r="735" spans="1:22" x14ac:dyDescent="0.25">
      <c r="A735" s="108">
        <v>27</v>
      </c>
      <c r="B735" s="164">
        <f t="shared" si="159"/>
        <v>4938.3599999999997</v>
      </c>
      <c r="C735" s="344">
        <f>ROUND(B735*index!$O$8,2)</f>
        <v>5137.87</v>
      </c>
      <c r="D735" s="216">
        <f t="shared" si="166"/>
        <v>31.201599999999999</v>
      </c>
      <c r="E735" s="31"/>
      <c r="F735" s="37">
        <f t="shared" si="160"/>
        <v>8.1123999999999992</v>
      </c>
      <c r="G735" s="22">
        <f t="shared" si="161"/>
        <v>17.472899999999999</v>
      </c>
      <c r="H735" s="22">
        <f t="shared" si="162"/>
        <v>10.9206</v>
      </c>
      <c r="I735" s="22">
        <f t="shared" si="163"/>
        <v>15.6008</v>
      </c>
      <c r="J735" s="22">
        <f t="shared" si="164"/>
        <v>9.3605</v>
      </c>
      <c r="K735" s="38">
        <f t="shared" si="165"/>
        <v>6.2403000000000004</v>
      </c>
      <c r="L735" s="31"/>
      <c r="M735" s="44">
        <f t="shared" si="167"/>
        <v>270.25</v>
      </c>
      <c r="N735" s="20">
        <f t="shared" si="168"/>
        <v>540.5</v>
      </c>
      <c r="O735" s="45">
        <f t="shared" si="169"/>
        <v>810.76</v>
      </c>
      <c r="P735" s="105"/>
      <c r="Q735" s="145">
        <v>27</v>
      </c>
      <c r="R735" s="44">
        <f>ROUND(index!$O$33+(C735*12)*index!$O$34,2)</f>
        <v>1898.84</v>
      </c>
      <c r="S735" s="45">
        <f>ROUND(index!$O$37+(C735*12)*index!$O$38,2)</f>
        <v>1001.26</v>
      </c>
      <c r="T735" s="31"/>
      <c r="U735" s="145">
        <v>27</v>
      </c>
      <c r="V735" s="259">
        <f>ROUND(index!$O$41+(C735*12)*index!$O$42,2)</f>
        <v>2900.1</v>
      </c>
    </row>
    <row r="736" spans="1:22" x14ac:dyDescent="0.25">
      <c r="A736" s="108">
        <v>28</v>
      </c>
      <c r="B736" s="164">
        <f t="shared" si="159"/>
        <v>4958.82</v>
      </c>
      <c r="C736" s="344">
        <f>ROUND(B736*index!$O$8,2)</f>
        <v>5159.16</v>
      </c>
      <c r="D736" s="216">
        <f t="shared" si="166"/>
        <v>31.3309</v>
      </c>
      <c r="E736" s="31"/>
      <c r="F736" s="37">
        <f t="shared" si="160"/>
        <v>8.1460000000000008</v>
      </c>
      <c r="G736" s="22">
        <f t="shared" si="161"/>
        <v>17.545300000000001</v>
      </c>
      <c r="H736" s="22">
        <f t="shared" si="162"/>
        <v>10.9658</v>
      </c>
      <c r="I736" s="22">
        <f t="shared" si="163"/>
        <v>15.6655</v>
      </c>
      <c r="J736" s="22">
        <f t="shared" si="164"/>
        <v>9.3993000000000002</v>
      </c>
      <c r="K736" s="38">
        <f t="shared" si="165"/>
        <v>6.2662000000000004</v>
      </c>
      <c r="L736" s="31"/>
      <c r="M736" s="44">
        <f t="shared" si="167"/>
        <v>271.37</v>
      </c>
      <c r="N736" s="20">
        <f t="shared" si="168"/>
        <v>542.74</v>
      </c>
      <c r="O736" s="45">
        <f t="shared" si="169"/>
        <v>814.12</v>
      </c>
      <c r="P736" s="105"/>
      <c r="Q736" s="145">
        <v>28</v>
      </c>
      <c r="R736" s="44">
        <f>ROUND(index!$O$33+(C736*12)*index!$O$34,2)</f>
        <v>1905.23</v>
      </c>
      <c r="S736" s="45">
        <f>ROUND(index!$O$37+(C736*12)*index!$O$38,2)</f>
        <v>1002.61</v>
      </c>
      <c r="T736" s="31"/>
      <c r="U736" s="145">
        <v>28</v>
      </c>
      <c r="V736" s="259">
        <f>ROUND(index!$O$41+(C736*12)*index!$O$42,2)</f>
        <v>2907.84</v>
      </c>
    </row>
    <row r="737" spans="1:22" x14ac:dyDescent="0.25">
      <c r="A737" s="108">
        <v>29</v>
      </c>
      <c r="B737" s="164">
        <f t="shared" si="159"/>
        <v>4977.82</v>
      </c>
      <c r="C737" s="344">
        <f>ROUND(B737*index!$O$8,2)</f>
        <v>5178.92</v>
      </c>
      <c r="D737" s="216">
        <f t="shared" si="166"/>
        <v>31.450900000000001</v>
      </c>
      <c r="E737" s="31"/>
      <c r="F737" s="37">
        <f t="shared" si="160"/>
        <v>8.1771999999999991</v>
      </c>
      <c r="G737" s="22">
        <f t="shared" si="161"/>
        <v>17.612500000000001</v>
      </c>
      <c r="H737" s="22">
        <f t="shared" si="162"/>
        <v>11.0078</v>
      </c>
      <c r="I737" s="22">
        <f t="shared" si="163"/>
        <v>15.7255</v>
      </c>
      <c r="J737" s="22">
        <f t="shared" si="164"/>
        <v>9.4352999999999998</v>
      </c>
      <c r="K737" s="38">
        <f t="shared" si="165"/>
        <v>6.2901999999999996</v>
      </c>
      <c r="L737" s="31"/>
      <c r="M737" s="44">
        <f t="shared" si="167"/>
        <v>272.41000000000003</v>
      </c>
      <c r="N737" s="20">
        <f t="shared" si="168"/>
        <v>544.82000000000005</v>
      </c>
      <c r="O737" s="45">
        <f t="shared" si="169"/>
        <v>817.23</v>
      </c>
      <c r="P737" s="105"/>
      <c r="Q737" s="145">
        <v>29</v>
      </c>
      <c r="R737" s="44">
        <f>ROUND(index!$O$33+(C737*12)*index!$O$34,2)</f>
        <v>1911.16</v>
      </c>
      <c r="S737" s="45">
        <f>ROUND(index!$O$37+(C737*12)*index!$O$38,2)</f>
        <v>1003.87</v>
      </c>
      <c r="T737" s="31"/>
      <c r="U737" s="145">
        <v>29</v>
      </c>
      <c r="V737" s="259">
        <f>ROUND(index!$O$41+(C737*12)*index!$O$42,2)</f>
        <v>2915.03</v>
      </c>
    </row>
    <row r="738" spans="1:22" x14ac:dyDescent="0.25">
      <c r="A738" s="108">
        <v>30</v>
      </c>
      <c r="B738" s="164">
        <f t="shared" si="159"/>
        <v>4995.47</v>
      </c>
      <c r="C738" s="344">
        <f>ROUND(B738*index!$O$8,2)</f>
        <v>5197.29</v>
      </c>
      <c r="D738" s="216">
        <f t="shared" si="166"/>
        <v>31.5625</v>
      </c>
      <c r="E738" s="31"/>
      <c r="F738" s="37">
        <f t="shared" si="160"/>
        <v>8.2063000000000006</v>
      </c>
      <c r="G738" s="22">
        <f t="shared" si="161"/>
        <v>17.675000000000001</v>
      </c>
      <c r="H738" s="22">
        <f t="shared" si="162"/>
        <v>11.046900000000001</v>
      </c>
      <c r="I738" s="22">
        <f t="shared" si="163"/>
        <v>15.7813</v>
      </c>
      <c r="J738" s="22">
        <f t="shared" si="164"/>
        <v>9.4687999999999999</v>
      </c>
      <c r="K738" s="38">
        <f t="shared" si="165"/>
        <v>6.3125</v>
      </c>
      <c r="L738" s="31"/>
      <c r="M738" s="44">
        <f t="shared" si="167"/>
        <v>273.38</v>
      </c>
      <c r="N738" s="20">
        <f t="shared" si="168"/>
        <v>546.75</v>
      </c>
      <c r="O738" s="45">
        <f t="shared" si="169"/>
        <v>820.13</v>
      </c>
      <c r="P738" s="105"/>
      <c r="Q738" s="145">
        <v>30</v>
      </c>
      <c r="R738" s="44">
        <f>ROUND(index!$O$33+(C738*12)*index!$O$34,2)</f>
        <v>1916.67</v>
      </c>
      <c r="S738" s="45">
        <f>ROUND(index!$O$37+(C738*12)*index!$O$38,2)</f>
        <v>1005.04</v>
      </c>
      <c r="T738" s="31"/>
      <c r="U738" s="145">
        <v>30</v>
      </c>
      <c r="V738" s="259">
        <f>ROUND(index!$O$41+(C738*12)*index!$O$42,2)</f>
        <v>2921.7</v>
      </c>
    </row>
    <row r="739" spans="1:22" x14ac:dyDescent="0.25">
      <c r="A739" s="108">
        <v>31</v>
      </c>
      <c r="B739" s="164">
        <f t="shared" si="159"/>
        <v>5011.8500000000004</v>
      </c>
      <c r="C739" s="344">
        <f>ROUND(B739*index!$O$8,2)</f>
        <v>5214.33</v>
      </c>
      <c r="D739" s="216">
        <f t="shared" si="166"/>
        <v>31.666</v>
      </c>
      <c r="E739" s="31"/>
      <c r="F739" s="37">
        <f t="shared" si="160"/>
        <v>8.2332000000000001</v>
      </c>
      <c r="G739" s="22">
        <f t="shared" si="161"/>
        <v>17.733000000000001</v>
      </c>
      <c r="H739" s="22">
        <f t="shared" si="162"/>
        <v>11.0831</v>
      </c>
      <c r="I739" s="22">
        <f t="shared" si="163"/>
        <v>15.833</v>
      </c>
      <c r="J739" s="22">
        <f t="shared" si="164"/>
        <v>9.4998000000000005</v>
      </c>
      <c r="K739" s="38">
        <f t="shared" si="165"/>
        <v>6.3331999999999997</v>
      </c>
      <c r="L739" s="31"/>
      <c r="M739" s="44">
        <f t="shared" si="167"/>
        <v>274.27</v>
      </c>
      <c r="N739" s="20">
        <f t="shared" si="168"/>
        <v>548.54999999999995</v>
      </c>
      <c r="O739" s="45">
        <f t="shared" si="169"/>
        <v>822.82</v>
      </c>
      <c r="P739" s="105"/>
      <c r="Q739" s="145">
        <v>31</v>
      </c>
      <c r="R739" s="44">
        <f>ROUND(index!$O$33+(C739*12)*index!$O$34,2)</f>
        <v>1921.78</v>
      </c>
      <c r="S739" s="45">
        <f>ROUND(index!$O$37+(C739*12)*index!$O$38,2)</f>
        <v>1006.12</v>
      </c>
      <c r="T739" s="31"/>
      <c r="U739" s="145">
        <v>31</v>
      </c>
      <c r="V739" s="259">
        <f>ROUND(index!$O$41+(C739*12)*index!$O$42,2)</f>
        <v>2927.9</v>
      </c>
    </row>
    <row r="740" spans="1:22" x14ac:dyDescent="0.25">
      <c r="A740" s="109">
        <v>32</v>
      </c>
      <c r="B740" s="164">
        <f t="shared" si="159"/>
        <v>5027.05</v>
      </c>
      <c r="C740" s="344">
        <f>ROUND(B740*index!$O$8,2)</f>
        <v>5230.1400000000003</v>
      </c>
      <c r="D740" s="216">
        <f t="shared" si="166"/>
        <v>31.762</v>
      </c>
      <c r="E740" s="31"/>
      <c r="F740" s="37">
        <f t="shared" si="160"/>
        <v>8.2581000000000007</v>
      </c>
      <c r="G740" s="22">
        <f t="shared" si="161"/>
        <v>17.7867</v>
      </c>
      <c r="H740" s="22">
        <f t="shared" si="162"/>
        <v>11.1167</v>
      </c>
      <c r="I740" s="22">
        <f t="shared" si="163"/>
        <v>15.881</v>
      </c>
      <c r="J740" s="22">
        <f t="shared" si="164"/>
        <v>9.5286000000000008</v>
      </c>
      <c r="K740" s="38">
        <f t="shared" si="165"/>
        <v>6.3524000000000003</v>
      </c>
      <c r="L740" s="31"/>
      <c r="M740" s="44">
        <f t="shared" si="167"/>
        <v>275.11</v>
      </c>
      <c r="N740" s="20">
        <f t="shared" si="168"/>
        <v>550.21</v>
      </c>
      <c r="O740" s="45">
        <f t="shared" si="169"/>
        <v>825.32</v>
      </c>
      <c r="P740" s="105"/>
      <c r="Q740" s="146">
        <v>32</v>
      </c>
      <c r="R740" s="44">
        <f>ROUND(index!$O$33+(C740*12)*index!$O$34,2)</f>
        <v>1926.52</v>
      </c>
      <c r="S740" s="45">
        <f>ROUND(index!$O$37+(C740*12)*index!$O$38,2)</f>
        <v>1007.13</v>
      </c>
      <c r="T740" s="31"/>
      <c r="U740" s="146">
        <v>32</v>
      </c>
      <c r="V740" s="259">
        <f>ROUND(index!$O$41+(C740*12)*index!$O$42,2)</f>
        <v>2933.65</v>
      </c>
    </row>
    <row r="741" spans="1:22" x14ac:dyDescent="0.25">
      <c r="A741" s="109">
        <v>33</v>
      </c>
      <c r="B741" s="164">
        <f t="shared" si="159"/>
        <v>5041.1499999999996</v>
      </c>
      <c r="C741" s="344">
        <f>ROUND(B741*index!$O$8,2)</f>
        <v>5244.81</v>
      </c>
      <c r="D741" s="216">
        <f t="shared" si="166"/>
        <v>31.851099999999999</v>
      </c>
      <c r="E741" s="31"/>
      <c r="F741" s="37">
        <f t="shared" si="160"/>
        <v>8.2812999999999999</v>
      </c>
      <c r="G741" s="22">
        <f t="shared" si="161"/>
        <v>17.836600000000001</v>
      </c>
      <c r="H741" s="22">
        <f t="shared" si="162"/>
        <v>11.1479</v>
      </c>
      <c r="I741" s="22">
        <f t="shared" si="163"/>
        <v>15.925599999999999</v>
      </c>
      <c r="J741" s="22">
        <f t="shared" si="164"/>
        <v>9.5553000000000008</v>
      </c>
      <c r="K741" s="38">
        <f t="shared" si="165"/>
        <v>6.3701999999999996</v>
      </c>
      <c r="L741" s="31"/>
      <c r="M741" s="44">
        <f t="shared" si="167"/>
        <v>275.88</v>
      </c>
      <c r="N741" s="20">
        <f t="shared" si="168"/>
        <v>551.75</v>
      </c>
      <c r="O741" s="45">
        <f t="shared" si="169"/>
        <v>827.63</v>
      </c>
      <c r="P741" s="105"/>
      <c r="Q741" s="146">
        <v>33</v>
      </c>
      <c r="R741" s="44">
        <f>ROUND(index!$O$33+(C741*12)*index!$O$34,2)</f>
        <v>1930.92</v>
      </c>
      <c r="S741" s="45">
        <f>ROUND(index!$O$37+(C741*12)*index!$O$38,2)</f>
        <v>1008.06</v>
      </c>
      <c r="T741" s="31"/>
      <c r="U741" s="146">
        <v>33</v>
      </c>
      <c r="V741" s="259">
        <f>ROUND(index!$O$41+(C741*12)*index!$O$42,2)</f>
        <v>2938.98</v>
      </c>
    </row>
    <row r="742" spans="1:22" x14ac:dyDescent="0.25">
      <c r="A742" s="109">
        <v>34</v>
      </c>
      <c r="B742" s="164">
        <f t="shared" si="159"/>
        <v>5054.2299999999996</v>
      </c>
      <c r="C742" s="344">
        <f>ROUND(B742*index!$O$8,2)</f>
        <v>5258.42</v>
      </c>
      <c r="D742" s="216">
        <f t="shared" si="166"/>
        <v>31.933700000000002</v>
      </c>
      <c r="E742" s="31"/>
      <c r="F742" s="37">
        <f t="shared" si="160"/>
        <v>8.3027999999999995</v>
      </c>
      <c r="G742" s="22">
        <f t="shared" si="161"/>
        <v>17.882899999999999</v>
      </c>
      <c r="H742" s="22">
        <f t="shared" si="162"/>
        <v>11.1768</v>
      </c>
      <c r="I742" s="22">
        <f t="shared" si="163"/>
        <v>15.966900000000001</v>
      </c>
      <c r="J742" s="22">
        <f t="shared" si="164"/>
        <v>9.5800999999999998</v>
      </c>
      <c r="K742" s="38">
        <f t="shared" si="165"/>
        <v>6.3867000000000003</v>
      </c>
      <c r="L742" s="31"/>
      <c r="M742" s="44">
        <f t="shared" si="167"/>
        <v>276.58999999999997</v>
      </c>
      <c r="N742" s="20">
        <f t="shared" si="168"/>
        <v>553.19000000000005</v>
      </c>
      <c r="O742" s="45">
        <f t="shared" si="169"/>
        <v>829.78</v>
      </c>
      <c r="P742" s="105"/>
      <c r="Q742" s="146">
        <v>34</v>
      </c>
      <c r="R742" s="44">
        <f>ROUND(index!$O$33+(C742*12)*index!$O$34,2)</f>
        <v>1935.01</v>
      </c>
      <c r="S742" s="45">
        <f>ROUND(index!$O$37+(C742*12)*index!$O$38,2)</f>
        <v>1008.93</v>
      </c>
      <c r="T742" s="31"/>
      <c r="U742" s="146">
        <v>34</v>
      </c>
      <c r="V742" s="259">
        <f>ROUND(index!$O$41+(C742*12)*index!$O$42,2)</f>
        <v>2943.93</v>
      </c>
    </row>
    <row r="743" spans="1:22" ht="13.8" thickBot="1" x14ac:dyDescent="0.3">
      <c r="A743" s="110">
        <v>35</v>
      </c>
      <c r="B743" s="313">
        <f t="shared" si="159"/>
        <v>5066.37</v>
      </c>
      <c r="C743" s="345">
        <f>ROUND(B743*index!$O$8,2)</f>
        <v>5271.05</v>
      </c>
      <c r="D743" s="217">
        <f t="shared" si="166"/>
        <v>32.010399999999997</v>
      </c>
      <c r="E743" s="31"/>
      <c r="F743" s="335">
        <f t="shared" si="160"/>
        <v>8.3226999999999993</v>
      </c>
      <c r="G743" s="336">
        <f t="shared" si="161"/>
        <v>17.925799999999999</v>
      </c>
      <c r="H743" s="336">
        <f t="shared" si="162"/>
        <v>11.2036</v>
      </c>
      <c r="I743" s="336">
        <f t="shared" si="163"/>
        <v>16.005199999999999</v>
      </c>
      <c r="J743" s="336">
        <f t="shared" si="164"/>
        <v>9.6030999999999995</v>
      </c>
      <c r="K743" s="337">
        <f t="shared" si="165"/>
        <v>6.4020999999999999</v>
      </c>
      <c r="L743" s="31"/>
      <c r="M743" s="46">
        <f t="shared" si="167"/>
        <v>277.26</v>
      </c>
      <c r="N743" s="47">
        <f t="shared" si="168"/>
        <v>554.51</v>
      </c>
      <c r="O743" s="48">
        <f t="shared" si="169"/>
        <v>831.77</v>
      </c>
      <c r="P743" s="105"/>
      <c r="Q743" s="147">
        <v>35</v>
      </c>
      <c r="R743" s="46">
        <f>ROUND(index!$O$33+(C743*12)*index!$O$34,2)</f>
        <v>1938.8</v>
      </c>
      <c r="S743" s="48">
        <f>ROUND(index!$O$37+(C743*12)*index!$O$38,2)</f>
        <v>1009.73</v>
      </c>
      <c r="T743" s="31"/>
      <c r="U743" s="147">
        <v>35</v>
      </c>
      <c r="V743" s="260">
        <f>ROUND(index!$O$41+(C743*12)*index!$O$42,2)</f>
        <v>2948.52</v>
      </c>
    </row>
    <row r="750" spans="1:22" x14ac:dyDescent="0.25">
      <c r="C750" s="329"/>
      <c r="D750" s="170"/>
    </row>
    <row r="751" spans="1:22" ht="16.2" thickBot="1" x14ac:dyDescent="0.35">
      <c r="B751" s="346"/>
      <c r="C751" s="170"/>
      <c r="D751" s="170"/>
    </row>
    <row r="752" spans="1:22" ht="16.2" thickBot="1" x14ac:dyDescent="0.35">
      <c r="A752" s="32"/>
      <c r="B752" s="351" t="s">
        <v>186</v>
      </c>
      <c r="C752" s="347" t="s">
        <v>171</v>
      </c>
      <c r="D752" s="350"/>
      <c r="E752" s="32"/>
      <c r="F752" s="352" t="s">
        <v>197</v>
      </c>
      <c r="G752" s="353"/>
      <c r="H752" s="353"/>
      <c r="I752" s="353"/>
      <c r="J752" s="353"/>
      <c r="K752" s="354"/>
      <c r="L752" s="32"/>
      <c r="M752" s="352" t="s">
        <v>203</v>
      </c>
      <c r="N752" s="353"/>
      <c r="O752" s="354"/>
      <c r="P752" s="32"/>
      <c r="Q752" s="32"/>
      <c r="R752" s="355" t="s">
        <v>451</v>
      </c>
      <c r="S752" s="356" t="s">
        <v>451</v>
      </c>
      <c r="T752" s="32"/>
      <c r="U752" s="32"/>
      <c r="V752" s="357" t="s">
        <v>452</v>
      </c>
    </row>
    <row r="753" spans="1:22" x14ac:dyDescent="0.25">
      <c r="M753" s="24" t="s">
        <v>198</v>
      </c>
      <c r="N753" s="25" t="s">
        <v>199</v>
      </c>
      <c r="O753" s="26" t="s">
        <v>200</v>
      </c>
      <c r="R753" s="176"/>
      <c r="S753" s="176"/>
      <c r="V753" s="176"/>
    </row>
    <row r="754" spans="1:22" ht="16.2" thickBot="1" x14ac:dyDescent="0.35">
      <c r="B754" s="121" t="s">
        <v>179</v>
      </c>
      <c r="C754" s="121" t="s">
        <v>179</v>
      </c>
      <c r="D754" s="121" t="s">
        <v>179</v>
      </c>
      <c r="M754" s="27">
        <v>5.2600000000000001E-2</v>
      </c>
      <c r="N754" s="28">
        <v>0.1052</v>
      </c>
      <c r="O754" s="29">
        <v>0.1578</v>
      </c>
      <c r="R754" s="348"/>
      <c r="S754" s="348"/>
      <c r="V754" s="348"/>
    </row>
    <row r="755" spans="1:22" x14ac:dyDescent="0.25">
      <c r="A755" s="6"/>
      <c r="B755" s="1" t="s">
        <v>98</v>
      </c>
      <c r="C755" s="1" t="s">
        <v>469</v>
      </c>
      <c r="D755" s="1" t="s">
        <v>469</v>
      </c>
      <c r="E755" s="6"/>
      <c r="K755" s="176"/>
      <c r="L755" s="6"/>
      <c r="M755" s="176"/>
      <c r="N755" s="176"/>
      <c r="O755" s="176"/>
      <c r="P755" s="6"/>
      <c r="Q755" s="6"/>
      <c r="R755" s="349" t="s">
        <v>211</v>
      </c>
      <c r="S755" s="349" t="s">
        <v>210</v>
      </c>
      <c r="T755" s="6"/>
      <c r="U755" s="6"/>
      <c r="V755" s="349" t="s">
        <v>471</v>
      </c>
    </row>
    <row r="756" spans="1:22" ht="13.8" thickBot="1" x14ac:dyDescent="0.3">
      <c r="A756" s="13"/>
      <c r="B756" s="1" t="s">
        <v>34</v>
      </c>
      <c r="C756" s="1" t="s">
        <v>34</v>
      </c>
      <c r="D756" s="35" t="s">
        <v>470</v>
      </c>
      <c r="E756" s="13"/>
      <c r="F756" s="13" t="s">
        <v>201</v>
      </c>
      <c r="G756" s="13" t="s">
        <v>201</v>
      </c>
      <c r="H756" s="13" t="s">
        <v>201</v>
      </c>
      <c r="I756" s="13" t="s">
        <v>201</v>
      </c>
      <c r="J756" s="13" t="s">
        <v>201</v>
      </c>
      <c r="K756" s="13" t="s">
        <v>201</v>
      </c>
      <c r="L756" s="13"/>
      <c r="M756" s="13" t="s">
        <v>155</v>
      </c>
      <c r="N756" s="13" t="s">
        <v>155</v>
      </c>
      <c r="O756" s="13" t="s">
        <v>155</v>
      </c>
      <c r="P756" s="13"/>
      <c r="Q756" s="13"/>
      <c r="R756" s="160" t="s">
        <v>212</v>
      </c>
      <c r="S756" s="160" t="s">
        <v>212</v>
      </c>
      <c r="T756" s="13"/>
      <c r="U756" s="13"/>
      <c r="V756" s="160" t="s">
        <v>212</v>
      </c>
    </row>
    <row r="757" spans="1:22" ht="13.8" thickBot="1" x14ac:dyDescent="0.3">
      <c r="A757" s="34" t="s">
        <v>27</v>
      </c>
      <c r="B757" s="330" t="str">
        <f>$C$752</f>
        <v>cat 18</v>
      </c>
      <c r="C757" s="330" t="str">
        <f>$C$752</f>
        <v>cat 18</v>
      </c>
      <c r="D757" s="330" t="str">
        <f>$C$752</f>
        <v>cat 18</v>
      </c>
      <c r="E757" s="115"/>
      <c r="F757" s="114">
        <v>0.26</v>
      </c>
      <c r="G757" s="114">
        <v>0.56000000000000005</v>
      </c>
      <c r="H757" s="114">
        <v>0.35</v>
      </c>
      <c r="I757" s="114">
        <v>0.5</v>
      </c>
      <c r="J757" s="114">
        <v>0.3</v>
      </c>
      <c r="K757" s="114">
        <v>0.2</v>
      </c>
      <c r="L757" s="115"/>
      <c r="M757" s="211">
        <v>5.2600000000000001E-2</v>
      </c>
      <c r="N757" s="211">
        <v>0.1052</v>
      </c>
      <c r="O757" s="211">
        <v>0.1578</v>
      </c>
      <c r="P757" s="115"/>
      <c r="Q757" s="114" t="s">
        <v>27</v>
      </c>
      <c r="R757" s="330" t="str">
        <f>$C$752</f>
        <v>cat 18</v>
      </c>
      <c r="S757" s="330" t="str">
        <f>$C$752</f>
        <v>cat 18</v>
      </c>
      <c r="T757" s="115"/>
      <c r="U757" s="114" t="s">
        <v>27</v>
      </c>
      <c r="V757" s="330" t="str">
        <f>$C$752</f>
        <v>cat 18</v>
      </c>
    </row>
    <row r="758" spans="1:22" x14ac:dyDescent="0.25">
      <c r="A758" s="331">
        <v>0</v>
      </c>
      <c r="B758" s="164">
        <f t="shared" ref="B758:B793" si="170">VLOOKUP(C$752,ificbasisdoel,$A758+2,FALSE)</f>
        <v>3626.32</v>
      </c>
      <c r="C758" s="343">
        <f>ROUND(B758*index!$O$8,2)</f>
        <v>3772.82</v>
      </c>
      <c r="D758" s="215">
        <f>ROUND(C758*12/1976,4)</f>
        <v>22.911899999999999</v>
      </c>
      <c r="E758" s="31"/>
      <c r="F758" s="332">
        <f t="shared" ref="F758:F793" si="171">ROUND(D758*$F$8,4)</f>
        <v>5.9570999999999996</v>
      </c>
      <c r="G758" s="333">
        <f t="shared" ref="G758:G793" si="172">ROUND(D758*$G$8,4)</f>
        <v>12.8307</v>
      </c>
      <c r="H758" s="333">
        <f t="shared" ref="H758:H793" si="173">ROUND(D758*$H$8,4)</f>
        <v>8.0191999999999997</v>
      </c>
      <c r="I758" s="333">
        <f t="shared" ref="I758:I793" si="174">ROUND(D758*$I$8,4)</f>
        <v>11.456</v>
      </c>
      <c r="J758" s="333">
        <f t="shared" ref="J758:J793" si="175">ROUND(D758*$J$8,4)</f>
        <v>6.8735999999999997</v>
      </c>
      <c r="K758" s="334">
        <f t="shared" ref="K758:K793" si="176">ROUND(D758*$K$8,4)</f>
        <v>4.5823999999999998</v>
      </c>
      <c r="L758" s="31"/>
      <c r="M758" s="338">
        <f>ROUND(C758*$M$8,2)</f>
        <v>198.45</v>
      </c>
      <c r="N758" s="339">
        <f>ROUND(C758*$N$8,2)</f>
        <v>396.9</v>
      </c>
      <c r="O758" s="340">
        <f>ROUND(C758*$O$8,2)</f>
        <v>595.35</v>
      </c>
      <c r="P758" s="105"/>
      <c r="Q758" s="341">
        <v>0</v>
      </c>
      <c r="R758" s="338">
        <f>ROUND(index!$O$33+(C758*12)*index!$O$34,2)</f>
        <v>1489.33</v>
      </c>
      <c r="S758" s="340">
        <f>ROUND(index!$O$37+(C758*12)*index!$O$38,2)</f>
        <v>914.44</v>
      </c>
      <c r="T758" s="31"/>
      <c r="U758" s="341">
        <v>0</v>
      </c>
      <c r="V758" s="342">
        <f>ROUND(index!$O$41+(C758*12)*index!$O$42,2)</f>
        <v>2403.77</v>
      </c>
    </row>
    <row r="759" spans="1:22" x14ac:dyDescent="0.25">
      <c r="A759" s="108">
        <v>1</v>
      </c>
      <c r="B759" s="164">
        <f t="shared" si="170"/>
        <v>3753.24</v>
      </c>
      <c r="C759" s="344">
        <f>ROUND(B759*index!$O$8,2)</f>
        <v>3904.87</v>
      </c>
      <c r="D759" s="216">
        <f t="shared" ref="D759:D793" si="177">ROUND(C759*12/1976,4)</f>
        <v>23.713799999999999</v>
      </c>
      <c r="E759" s="31"/>
      <c r="F759" s="37">
        <f t="shared" si="171"/>
        <v>6.1656000000000004</v>
      </c>
      <c r="G759" s="22">
        <f t="shared" si="172"/>
        <v>13.2797</v>
      </c>
      <c r="H759" s="22">
        <f t="shared" si="173"/>
        <v>8.2997999999999994</v>
      </c>
      <c r="I759" s="22">
        <f t="shared" si="174"/>
        <v>11.8569</v>
      </c>
      <c r="J759" s="22">
        <f t="shared" si="175"/>
        <v>7.1140999999999996</v>
      </c>
      <c r="K759" s="38">
        <f t="shared" si="176"/>
        <v>4.7427999999999999</v>
      </c>
      <c r="L759" s="31"/>
      <c r="M759" s="44">
        <f t="shared" ref="M759:M793" si="178">ROUND(C759*$M$8,2)</f>
        <v>205.4</v>
      </c>
      <c r="N759" s="20">
        <f t="shared" ref="N759:N793" si="179">ROUND(C759*$N$8,2)</f>
        <v>410.79</v>
      </c>
      <c r="O759" s="45">
        <f t="shared" ref="O759:O793" si="180">ROUND(C759*$O$8,2)</f>
        <v>616.19000000000005</v>
      </c>
      <c r="P759" s="105"/>
      <c r="Q759" s="145">
        <v>1</v>
      </c>
      <c r="R759" s="44">
        <f>ROUND(index!$O$33+(C759*12)*index!$O$34,2)</f>
        <v>1528.94</v>
      </c>
      <c r="S759" s="45">
        <f>ROUND(index!$O$37+(C759*12)*index!$O$38,2)</f>
        <v>922.84</v>
      </c>
      <c r="T759" s="31"/>
      <c r="U759" s="145">
        <v>1</v>
      </c>
      <c r="V759" s="259">
        <f>ROUND(index!$O$41+(C759*12)*index!$O$42,2)</f>
        <v>2451.7800000000002</v>
      </c>
    </row>
    <row r="760" spans="1:22" x14ac:dyDescent="0.25">
      <c r="A760" s="108">
        <v>2</v>
      </c>
      <c r="B760" s="164">
        <f t="shared" si="170"/>
        <v>3874.75</v>
      </c>
      <c r="C760" s="344">
        <f>ROUND(B760*index!$O$8,2)</f>
        <v>4031.29</v>
      </c>
      <c r="D760" s="216">
        <f t="shared" si="177"/>
        <v>24.4815</v>
      </c>
      <c r="E760" s="31"/>
      <c r="F760" s="37">
        <f t="shared" si="171"/>
        <v>6.3651999999999997</v>
      </c>
      <c r="G760" s="22">
        <f t="shared" si="172"/>
        <v>13.7096</v>
      </c>
      <c r="H760" s="22">
        <f t="shared" si="173"/>
        <v>8.5685000000000002</v>
      </c>
      <c r="I760" s="22">
        <f t="shared" si="174"/>
        <v>12.2408</v>
      </c>
      <c r="J760" s="22">
        <f t="shared" si="175"/>
        <v>7.3445</v>
      </c>
      <c r="K760" s="38">
        <f t="shared" si="176"/>
        <v>4.8963000000000001</v>
      </c>
      <c r="L760" s="31"/>
      <c r="M760" s="44">
        <f t="shared" si="178"/>
        <v>212.05</v>
      </c>
      <c r="N760" s="20">
        <f t="shared" si="179"/>
        <v>424.09</v>
      </c>
      <c r="O760" s="45">
        <f t="shared" si="180"/>
        <v>636.14</v>
      </c>
      <c r="P760" s="105"/>
      <c r="Q760" s="145">
        <v>2</v>
      </c>
      <c r="R760" s="44">
        <f>ROUND(index!$O$33+(C760*12)*index!$O$34,2)</f>
        <v>1566.87</v>
      </c>
      <c r="S760" s="45">
        <f>ROUND(index!$O$37+(C760*12)*index!$O$38,2)</f>
        <v>930.88</v>
      </c>
      <c r="T760" s="31"/>
      <c r="U760" s="145">
        <v>2</v>
      </c>
      <c r="V760" s="259">
        <f>ROUND(index!$O$41+(C760*12)*index!$O$42,2)</f>
        <v>2497.75</v>
      </c>
    </row>
    <row r="761" spans="1:22" x14ac:dyDescent="0.25">
      <c r="A761" s="108">
        <v>3</v>
      </c>
      <c r="B761" s="164">
        <f t="shared" si="170"/>
        <v>3990.79</v>
      </c>
      <c r="C761" s="344">
        <f>ROUND(B761*index!$O$8,2)</f>
        <v>4152.0200000000004</v>
      </c>
      <c r="D761" s="216">
        <f t="shared" si="177"/>
        <v>25.214700000000001</v>
      </c>
      <c r="E761" s="31"/>
      <c r="F761" s="37">
        <f t="shared" si="171"/>
        <v>6.5557999999999996</v>
      </c>
      <c r="G761" s="22">
        <f t="shared" si="172"/>
        <v>14.120200000000001</v>
      </c>
      <c r="H761" s="22">
        <f t="shared" si="173"/>
        <v>8.8251000000000008</v>
      </c>
      <c r="I761" s="22">
        <f t="shared" si="174"/>
        <v>12.6074</v>
      </c>
      <c r="J761" s="22">
        <f t="shared" si="175"/>
        <v>7.5644</v>
      </c>
      <c r="K761" s="38">
        <f t="shared" si="176"/>
        <v>5.0429000000000004</v>
      </c>
      <c r="L761" s="31"/>
      <c r="M761" s="44">
        <f t="shared" si="178"/>
        <v>218.4</v>
      </c>
      <c r="N761" s="20">
        <f t="shared" si="179"/>
        <v>436.79</v>
      </c>
      <c r="O761" s="45">
        <f t="shared" si="180"/>
        <v>655.19000000000005</v>
      </c>
      <c r="P761" s="105"/>
      <c r="Q761" s="145">
        <v>3</v>
      </c>
      <c r="R761" s="44">
        <f>ROUND(index!$O$33+(C761*12)*index!$O$34,2)</f>
        <v>1603.09</v>
      </c>
      <c r="S761" s="45">
        <f>ROUND(index!$O$37+(C761*12)*index!$O$38,2)</f>
        <v>938.56</v>
      </c>
      <c r="T761" s="31"/>
      <c r="U761" s="145">
        <v>3</v>
      </c>
      <c r="V761" s="259">
        <f>ROUND(index!$O$41+(C761*12)*index!$O$42,2)</f>
        <v>2541.64</v>
      </c>
    </row>
    <row r="762" spans="1:22" x14ac:dyDescent="0.25">
      <c r="A762" s="108">
        <v>4</v>
      </c>
      <c r="B762" s="164">
        <f t="shared" si="170"/>
        <v>4101.34</v>
      </c>
      <c r="C762" s="344">
        <f>ROUND(B762*index!$O$8,2)</f>
        <v>4267.03</v>
      </c>
      <c r="D762" s="216">
        <f t="shared" si="177"/>
        <v>25.9131</v>
      </c>
      <c r="E762" s="31"/>
      <c r="F762" s="37">
        <f t="shared" si="171"/>
        <v>6.7374000000000001</v>
      </c>
      <c r="G762" s="22">
        <f t="shared" si="172"/>
        <v>14.5113</v>
      </c>
      <c r="H762" s="22">
        <f t="shared" si="173"/>
        <v>9.0695999999999994</v>
      </c>
      <c r="I762" s="22">
        <f t="shared" si="174"/>
        <v>12.9566</v>
      </c>
      <c r="J762" s="22">
        <f t="shared" si="175"/>
        <v>7.7739000000000003</v>
      </c>
      <c r="K762" s="38">
        <f t="shared" si="176"/>
        <v>5.1825999999999999</v>
      </c>
      <c r="L762" s="31"/>
      <c r="M762" s="44">
        <f t="shared" si="178"/>
        <v>224.45</v>
      </c>
      <c r="N762" s="20">
        <f t="shared" si="179"/>
        <v>448.89</v>
      </c>
      <c r="O762" s="45">
        <f t="shared" si="180"/>
        <v>673.34</v>
      </c>
      <c r="P762" s="105"/>
      <c r="Q762" s="145">
        <v>4</v>
      </c>
      <c r="R762" s="44">
        <f>ROUND(index!$O$33+(C762*12)*index!$O$34,2)</f>
        <v>1637.59</v>
      </c>
      <c r="S762" s="45">
        <f>ROUND(index!$O$37+(C762*12)*index!$O$38,2)</f>
        <v>945.87</v>
      </c>
      <c r="T762" s="31"/>
      <c r="U762" s="145">
        <v>4</v>
      </c>
      <c r="V762" s="259">
        <f>ROUND(index!$O$41+(C762*12)*index!$O$42,2)</f>
        <v>2583.46</v>
      </c>
    </row>
    <row r="763" spans="1:22" x14ac:dyDescent="0.25">
      <c r="A763" s="108">
        <v>5</v>
      </c>
      <c r="B763" s="164">
        <f t="shared" si="170"/>
        <v>4206.43</v>
      </c>
      <c r="C763" s="344">
        <f>ROUND(B763*index!$O$8,2)</f>
        <v>4376.37</v>
      </c>
      <c r="D763" s="216">
        <f t="shared" si="177"/>
        <v>26.577100000000002</v>
      </c>
      <c r="E763" s="31"/>
      <c r="F763" s="37">
        <f t="shared" si="171"/>
        <v>6.91</v>
      </c>
      <c r="G763" s="22">
        <f t="shared" si="172"/>
        <v>14.8832</v>
      </c>
      <c r="H763" s="22">
        <f t="shared" si="173"/>
        <v>9.3019999999999996</v>
      </c>
      <c r="I763" s="22">
        <f t="shared" si="174"/>
        <v>13.288600000000001</v>
      </c>
      <c r="J763" s="22">
        <f t="shared" si="175"/>
        <v>7.9730999999999996</v>
      </c>
      <c r="K763" s="38">
        <f t="shared" si="176"/>
        <v>5.3154000000000003</v>
      </c>
      <c r="L763" s="31"/>
      <c r="M763" s="44">
        <f t="shared" si="178"/>
        <v>230.2</v>
      </c>
      <c r="N763" s="20">
        <f t="shared" si="179"/>
        <v>460.39</v>
      </c>
      <c r="O763" s="45">
        <f t="shared" si="180"/>
        <v>690.59</v>
      </c>
      <c r="P763" s="105"/>
      <c r="Q763" s="145">
        <v>5</v>
      </c>
      <c r="R763" s="44">
        <f>ROUND(index!$O$33+(C763*12)*index!$O$34,2)</f>
        <v>1670.39</v>
      </c>
      <c r="S763" s="45">
        <f>ROUND(index!$O$37+(C763*12)*index!$O$38,2)</f>
        <v>952.83</v>
      </c>
      <c r="T763" s="31"/>
      <c r="U763" s="145">
        <v>5</v>
      </c>
      <c r="V763" s="259">
        <f>ROUND(index!$O$41+(C763*12)*index!$O$42,2)</f>
        <v>2623.22</v>
      </c>
    </row>
    <row r="764" spans="1:22" x14ac:dyDescent="0.25">
      <c r="A764" s="108">
        <v>6</v>
      </c>
      <c r="B764" s="164">
        <f t="shared" si="170"/>
        <v>4306.13</v>
      </c>
      <c r="C764" s="344">
        <f>ROUND(B764*index!$O$8,2)</f>
        <v>4480.1000000000004</v>
      </c>
      <c r="D764" s="216">
        <f t="shared" si="177"/>
        <v>27.207100000000001</v>
      </c>
      <c r="E764" s="31"/>
      <c r="F764" s="37">
        <f t="shared" si="171"/>
        <v>7.0738000000000003</v>
      </c>
      <c r="G764" s="22">
        <f t="shared" si="172"/>
        <v>15.236000000000001</v>
      </c>
      <c r="H764" s="22">
        <f t="shared" si="173"/>
        <v>9.5225000000000009</v>
      </c>
      <c r="I764" s="22">
        <f t="shared" si="174"/>
        <v>13.6036</v>
      </c>
      <c r="J764" s="22">
        <f t="shared" si="175"/>
        <v>8.1621000000000006</v>
      </c>
      <c r="K764" s="38">
        <f t="shared" si="176"/>
        <v>5.4413999999999998</v>
      </c>
      <c r="L764" s="31"/>
      <c r="M764" s="44">
        <f t="shared" si="178"/>
        <v>235.65</v>
      </c>
      <c r="N764" s="20">
        <f t="shared" si="179"/>
        <v>471.31</v>
      </c>
      <c r="O764" s="45">
        <f t="shared" si="180"/>
        <v>706.96</v>
      </c>
      <c r="P764" s="105"/>
      <c r="Q764" s="145">
        <v>6</v>
      </c>
      <c r="R764" s="44">
        <f>ROUND(index!$O$33+(C764*12)*index!$O$34,2)</f>
        <v>1701.51</v>
      </c>
      <c r="S764" s="45">
        <f>ROUND(index!$O$37+(C764*12)*index!$O$38,2)</f>
        <v>959.42</v>
      </c>
      <c r="T764" s="31"/>
      <c r="U764" s="145">
        <v>6</v>
      </c>
      <c r="V764" s="259">
        <f>ROUND(index!$O$41+(C764*12)*index!$O$42,2)</f>
        <v>2660.93</v>
      </c>
    </row>
    <row r="765" spans="1:22" x14ac:dyDescent="0.25">
      <c r="A765" s="108">
        <v>7</v>
      </c>
      <c r="B765" s="164">
        <f t="shared" si="170"/>
        <v>4400.53</v>
      </c>
      <c r="C765" s="344">
        <f>ROUND(B765*index!$O$8,2)</f>
        <v>4578.3100000000004</v>
      </c>
      <c r="D765" s="216">
        <f t="shared" si="177"/>
        <v>27.8035</v>
      </c>
      <c r="E765" s="31"/>
      <c r="F765" s="37">
        <f t="shared" si="171"/>
        <v>7.2289000000000003</v>
      </c>
      <c r="G765" s="22">
        <f t="shared" si="172"/>
        <v>15.57</v>
      </c>
      <c r="H765" s="22">
        <f t="shared" si="173"/>
        <v>9.7311999999999994</v>
      </c>
      <c r="I765" s="22">
        <f t="shared" si="174"/>
        <v>13.9018</v>
      </c>
      <c r="J765" s="22">
        <f t="shared" si="175"/>
        <v>8.3411000000000008</v>
      </c>
      <c r="K765" s="38">
        <f t="shared" si="176"/>
        <v>5.5606999999999998</v>
      </c>
      <c r="L765" s="31"/>
      <c r="M765" s="44">
        <f t="shared" si="178"/>
        <v>240.82</v>
      </c>
      <c r="N765" s="20">
        <f t="shared" si="179"/>
        <v>481.64</v>
      </c>
      <c r="O765" s="45">
        <f t="shared" si="180"/>
        <v>722.46</v>
      </c>
      <c r="P765" s="105"/>
      <c r="Q765" s="145">
        <v>7</v>
      </c>
      <c r="R765" s="44">
        <f>ROUND(index!$O$33+(C765*12)*index!$O$34,2)</f>
        <v>1730.97</v>
      </c>
      <c r="S765" s="45">
        <f>ROUND(index!$O$37+(C765*12)*index!$O$38,2)</f>
        <v>965.67</v>
      </c>
      <c r="T765" s="31"/>
      <c r="U765" s="145">
        <v>7</v>
      </c>
      <c r="V765" s="259">
        <f>ROUND(index!$O$41+(C765*12)*index!$O$42,2)</f>
        <v>2696.64</v>
      </c>
    </row>
    <row r="766" spans="1:22" x14ac:dyDescent="0.25">
      <c r="A766" s="108">
        <v>8</v>
      </c>
      <c r="B766" s="164">
        <f t="shared" si="170"/>
        <v>4489.7700000000004</v>
      </c>
      <c r="C766" s="344">
        <f>ROUND(B766*index!$O$8,2)</f>
        <v>4671.16</v>
      </c>
      <c r="D766" s="216">
        <f t="shared" si="177"/>
        <v>28.3674</v>
      </c>
      <c r="E766" s="31"/>
      <c r="F766" s="37">
        <f t="shared" si="171"/>
        <v>7.3754999999999997</v>
      </c>
      <c r="G766" s="22">
        <f t="shared" si="172"/>
        <v>15.8857</v>
      </c>
      <c r="H766" s="22">
        <f t="shared" si="173"/>
        <v>9.9285999999999994</v>
      </c>
      <c r="I766" s="22">
        <f t="shared" si="174"/>
        <v>14.1837</v>
      </c>
      <c r="J766" s="22">
        <f t="shared" si="175"/>
        <v>8.5101999999999993</v>
      </c>
      <c r="K766" s="38">
        <f t="shared" si="176"/>
        <v>5.6734999999999998</v>
      </c>
      <c r="L766" s="31"/>
      <c r="M766" s="44">
        <f t="shared" si="178"/>
        <v>245.7</v>
      </c>
      <c r="N766" s="20">
        <f t="shared" si="179"/>
        <v>491.41</v>
      </c>
      <c r="O766" s="45">
        <f t="shared" si="180"/>
        <v>737.11</v>
      </c>
      <c r="P766" s="105"/>
      <c r="Q766" s="145">
        <v>8</v>
      </c>
      <c r="R766" s="44">
        <f>ROUND(index!$O$33+(C766*12)*index!$O$34,2)</f>
        <v>1758.83</v>
      </c>
      <c r="S766" s="45">
        <f>ROUND(index!$O$37+(C766*12)*index!$O$38,2)</f>
        <v>971.58</v>
      </c>
      <c r="T766" s="31"/>
      <c r="U766" s="145">
        <v>8</v>
      </c>
      <c r="V766" s="259">
        <f>ROUND(index!$O$41+(C766*12)*index!$O$42,2)</f>
        <v>2730.4</v>
      </c>
    </row>
    <row r="767" spans="1:22" x14ac:dyDescent="0.25">
      <c r="A767" s="108">
        <v>9</v>
      </c>
      <c r="B767" s="164">
        <f t="shared" si="170"/>
        <v>4574</v>
      </c>
      <c r="C767" s="344">
        <f>ROUND(B767*index!$O$8,2)</f>
        <v>4758.79</v>
      </c>
      <c r="D767" s="216">
        <f t="shared" si="177"/>
        <v>28.8995</v>
      </c>
      <c r="E767" s="31"/>
      <c r="F767" s="37">
        <f t="shared" si="171"/>
        <v>7.5138999999999996</v>
      </c>
      <c r="G767" s="22">
        <f t="shared" si="172"/>
        <v>16.183700000000002</v>
      </c>
      <c r="H767" s="22">
        <f t="shared" si="173"/>
        <v>10.114800000000001</v>
      </c>
      <c r="I767" s="22">
        <f t="shared" si="174"/>
        <v>14.4498</v>
      </c>
      <c r="J767" s="22">
        <f t="shared" si="175"/>
        <v>8.6699000000000002</v>
      </c>
      <c r="K767" s="38">
        <f t="shared" si="176"/>
        <v>5.7798999999999996</v>
      </c>
      <c r="L767" s="31"/>
      <c r="M767" s="44">
        <f t="shared" si="178"/>
        <v>250.31</v>
      </c>
      <c r="N767" s="20">
        <f t="shared" si="179"/>
        <v>500.62</v>
      </c>
      <c r="O767" s="45">
        <f t="shared" si="180"/>
        <v>750.94</v>
      </c>
      <c r="P767" s="105"/>
      <c r="Q767" s="145">
        <v>9</v>
      </c>
      <c r="R767" s="44">
        <f>ROUND(index!$O$33+(C767*12)*index!$O$34,2)</f>
        <v>1785.12</v>
      </c>
      <c r="S767" s="45">
        <f>ROUND(index!$O$37+(C767*12)*index!$O$38,2)</f>
        <v>977.15</v>
      </c>
      <c r="T767" s="31"/>
      <c r="U767" s="145">
        <v>9</v>
      </c>
      <c r="V767" s="259">
        <f>ROUND(index!$O$41+(C767*12)*index!$O$42,2)</f>
        <v>2762.27</v>
      </c>
    </row>
    <row r="768" spans="1:22" x14ac:dyDescent="0.25">
      <c r="A768" s="108">
        <v>10</v>
      </c>
      <c r="B768" s="164">
        <f t="shared" si="170"/>
        <v>4653.3599999999997</v>
      </c>
      <c r="C768" s="344">
        <f>ROUND(B768*index!$O$8,2)</f>
        <v>4841.3599999999997</v>
      </c>
      <c r="D768" s="216">
        <f t="shared" si="177"/>
        <v>29.401</v>
      </c>
      <c r="E768" s="31"/>
      <c r="F768" s="37">
        <f t="shared" si="171"/>
        <v>7.6443000000000003</v>
      </c>
      <c r="G768" s="22">
        <f t="shared" si="172"/>
        <v>16.464600000000001</v>
      </c>
      <c r="H768" s="22">
        <f t="shared" si="173"/>
        <v>10.2904</v>
      </c>
      <c r="I768" s="22">
        <f t="shared" si="174"/>
        <v>14.7005</v>
      </c>
      <c r="J768" s="22">
        <f t="shared" si="175"/>
        <v>8.8202999999999996</v>
      </c>
      <c r="K768" s="38">
        <f t="shared" si="176"/>
        <v>5.8802000000000003</v>
      </c>
      <c r="L768" s="31"/>
      <c r="M768" s="44">
        <f t="shared" si="178"/>
        <v>254.66</v>
      </c>
      <c r="N768" s="20">
        <f t="shared" si="179"/>
        <v>509.31</v>
      </c>
      <c r="O768" s="45">
        <f t="shared" si="180"/>
        <v>763.97</v>
      </c>
      <c r="P768" s="105"/>
      <c r="Q768" s="145">
        <v>10</v>
      </c>
      <c r="R768" s="44">
        <f>ROUND(index!$O$33+(C768*12)*index!$O$34,2)</f>
        <v>1809.89</v>
      </c>
      <c r="S768" s="45">
        <f>ROUND(index!$O$37+(C768*12)*index!$O$38,2)</f>
        <v>982.4</v>
      </c>
      <c r="T768" s="31"/>
      <c r="U768" s="145">
        <v>10</v>
      </c>
      <c r="V768" s="259">
        <f>ROUND(index!$O$41+(C768*12)*index!$O$42,2)</f>
        <v>2792.29</v>
      </c>
    </row>
    <row r="769" spans="1:22" x14ac:dyDescent="0.25">
      <c r="A769" s="108">
        <v>11</v>
      </c>
      <c r="B769" s="164">
        <f t="shared" si="170"/>
        <v>4728.05</v>
      </c>
      <c r="C769" s="344">
        <f>ROUND(B769*index!$O$8,2)</f>
        <v>4919.0600000000004</v>
      </c>
      <c r="D769" s="216">
        <f t="shared" si="177"/>
        <v>29.872800000000002</v>
      </c>
      <c r="E769" s="31"/>
      <c r="F769" s="37">
        <f t="shared" si="171"/>
        <v>7.7668999999999997</v>
      </c>
      <c r="G769" s="22">
        <f t="shared" si="172"/>
        <v>16.7288</v>
      </c>
      <c r="H769" s="22">
        <f t="shared" si="173"/>
        <v>10.455500000000001</v>
      </c>
      <c r="I769" s="22">
        <f t="shared" si="174"/>
        <v>14.936400000000001</v>
      </c>
      <c r="J769" s="22">
        <f t="shared" si="175"/>
        <v>8.9618000000000002</v>
      </c>
      <c r="K769" s="38">
        <f t="shared" si="176"/>
        <v>5.9745999999999997</v>
      </c>
      <c r="L769" s="31"/>
      <c r="M769" s="44">
        <f t="shared" si="178"/>
        <v>258.74</v>
      </c>
      <c r="N769" s="20">
        <f t="shared" si="179"/>
        <v>517.49</v>
      </c>
      <c r="O769" s="45">
        <f t="shared" si="180"/>
        <v>776.23</v>
      </c>
      <c r="P769" s="105"/>
      <c r="Q769" s="145">
        <v>11</v>
      </c>
      <c r="R769" s="44">
        <f>ROUND(index!$O$33+(C769*12)*index!$O$34,2)</f>
        <v>1833.2</v>
      </c>
      <c r="S769" s="45">
        <f>ROUND(index!$O$37+(C769*12)*index!$O$38,2)</f>
        <v>987.34</v>
      </c>
      <c r="T769" s="31"/>
      <c r="U769" s="145">
        <v>11</v>
      </c>
      <c r="V769" s="259">
        <f>ROUND(index!$O$41+(C769*12)*index!$O$42,2)</f>
        <v>2820.54</v>
      </c>
    </row>
    <row r="770" spans="1:22" x14ac:dyDescent="0.25">
      <c r="A770" s="108">
        <v>12</v>
      </c>
      <c r="B770" s="164">
        <f t="shared" si="170"/>
        <v>4798.25</v>
      </c>
      <c r="C770" s="344">
        <f>ROUND(B770*index!$O$8,2)</f>
        <v>4992.1000000000004</v>
      </c>
      <c r="D770" s="216">
        <f t="shared" si="177"/>
        <v>30.316400000000002</v>
      </c>
      <c r="E770" s="31"/>
      <c r="F770" s="37">
        <f t="shared" si="171"/>
        <v>7.8822999999999999</v>
      </c>
      <c r="G770" s="22">
        <f t="shared" si="172"/>
        <v>16.9772</v>
      </c>
      <c r="H770" s="22">
        <f t="shared" si="173"/>
        <v>10.6107</v>
      </c>
      <c r="I770" s="22">
        <f t="shared" si="174"/>
        <v>15.158200000000001</v>
      </c>
      <c r="J770" s="22">
        <f t="shared" si="175"/>
        <v>9.0949000000000009</v>
      </c>
      <c r="K770" s="38">
        <f t="shared" si="176"/>
        <v>6.0632999999999999</v>
      </c>
      <c r="L770" s="31"/>
      <c r="M770" s="44">
        <f t="shared" si="178"/>
        <v>262.58</v>
      </c>
      <c r="N770" s="20">
        <f t="shared" si="179"/>
        <v>525.16999999999996</v>
      </c>
      <c r="O770" s="45">
        <f t="shared" si="180"/>
        <v>787.75</v>
      </c>
      <c r="P770" s="105"/>
      <c r="Q770" s="145">
        <v>12</v>
      </c>
      <c r="R770" s="44">
        <f>ROUND(index!$O$33+(C770*12)*index!$O$34,2)</f>
        <v>1855.11</v>
      </c>
      <c r="S770" s="45">
        <f>ROUND(index!$O$37+(C770*12)*index!$O$38,2)</f>
        <v>991.99</v>
      </c>
      <c r="T770" s="31"/>
      <c r="U770" s="145">
        <v>12</v>
      </c>
      <c r="V770" s="259">
        <f>ROUND(index!$O$41+(C770*12)*index!$O$42,2)</f>
        <v>2847.1</v>
      </c>
    </row>
    <row r="771" spans="1:22" x14ac:dyDescent="0.25">
      <c r="A771" s="108">
        <v>13</v>
      </c>
      <c r="B771" s="164">
        <f t="shared" si="170"/>
        <v>4864.1400000000003</v>
      </c>
      <c r="C771" s="344">
        <f>ROUND(B771*index!$O$8,2)</f>
        <v>5060.6499999999996</v>
      </c>
      <c r="D771" s="216">
        <f t="shared" si="177"/>
        <v>30.732700000000001</v>
      </c>
      <c r="E771" s="31"/>
      <c r="F771" s="37">
        <f t="shared" si="171"/>
        <v>7.9904999999999999</v>
      </c>
      <c r="G771" s="22">
        <f t="shared" si="172"/>
        <v>17.2103</v>
      </c>
      <c r="H771" s="22">
        <f t="shared" si="173"/>
        <v>10.756399999999999</v>
      </c>
      <c r="I771" s="22">
        <f t="shared" si="174"/>
        <v>15.366400000000001</v>
      </c>
      <c r="J771" s="22">
        <f t="shared" si="175"/>
        <v>9.2197999999999993</v>
      </c>
      <c r="K771" s="38">
        <f t="shared" si="176"/>
        <v>6.1464999999999996</v>
      </c>
      <c r="L771" s="31"/>
      <c r="M771" s="44">
        <f t="shared" si="178"/>
        <v>266.19</v>
      </c>
      <c r="N771" s="20">
        <f t="shared" si="179"/>
        <v>532.38</v>
      </c>
      <c r="O771" s="45">
        <f t="shared" si="180"/>
        <v>798.57</v>
      </c>
      <c r="P771" s="105"/>
      <c r="Q771" s="145">
        <v>13</v>
      </c>
      <c r="R771" s="44">
        <f>ROUND(index!$O$33+(C771*12)*index!$O$34,2)</f>
        <v>1875.68</v>
      </c>
      <c r="S771" s="45">
        <f>ROUND(index!$O$37+(C771*12)*index!$O$38,2)</f>
        <v>996.35</v>
      </c>
      <c r="T771" s="31"/>
      <c r="U771" s="145">
        <v>13</v>
      </c>
      <c r="V771" s="259">
        <f>ROUND(index!$O$41+(C771*12)*index!$O$42,2)</f>
        <v>2872.02</v>
      </c>
    </row>
    <row r="772" spans="1:22" x14ac:dyDescent="0.25">
      <c r="A772" s="108">
        <v>14</v>
      </c>
      <c r="B772" s="164">
        <f t="shared" si="170"/>
        <v>4925.93</v>
      </c>
      <c r="C772" s="344">
        <f>ROUND(B772*index!$O$8,2)</f>
        <v>5124.9399999999996</v>
      </c>
      <c r="D772" s="216">
        <f t="shared" si="177"/>
        <v>31.123100000000001</v>
      </c>
      <c r="E772" s="31"/>
      <c r="F772" s="37">
        <f t="shared" si="171"/>
        <v>8.0920000000000005</v>
      </c>
      <c r="G772" s="22">
        <f t="shared" si="172"/>
        <v>17.428899999999999</v>
      </c>
      <c r="H772" s="22">
        <f t="shared" si="173"/>
        <v>10.8931</v>
      </c>
      <c r="I772" s="22">
        <f t="shared" si="174"/>
        <v>15.5616</v>
      </c>
      <c r="J772" s="22">
        <f t="shared" si="175"/>
        <v>9.3369</v>
      </c>
      <c r="K772" s="38">
        <f t="shared" si="176"/>
        <v>6.2245999999999997</v>
      </c>
      <c r="L772" s="31"/>
      <c r="M772" s="44">
        <f t="shared" si="178"/>
        <v>269.57</v>
      </c>
      <c r="N772" s="20">
        <f t="shared" si="179"/>
        <v>539.14</v>
      </c>
      <c r="O772" s="45">
        <f t="shared" si="180"/>
        <v>808.72</v>
      </c>
      <c r="P772" s="105"/>
      <c r="Q772" s="145">
        <v>14</v>
      </c>
      <c r="R772" s="44">
        <f>ROUND(index!$O$33+(C772*12)*index!$O$34,2)</f>
        <v>1894.96</v>
      </c>
      <c r="S772" s="45">
        <f>ROUND(index!$O$37+(C772*12)*index!$O$38,2)</f>
        <v>1000.44</v>
      </c>
      <c r="T772" s="31"/>
      <c r="U772" s="145">
        <v>14</v>
      </c>
      <c r="V772" s="259">
        <f>ROUND(index!$O$41+(C772*12)*index!$O$42,2)</f>
        <v>2895.4</v>
      </c>
    </row>
    <row r="773" spans="1:22" x14ac:dyDescent="0.25">
      <c r="A773" s="108">
        <v>15</v>
      </c>
      <c r="B773" s="164">
        <f t="shared" si="170"/>
        <v>4983.8100000000004</v>
      </c>
      <c r="C773" s="344">
        <f>ROUND(B773*index!$O$8,2)</f>
        <v>5185.16</v>
      </c>
      <c r="D773" s="216">
        <f t="shared" si="177"/>
        <v>31.488800000000001</v>
      </c>
      <c r="E773" s="31"/>
      <c r="F773" s="37">
        <f t="shared" si="171"/>
        <v>8.1870999999999992</v>
      </c>
      <c r="G773" s="22">
        <f t="shared" si="172"/>
        <v>17.633700000000001</v>
      </c>
      <c r="H773" s="22">
        <f t="shared" si="173"/>
        <v>11.021100000000001</v>
      </c>
      <c r="I773" s="22">
        <f t="shared" si="174"/>
        <v>15.744400000000001</v>
      </c>
      <c r="J773" s="22">
        <f t="shared" si="175"/>
        <v>9.4466000000000001</v>
      </c>
      <c r="K773" s="38">
        <f t="shared" si="176"/>
        <v>6.2977999999999996</v>
      </c>
      <c r="L773" s="31"/>
      <c r="M773" s="44">
        <f t="shared" si="178"/>
        <v>272.74</v>
      </c>
      <c r="N773" s="20">
        <f t="shared" si="179"/>
        <v>545.48</v>
      </c>
      <c r="O773" s="45">
        <f t="shared" si="180"/>
        <v>818.22</v>
      </c>
      <c r="P773" s="105"/>
      <c r="Q773" s="145">
        <v>15</v>
      </c>
      <c r="R773" s="44">
        <f>ROUND(index!$O$33+(C773*12)*index!$O$34,2)</f>
        <v>1913.03</v>
      </c>
      <c r="S773" s="45">
        <f>ROUND(index!$O$37+(C773*12)*index!$O$38,2)</f>
        <v>1004.27</v>
      </c>
      <c r="T773" s="31"/>
      <c r="U773" s="145">
        <v>15</v>
      </c>
      <c r="V773" s="259">
        <f>ROUND(index!$O$41+(C773*12)*index!$O$42,2)</f>
        <v>2917.29</v>
      </c>
    </row>
    <row r="774" spans="1:22" x14ac:dyDescent="0.25">
      <c r="A774" s="108">
        <v>16</v>
      </c>
      <c r="B774" s="164">
        <f t="shared" si="170"/>
        <v>5036.43</v>
      </c>
      <c r="C774" s="344">
        <f>ROUND(B774*index!$O$8,2)</f>
        <v>5239.8999999999996</v>
      </c>
      <c r="D774" s="216">
        <f t="shared" si="177"/>
        <v>31.821300000000001</v>
      </c>
      <c r="E774" s="31"/>
      <c r="F774" s="37">
        <f t="shared" si="171"/>
        <v>8.2735000000000003</v>
      </c>
      <c r="G774" s="22">
        <f t="shared" si="172"/>
        <v>17.819900000000001</v>
      </c>
      <c r="H774" s="22">
        <f t="shared" si="173"/>
        <v>11.137499999999999</v>
      </c>
      <c r="I774" s="22">
        <f t="shared" si="174"/>
        <v>15.9107</v>
      </c>
      <c r="J774" s="22">
        <f t="shared" si="175"/>
        <v>9.5464000000000002</v>
      </c>
      <c r="K774" s="38">
        <f t="shared" si="176"/>
        <v>6.3643000000000001</v>
      </c>
      <c r="L774" s="31"/>
      <c r="M774" s="44">
        <f t="shared" si="178"/>
        <v>275.62</v>
      </c>
      <c r="N774" s="20">
        <f t="shared" si="179"/>
        <v>551.24</v>
      </c>
      <c r="O774" s="45">
        <f t="shared" si="180"/>
        <v>826.86</v>
      </c>
      <c r="P774" s="105"/>
      <c r="Q774" s="145">
        <v>16</v>
      </c>
      <c r="R774" s="44">
        <f>ROUND(index!$O$33+(C774*12)*index!$O$34,2)</f>
        <v>1929.45</v>
      </c>
      <c r="S774" s="45">
        <f>ROUND(index!$O$37+(C774*12)*index!$O$38,2)</f>
        <v>1007.75</v>
      </c>
      <c r="T774" s="31"/>
      <c r="U774" s="145">
        <v>16</v>
      </c>
      <c r="V774" s="259">
        <f>ROUND(index!$O$41+(C774*12)*index!$O$42,2)</f>
        <v>2937.2</v>
      </c>
    </row>
    <row r="775" spans="1:22" x14ac:dyDescent="0.25">
      <c r="A775" s="108">
        <v>17</v>
      </c>
      <c r="B775" s="164">
        <f t="shared" si="170"/>
        <v>5085.62</v>
      </c>
      <c r="C775" s="344">
        <f>ROUND(B775*index!$O$8,2)</f>
        <v>5291.08</v>
      </c>
      <c r="D775" s="216">
        <f t="shared" si="177"/>
        <v>32.132100000000001</v>
      </c>
      <c r="E775" s="31"/>
      <c r="F775" s="37">
        <f t="shared" si="171"/>
        <v>8.3543000000000003</v>
      </c>
      <c r="G775" s="22">
        <f t="shared" si="172"/>
        <v>17.994</v>
      </c>
      <c r="H775" s="22">
        <f t="shared" si="173"/>
        <v>11.2462</v>
      </c>
      <c r="I775" s="22">
        <f t="shared" si="174"/>
        <v>16.066099999999999</v>
      </c>
      <c r="J775" s="22">
        <f t="shared" si="175"/>
        <v>9.6395999999999997</v>
      </c>
      <c r="K775" s="38">
        <f t="shared" si="176"/>
        <v>6.4264000000000001</v>
      </c>
      <c r="L775" s="31"/>
      <c r="M775" s="44">
        <f t="shared" si="178"/>
        <v>278.31</v>
      </c>
      <c r="N775" s="20">
        <f t="shared" si="179"/>
        <v>556.62</v>
      </c>
      <c r="O775" s="45">
        <f t="shared" si="180"/>
        <v>834.93</v>
      </c>
      <c r="P775" s="105"/>
      <c r="Q775" s="145">
        <v>17</v>
      </c>
      <c r="R775" s="44">
        <f>ROUND(index!$O$33+(C775*12)*index!$O$34,2)</f>
        <v>1944.8</v>
      </c>
      <c r="S775" s="45">
        <f>ROUND(index!$O$37+(C775*12)*index!$O$38,2)</f>
        <v>1011</v>
      </c>
      <c r="T775" s="31"/>
      <c r="U775" s="145">
        <v>17</v>
      </c>
      <c r="V775" s="259">
        <f>ROUND(index!$O$41+(C775*12)*index!$O$42,2)</f>
        <v>2955.81</v>
      </c>
    </row>
    <row r="776" spans="1:22" x14ac:dyDescent="0.25">
      <c r="A776" s="108">
        <v>18</v>
      </c>
      <c r="B776" s="164">
        <f t="shared" si="170"/>
        <v>5131.57</v>
      </c>
      <c r="C776" s="344">
        <f>ROUND(B776*index!$O$8,2)</f>
        <v>5338.89</v>
      </c>
      <c r="D776" s="216">
        <f t="shared" si="177"/>
        <v>32.422400000000003</v>
      </c>
      <c r="E776" s="31"/>
      <c r="F776" s="37">
        <f t="shared" si="171"/>
        <v>8.4298000000000002</v>
      </c>
      <c r="G776" s="22">
        <f t="shared" si="172"/>
        <v>18.156500000000001</v>
      </c>
      <c r="H776" s="22">
        <f t="shared" si="173"/>
        <v>11.347799999999999</v>
      </c>
      <c r="I776" s="22">
        <f t="shared" si="174"/>
        <v>16.211200000000002</v>
      </c>
      <c r="J776" s="22">
        <f t="shared" si="175"/>
        <v>9.7266999999999992</v>
      </c>
      <c r="K776" s="38">
        <f t="shared" si="176"/>
        <v>6.4844999999999997</v>
      </c>
      <c r="L776" s="31"/>
      <c r="M776" s="44">
        <f t="shared" si="178"/>
        <v>280.83</v>
      </c>
      <c r="N776" s="20">
        <f t="shared" si="179"/>
        <v>561.65</v>
      </c>
      <c r="O776" s="45">
        <f t="shared" si="180"/>
        <v>842.48</v>
      </c>
      <c r="P776" s="105"/>
      <c r="Q776" s="145">
        <v>18</v>
      </c>
      <c r="R776" s="44">
        <f>ROUND(index!$O$33+(C776*12)*index!$O$34,2)</f>
        <v>1959.15</v>
      </c>
      <c r="S776" s="45">
        <f>ROUND(index!$O$37+(C776*12)*index!$O$38,2)</f>
        <v>1014.04</v>
      </c>
      <c r="T776" s="31"/>
      <c r="U776" s="145">
        <v>18</v>
      </c>
      <c r="V776" s="259">
        <f>ROUND(index!$O$41+(C776*12)*index!$O$42,2)</f>
        <v>2973.19</v>
      </c>
    </row>
    <row r="777" spans="1:22" x14ac:dyDescent="0.25">
      <c r="A777" s="108">
        <v>19</v>
      </c>
      <c r="B777" s="164">
        <f t="shared" si="170"/>
        <v>5174.45</v>
      </c>
      <c r="C777" s="344">
        <f>ROUND(B777*index!$O$8,2)</f>
        <v>5383.5</v>
      </c>
      <c r="D777" s="216">
        <f t="shared" si="177"/>
        <v>32.693300000000001</v>
      </c>
      <c r="E777" s="31"/>
      <c r="F777" s="37">
        <f t="shared" si="171"/>
        <v>8.5002999999999993</v>
      </c>
      <c r="G777" s="22">
        <f t="shared" si="172"/>
        <v>18.308199999999999</v>
      </c>
      <c r="H777" s="22">
        <f t="shared" si="173"/>
        <v>11.4427</v>
      </c>
      <c r="I777" s="22">
        <f t="shared" si="174"/>
        <v>16.346699999999998</v>
      </c>
      <c r="J777" s="22">
        <f t="shared" si="175"/>
        <v>9.8079999999999998</v>
      </c>
      <c r="K777" s="38">
        <f t="shared" si="176"/>
        <v>6.5387000000000004</v>
      </c>
      <c r="L777" s="31"/>
      <c r="M777" s="44">
        <f t="shared" si="178"/>
        <v>283.17</v>
      </c>
      <c r="N777" s="20">
        <f t="shared" si="179"/>
        <v>566.34</v>
      </c>
      <c r="O777" s="45">
        <f t="shared" si="180"/>
        <v>849.52</v>
      </c>
      <c r="P777" s="105"/>
      <c r="Q777" s="145">
        <v>19</v>
      </c>
      <c r="R777" s="44">
        <f>ROUND(index!$O$33+(C777*12)*index!$O$34,2)</f>
        <v>1972.53</v>
      </c>
      <c r="S777" s="45">
        <f>ROUND(index!$O$37+(C777*12)*index!$O$38,2)</f>
        <v>1016.88</v>
      </c>
      <c r="T777" s="31"/>
      <c r="U777" s="145">
        <v>19</v>
      </c>
      <c r="V777" s="259">
        <f>ROUND(index!$O$41+(C777*12)*index!$O$42,2)</f>
        <v>2989.41</v>
      </c>
    </row>
    <row r="778" spans="1:22" x14ac:dyDescent="0.25">
      <c r="A778" s="108">
        <v>20</v>
      </c>
      <c r="B778" s="164">
        <f t="shared" si="170"/>
        <v>5214.45</v>
      </c>
      <c r="C778" s="344">
        <f>ROUND(B778*index!$O$8,2)</f>
        <v>5425.11</v>
      </c>
      <c r="D778" s="216">
        <f t="shared" si="177"/>
        <v>32.945999999999998</v>
      </c>
      <c r="E778" s="31"/>
      <c r="F778" s="37">
        <f t="shared" si="171"/>
        <v>8.5660000000000007</v>
      </c>
      <c r="G778" s="22">
        <f t="shared" si="172"/>
        <v>18.4498</v>
      </c>
      <c r="H778" s="22">
        <f t="shared" si="173"/>
        <v>11.5311</v>
      </c>
      <c r="I778" s="22">
        <f t="shared" si="174"/>
        <v>16.472999999999999</v>
      </c>
      <c r="J778" s="22">
        <f t="shared" si="175"/>
        <v>9.8838000000000008</v>
      </c>
      <c r="K778" s="38">
        <f t="shared" si="176"/>
        <v>6.5891999999999999</v>
      </c>
      <c r="L778" s="31"/>
      <c r="M778" s="44">
        <f t="shared" si="178"/>
        <v>285.36</v>
      </c>
      <c r="N778" s="20">
        <f t="shared" si="179"/>
        <v>570.72</v>
      </c>
      <c r="O778" s="45">
        <f t="shared" si="180"/>
        <v>856.08</v>
      </c>
      <c r="P778" s="105"/>
      <c r="Q778" s="145">
        <v>20</v>
      </c>
      <c r="R778" s="44">
        <f>ROUND(index!$O$33+(C778*12)*index!$O$34,2)</f>
        <v>1985.01</v>
      </c>
      <c r="S778" s="45">
        <f>ROUND(index!$O$37+(C778*12)*index!$O$38,2)</f>
        <v>1019.53</v>
      </c>
      <c r="T778" s="31"/>
      <c r="U778" s="145">
        <v>20</v>
      </c>
      <c r="V778" s="259">
        <f>ROUND(index!$O$41+(C778*12)*index!$O$42,2)</f>
        <v>3004.54</v>
      </c>
    </row>
    <row r="779" spans="1:22" x14ac:dyDescent="0.25">
      <c r="A779" s="108">
        <v>21</v>
      </c>
      <c r="B779" s="164">
        <f t="shared" si="170"/>
        <v>5251.73</v>
      </c>
      <c r="C779" s="344">
        <f>ROUND(B779*index!$O$8,2)</f>
        <v>5463.9</v>
      </c>
      <c r="D779" s="216">
        <f t="shared" si="177"/>
        <v>33.181600000000003</v>
      </c>
      <c r="E779" s="31"/>
      <c r="F779" s="37">
        <f t="shared" si="171"/>
        <v>8.6272000000000002</v>
      </c>
      <c r="G779" s="22">
        <f t="shared" si="172"/>
        <v>18.581700000000001</v>
      </c>
      <c r="H779" s="22">
        <f t="shared" si="173"/>
        <v>11.6136</v>
      </c>
      <c r="I779" s="22">
        <f t="shared" si="174"/>
        <v>16.590800000000002</v>
      </c>
      <c r="J779" s="22">
        <f t="shared" si="175"/>
        <v>9.9544999999999995</v>
      </c>
      <c r="K779" s="38">
        <f t="shared" si="176"/>
        <v>6.6363000000000003</v>
      </c>
      <c r="L779" s="31"/>
      <c r="M779" s="44">
        <f t="shared" si="178"/>
        <v>287.39999999999998</v>
      </c>
      <c r="N779" s="20">
        <f t="shared" si="179"/>
        <v>574.79999999999995</v>
      </c>
      <c r="O779" s="45">
        <f t="shared" si="180"/>
        <v>862.2</v>
      </c>
      <c r="P779" s="105"/>
      <c r="Q779" s="145">
        <v>21</v>
      </c>
      <c r="R779" s="44">
        <f>ROUND(index!$O$33+(C779*12)*index!$O$34,2)</f>
        <v>1996.65</v>
      </c>
      <c r="S779" s="45">
        <f>ROUND(index!$O$37+(C779*12)*index!$O$38,2)</f>
        <v>1021.99</v>
      </c>
      <c r="T779" s="31"/>
      <c r="U779" s="145">
        <v>21</v>
      </c>
      <c r="V779" s="259">
        <f>ROUND(index!$O$41+(C779*12)*index!$O$42,2)</f>
        <v>3018.64</v>
      </c>
    </row>
    <row r="780" spans="1:22" x14ac:dyDescent="0.25">
      <c r="A780" s="108">
        <v>22</v>
      </c>
      <c r="B780" s="164">
        <f t="shared" si="170"/>
        <v>5286.47</v>
      </c>
      <c r="C780" s="344">
        <f>ROUND(B780*index!$O$8,2)</f>
        <v>5500.04</v>
      </c>
      <c r="D780" s="216">
        <f t="shared" si="177"/>
        <v>33.4011</v>
      </c>
      <c r="E780" s="31"/>
      <c r="F780" s="37">
        <f t="shared" si="171"/>
        <v>8.6843000000000004</v>
      </c>
      <c r="G780" s="22">
        <f t="shared" si="172"/>
        <v>18.704599999999999</v>
      </c>
      <c r="H780" s="22">
        <f t="shared" si="173"/>
        <v>11.6904</v>
      </c>
      <c r="I780" s="22">
        <f t="shared" si="174"/>
        <v>16.700600000000001</v>
      </c>
      <c r="J780" s="22">
        <f t="shared" si="175"/>
        <v>10.020300000000001</v>
      </c>
      <c r="K780" s="38">
        <f t="shared" si="176"/>
        <v>6.6802000000000001</v>
      </c>
      <c r="L780" s="31"/>
      <c r="M780" s="44">
        <f t="shared" si="178"/>
        <v>289.3</v>
      </c>
      <c r="N780" s="20">
        <f t="shared" si="179"/>
        <v>578.6</v>
      </c>
      <c r="O780" s="45">
        <f t="shared" si="180"/>
        <v>867.91</v>
      </c>
      <c r="P780" s="105"/>
      <c r="Q780" s="145">
        <v>22</v>
      </c>
      <c r="R780" s="44">
        <f>ROUND(index!$O$33+(C780*12)*index!$O$34,2)</f>
        <v>2007.49</v>
      </c>
      <c r="S780" s="45">
        <f>ROUND(index!$O$37+(C780*12)*index!$O$38,2)</f>
        <v>1024.29</v>
      </c>
      <c r="T780" s="31"/>
      <c r="U780" s="145">
        <v>22</v>
      </c>
      <c r="V780" s="259">
        <f>ROUND(index!$O$41+(C780*12)*index!$O$42,2)</f>
        <v>3031.78</v>
      </c>
    </row>
    <row r="781" spans="1:22" x14ac:dyDescent="0.25">
      <c r="A781" s="108">
        <v>23</v>
      </c>
      <c r="B781" s="164">
        <f t="shared" si="170"/>
        <v>5318.81</v>
      </c>
      <c r="C781" s="344">
        <f>ROUND(B781*index!$O$8,2)</f>
        <v>5533.69</v>
      </c>
      <c r="D781" s="216">
        <f t="shared" si="177"/>
        <v>33.605400000000003</v>
      </c>
      <c r="E781" s="31"/>
      <c r="F781" s="37">
        <f t="shared" si="171"/>
        <v>8.7373999999999992</v>
      </c>
      <c r="G781" s="22">
        <f t="shared" si="172"/>
        <v>18.818999999999999</v>
      </c>
      <c r="H781" s="22">
        <f t="shared" si="173"/>
        <v>11.761900000000001</v>
      </c>
      <c r="I781" s="22">
        <f t="shared" si="174"/>
        <v>16.802700000000002</v>
      </c>
      <c r="J781" s="22">
        <f t="shared" si="175"/>
        <v>10.0816</v>
      </c>
      <c r="K781" s="38">
        <f t="shared" si="176"/>
        <v>6.7210999999999999</v>
      </c>
      <c r="L781" s="31"/>
      <c r="M781" s="44">
        <f t="shared" si="178"/>
        <v>291.07</v>
      </c>
      <c r="N781" s="20">
        <f t="shared" si="179"/>
        <v>582.14</v>
      </c>
      <c r="O781" s="45">
        <f t="shared" si="180"/>
        <v>873.22</v>
      </c>
      <c r="P781" s="105"/>
      <c r="Q781" s="145">
        <v>23</v>
      </c>
      <c r="R781" s="44">
        <f>ROUND(index!$O$33+(C781*12)*index!$O$34,2)</f>
        <v>2017.59</v>
      </c>
      <c r="S781" s="45">
        <f>ROUND(index!$O$37+(C781*12)*index!$O$38,2)</f>
        <v>1026.43</v>
      </c>
      <c r="T781" s="31"/>
      <c r="U781" s="145">
        <v>23</v>
      </c>
      <c r="V781" s="259">
        <f>ROUND(index!$O$41+(C781*12)*index!$O$42,2)</f>
        <v>3044.02</v>
      </c>
    </row>
    <row r="782" spans="1:22" x14ac:dyDescent="0.25">
      <c r="A782" s="108">
        <v>24</v>
      </c>
      <c r="B782" s="164">
        <f t="shared" si="170"/>
        <v>5348.91</v>
      </c>
      <c r="C782" s="344">
        <f>ROUND(B782*index!$O$8,2)</f>
        <v>5565.01</v>
      </c>
      <c r="D782" s="216">
        <f t="shared" si="177"/>
        <v>33.7956</v>
      </c>
      <c r="E782" s="31"/>
      <c r="F782" s="37">
        <f t="shared" si="171"/>
        <v>8.7868999999999993</v>
      </c>
      <c r="G782" s="22">
        <f t="shared" si="172"/>
        <v>18.9255</v>
      </c>
      <c r="H782" s="22">
        <f t="shared" si="173"/>
        <v>11.8285</v>
      </c>
      <c r="I782" s="22">
        <f t="shared" si="174"/>
        <v>16.8978</v>
      </c>
      <c r="J782" s="22">
        <f t="shared" si="175"/>
        <v>10.1387</v>
      </c>
      <c r="K782" s="38">
        <f t="shared" si="176"/>
        <v>6.7591000000000001</v>
      </c>
      <c r="L782" s="31"/>
      <c r="M782" s="44">
        <f t="shared" si="178"/>
        <v>292.72000000000003</v>
      </c>
      <c r="N782" s="20">
        <f t="shared" si="179"/>
        <v>585.44000000000005</v>
      </c>
      <c r="O782" s="45">
        <f t="shared" si="180"/>
        <v>878.16</v>
      </c>
      <c r="P782" s="105"/>
      <c r="Q782" s="145">
        <v>24</v>
      </c>
      <c r="R782" s="44">
        <f>ROUND(index!$O$33+(C782*12)*index!$O$34,2)</f>
        <v>2026.98</v>
      </c>
      <c r="S782" s="45">
        <f>ROUND(index!$O$37+(C782*12)*index!$O$38,2)</f>
        <v>1028.42</v>
      </c>
      <c r="T782" s="31"/>
      <c r="U782" s="145">
        <v>24</v>
      </c>
      <c r="V782" s="259">
        <f>ROUND(index!$O$41+(C782*12)*index!$O$42,2)</f>
        <v>3055.41</v>
      </c>
    </row>
    <row r="783" spans="1:22" x14ac:dyDescent="0.25">
      <c r="A783" s="108">
        <v>25</v>
      </c>
      <c r="B783" s="164">
        <f t="shared" si="170"/>
        <v>5376.91</v>
      </c>
      <c r="C783" s="344">
        <f>ROUND(B783*index!$O$8,2)</f>
        <v>5594.14</v>
      </c>
      <c r="D783" s="216">
        <f t="shared" si="177"/>
        <v>33.972499999999997</v>
      </c>
      <c r="E783" s="31"/>
      <c r="F783" s="37">
        <f t="shared" si="171"/>
        <v>8.8329000000000004</v>
      </c>
      <c r="G783" s="22">
        <f t="shared" si="172"/>
        <v>19.0246</v>
      </c>
      <c r="H783" s="22">
        <f t="shared" si="173"/>
        <v>11.8904</v>
      </c>
      <c r="I783" s="22">
        <f t="shared" si="174"/>
        <v>16.9863</v>
      </c>
      <c r="J783" s="22">
        <f t="shared" si="175"/>
        <v>10.191800000000001</v>
      </c>
      <c r="K783" s="38">
        <f t="shared" si="176"/>
        <v>6.7945000000000002</v>
      </c>
      <c r="L783" s="31"/>
      <c r="M783" s="44">
        <f t="shared" si="178"/>
        <v>294.25</v>
      </c>
      <c r="N783" s="20">
        <f t="shared" si="179"/>
        <v>588.5</v>
      </c>
      <c r="O783" s="45">
        <f t="shared" si="180"/>
        <v>882.76</v>
      </c>
      <c r="P783" s="105"/>
      <c r="Q783" s="145">
        <v>25</v>
      </c>
      <c r="R783" s="44">
        <f>ROUND(index!$O$33+(C783*12)*index!$O$34,2)</f>
        <v>2035.72</v>
      </c>
      <c r="S783" s="45">
        <f>ROUND(index!$O$37+(C783*12)*index!$O$38,2)</f>
        <v>1030.28</v>
      </c>
      <c r="T783" s="31"/>
      <c r="U783" s="145">
        <v>25</v>
      </c>
      <c r="V783" s="259">
        <f>ROUND(index!$O$41+(C783*12)*index!$O$42,2)</f>
        <v>3066</v>
      </c>
    </row>
    <row r="784" spans="1:22" x14ac:dyDescent="0.25">
      <c r="A784" s="108">
        <v>26</v>
      </c>
      <c r="B784" s="164">
        <f t="shared" si="170"/>
        <v>5402.94</v>
      </c>
      <c r="C784" s="344">
        <f>ROUND(B784*index!$O$8,2)</f>
        <v>5621.22</v>
      </c>
      <c r="D784" s="216">
        <f t="shared" si="177"/>
        <v>34.137</v>
      </c>
      <c r="E784" s="31"/>
      <c r="F784" s="37">
        <f t="shared" si="171"/>
        <v>8.8756000000000004</v>
      </c>
      <c r="G784" s="22">
        <f t="shared" si="172"/>
        <v>19.116700000000002</v>
      </c>
      <c r="H784" s="22">
        <f t="shared" si="173"/>
        <v>11.948</v>
      </c>
      <c r="I784" s="22">
        <f t="shared" si="174"/>
        <v>17.0685</v>
      </c>
      <c r="J784" s="22">
        <f t="shared" si="175"/>
        <v>10.241099999999999</v>
      </c>
      <c r="K784" s="38">
        <f t="shared" si="176"/>
        <v>6.8273999999999999</v>
      </c>
      <c r="L784" s="31"/>
      <c r="M784" s="44">
        <f t="shared" si="178"/>
        <v>295.68</v>
      </c>
      <c r="N784" s="20">
        <f t="shared" si="179"/>
        <v>591.35</v>
      </c>
      <c r="O784" s="45">
        <f t="shared" si="180"/>
        <v>887.03</v>
      </c>
      <c r="P784" s="105"/>
      <c r="Q784" s="145">
        <v>26</v>
      </c>
      <c r="R784" s="44">
        <f>ROUND(index!$O$33+(C784*12)*index!$O$34,2)</f>
        <v>2043.85</v>
      </c>
      <c r="S784" s="45">
        <f>ROUND(index!$O$37+(C784*12)*index!$O$38,2)</f>
        <v>1032</v>
      </c>
      <c r="T784" s="31"/>
      <c r="U784" s="145">
        <v>26</v>
      </c>
      <c r="V784" s="259">
        <f>ROUND(index!$O$41+(C784*12)*index!$O$42,2)</f>
        <v>3075.85</v>
      </c>
    </row>
    <row r="785" spans="1:22" x14ac:dyDescent="0.25">
      <c r="A785" s="108">
        <v>27</v>
      </c>
      <c r="B785" s="164">
        <f t="shared" si="170"/>
        <v>5427.14</v>
      </c>
      <c r="C785" s="344">
        <f>ROUND(B785*index!$O$8,2)</f>
        <v>5646.4</v>
      </c>
      <c r="D785" s="216">
        <f t="shared" si="177"/>
        <v>34.289900000000003</v>
      </c>
      <c r="E785" s="31"/>
      <c r="F785" s="37">
        <f t="shared" si="171"/>
        <v>8.9154</v>
      </c>
      <c r="G785" s="22">
        <f t="shared" si="172"/>
        <v>19.202300000000001</v>
      </c>
      <c r="H785" s="22">
        <f t="shared" si="173"/>
        <v>12.0015</v>
      </c>
      <c r="I785" s="22">
        <f t="shared" si="174"/>
        <v>17.145</v>
      </c>
      <c r="J785" s="22">
        <f t="shared" si="175"/>
        <v>10.287000000000001</v>
      </c>
      <c r="K785" s="38">
        <f t="shared" si="176"/>
        <v>6.8579999999999997</v>
      </c>
      <c r="L785" s="31"/>
      <c r="M785" s="44">
        <f t="shared" si="178"/>
        <v>297</v>
      </c>
      <c r="N785" s="20">
        <f t="shared" si="179"/>
        <v>594</v>
      </c>
      <c r="O785" s="45">
        <f t="shared" si="180"/>
        <v>891</v>
      </c>
      <c r="P785" s="105"/>
      <c r="Q785" s="145">
        <v>27</v>
      </c>
      <c r="R785" s="44">
        <f>ROUND(index!$O$33+(C785*12)*index!$O$34,2)</f>
        <v>2051.4</v>
      </c>
      <c r="S785" s="45">
        <f>ROUND(index!$O$37+(C785*12)*index!$O$38,2)</f>
        <v>1033.5999999999999</v>
      </c>
      <c r="T785" s="31"/>
      <c r="U785" s="145">
        <v>27</v>
      </c>
      <c r="V785" s="259">
        <f>ROUND(index!$O$41+(C785*12)*index!$O$42,2)</f>
        <v>3085</v>
      </c>
    </row>
    <row r="786" spans="1:22" x14ac:dyDescent="0.25">
      <c r="A786" s="108">
        <v>28</v>
      </c>
      <c r="B786" s="164">
        <f t="shared" si="170"/>
        <v>5449.62</v>
      </c>
      <c r="C786" s="344">
        <f>ROUND(B786*index!$O$8,2)</f>
        <v>5669.78</v>
      </c>
      <c r="D786" s="216">
        <f t="shared" si="177"/>
        <v>34.431899999999999</v>
      </c>
      <c r="E786" s="31"/>
      <c r="F786" s="37">
        <f t="shared" si="171"/>
        <v>8.9522999999999993</v>
      </c>
      <c r="G786" s="22">
        <f t="shared" si="172"/>
        <v>19.2819</v>
      </c>
      <c r="H786" s="22">
        <f t="shared" si="173"/>
        <v>12.0512</v>
      </c>
      <c r="I786" s="22">
        <f t="shared" si="174"/>
        <v>17.216000000000001</v>
      </c>
      <c r="J786" s="22">
        <f t="shared" si="175"/>
        <v>10.329599999999999</v>
      </c>
      <c r="K786" s="38">
        <f t="shared" si="176"/>
        <v>6.8864000000000001</v>
      </c>
      <c r="L786" s="31"/>
      <c r="M786" s="44">
        <f t="shared" si="178"/>
        <v>298.23</v>
      </c>
      <c r="N786" s="20">
        <f t="shared" si="179"/>
        <v>596.46</v>
      </c>
      <c r="O786" s="45">
        <f t="shared" si="180"/>
        <v>894.69</v>
      </c>
      <c r="P786" s="105"/>
      <c r="Q786" s="145">
        <v>28</v>
      </c>
      <c r="R786" s="44">
        <f>ROUND(index!$O$33+(C786*12)*index!$O$34,2)</f>
        <v>2058.41</v>
      </c>
      <c r="S786" s="45">
        <f>ROUND(index!$O$37+(C786*12)*index!$O$38,2)</f>
        <v>1035.0899999999999</v>
      </c>
      <c r="T786" s="31"/>
      <c r="U786" s="145">
        <v>28</v>
      </c>
      <c r="V786" s="259">
        <f>ROUND(index!$O$41+(C786*12)*index!$O$42,2)</f>
        <v>3093.5</v>
      </c>
    </row>
    <row r="787" spans="1:22" x14ac:dyDescent="0.25">
      <c r="A787" s="108">
        <v>29</v>
      </c>
      <c r="B787" s="164">
        <f t="shared" si="170"/>
        <v>5470.51</v>
      </c>
      <c r="C787" s="344">
        <f>ROUND(B787*index!$O$8,2)</f>
        <v>5691.52</v>
      </c>
      <c r="D787" s="216">
        <f t="shared" si="177"/>
        <v>34.563899999999997</v>
      </c>
      <c r="E787" s="31"/>
      <c r="F787" s="37">
        <f t="shared" si="171"/>
        <v>8.9865999999999993</v>
      </c>
      <c r="G787" s="22">
        <f t="shared" si="172"/>
        <v>19.355799999999999</v>
      </c>
      <c r="H787" s="22">
        <f t="shared" si="173"/>
        <v>12.0974</v>
      </c>
      <c r="I787" s="22">
        <f t="shared" si="174"/>
        <v>17.282</v>
      </c>
      <c r="J787" s="22">
        <f t="shared" si="175"/>
        <v>10.369199999999999</v>
      </c>
      <c r="K787" s="38">
        <f t="shared" si="176"/>
        <v>6.9127999999999998</v>
      </c>
      <c r="L787" s="31"/>
      <c r="M787" s="44">
        <f t="shared" si="178"/>
        <v>299.37</v>
      </c>
      <c r="N787" s="20">
        <f t="shared" si="179"/>
        <v>598.75</v>
      </c>
      <c r="O787" s="45">
        <f t="shared" si="180"/>
        <v>898.12</v>
      </c>
      <c r="P787" s="105"/>
      <c r="Q787" s="145">
        <v>29</v>
      </c>
      <c r="R787" s="44">
        <f>ROUND(index!$O$33+(C787*12)*index!$O$34,2)</f>
        <v>2064.94</v>
      </c>
      <c r="S787" s="45">
        <f>ROUND(index!$O$37+(C787*12)*index!$O$38,2)</f>
        <v>1036.47</v>
      </c>
      <c r="T787" s="31"/>
      <c r="U787" s="145">
        <v>29</v>
      </c>
      <c r="V787" s="259">
        <f>ROUND(index!$O$41+(C787*12)*index!$O$42,2)</f>
        <v>3101.41</v>
      </c>
    </row>
    <row r="788" spans="1:22" x14ac:dyDescent="0.25">
      <c r="A788" s="108">
        <v>30</v>
      </c>
      <c r="B788" s="164">
        <f t="shared" si="170"/>
        <v>5489.9</v>
      </c>
      <c r="C788" s="344">
        <f>ROUND(B788*index!$O$8,2)</f>
        <v>5711.69</v>
      </c>
      <c r="D788" s="216">
        <f t="shared" si="177"/>
        <v>34.686399999999999</v>
      </c>
      <c r="E788" s="31"/>
      <c r="F788" s="37">
        <f t="shared" si="171"/>
        <v>9.0184999999999995</v>
      </c>
      <c r="G788" s="22">
        <f t="shared" si="172"/>
        <v>19.424399999999999</v>
      </c>
      <c r="H788" s="22">
        <f t="shared" si="173"/>
        <v>12.1402</v>
      </c>
      <c r="I788" s="22">
        <f t="shared" si="174"/>
        <v>17.3432</v>
      </c>
      <c r="J788" s="22">
        <f t="shared" si="175"/>
        <v>10.405900000000001</v>
      </c>
      <c r="K788" s="38">
        <f t="shared" si="176"/>
        <v>6.9372999999999996</v>
      </c>
      <c r="L788" s="31"/>
      <c r="M788" s="44">
        <f t="shared" si="178"/>
        <v>300.43</v>
      </c>
      <c r="N788" s="20">
        <f t="shared" si="179"/>
        <v>600.87</v>
      </c>
      <c r="O788" s="45">
        <f t="shared" si="180"/>
        <v>901.3</v>
      </c>
      <c r="P788" s="105"/>
      <c r="Q788" s="145">
        <v>30</v>
      </c>
      <c r="R788" s="44">
        <f>ROUND(index!$O$33+(C788*12)*index!$O$34,2)</f>
        <v>2070.9899999999998</v>
      </c>
      <c r="S788" s="45">
        <f>ROUND(index!$O$37+(C788*12)*index!$O$38,2)</f>
        <v>1037.75</v>
      </c>
      <c r="T788" s="31"/>
      <c r="U788" s="145">
        <v>30</v>
      </c>
      <c r="V788" s="259">
        <f>ROUND(index!$O$41+(C788*12)*index!$O$42,2)</f>
        <v>3108.74</v>
      </c>
    </row>
    <row r="789" spans="1:22" x14ac:dyDescent="0.25">
      <c r="A789" s="108">
        <v>31</v>
      </c>
      <c r="B789" s="164">
        <f t="shared" si="170"/>
        <v>5507.9</v>
      </c>
      <c r="C789" s="344">
        <f>ROUND(B789*index!$O$8,2)</f>
        <v>5730.42</v>
      </c>
      <c r="D789" s="216">
        <f t="shared" si="177"/>
        <v>34.8001</v>
      </c>
      <c r="E789" s="31"/>
      <c r="F789" s="37">
        <f t="shared" si="171"/>
        <v>9.048</v>
      </c>
      <c r="G789" s="22">
        <f t="shared" si="172"/>
        <v>19.488099999999999</v>
      </c>
      <c r="H789" s="22">
        <f t="shared" si="173"/>
        <v>12.18</v>
      </c>
      <c r="I789" s="22">
        <f t="shared" si="174"/>
        <v>17.400099999999998</v>
      </c>
      <c r="J789" s="22">
        <f t="shared" si="175"/>
        <v>10.44</v>
      </c>
      <c r="K789" s="38">
        <f t="shared" si="176"/>
        <v>6.96</v>
      </c>
      <c r="L789" s="31"/>
      <c r="M789" s="44">
        <f t="shared" si="178"/>
        <v>301.42</v>
      </c>
      <c r="N789" s="20">
        <f t="shared" si="179"/>
        <v>602.84</v>
      </c>
      <c r="O789" s="45">
        <f t="shared" si="180"/>
        <v>904.26</v>
      </c>
      <c r="P789" s="105"/>
      <c r="Q789" s="145">
        <v>31</v>
      </c>
      <c r="R789" s="44">
        <f>ROUND(index!$O$33+(C789*12)*index!$O$34,2)</f>
        <v>2076.61</v>
      </c>
      <c r="S789" s="45">
        <f>ROUND(index!$O$37+(C789*12)*index!$O$38,2)</f>
        <v>1038.94</v>
      </c>
      <c r="T789" s="31"/>
      <c r="U789" s="145">
        <v>31</v>
      </c>
      <c r="V789" s="259">
        <f>ROUND(index!$O$41+(C789*12)*index!$O$42,2)</f>
        <v>3115.55</v>
      </c>
    </row>
    <row r="790" spans="1:22" x14ac:dyDescent="0.25">
      <c r="A790" s="109">
        <v>32</v>
      </c>
      <c r="B790" s="164">
        <f t="shared" si="170"/>
        <v>5524.61</v>
      </c>
      <c r="C790" s="344">
        <f>ROUND(B790*index!$O$8,2)</f>
        <v>5747.8</v>
      </c>
      <c r="D790" s="216">
        <f t="shared" si="177"/>
        <v>34.905700000000003</v>
      </c>
      <c r="E790" s="31"/>
      <c r="F790" s="37">
        <f t="shared" si="171"/>
        <v>9.0754999999999999</v>
      </c>
      <c r="G790" s="22">
        <f t="shared" si="172"/>
        <v>19.5472</v>
      </c>
      <c r="H790" s="22">
        <f t="shared" si="173"/>
        <v>12.217000000000001</v>
      </c>
      <c r="I790" s="22">
        <f t="shared" si="174"/>
        <v>17.4529</v>
      </c>
      <c r="J790" s="22">
        <f t="shared" si="175"/>
        <v>10.4717</v>
      </c>
      <c r="K790" s="38">
        <f t="shared" si="176"/>
        <v>6.9810999999999996</v>
      </c>
      <c r="L790" s="31"/>
      <c r="M790" s="44">
        <f t="shared" si="178"/>
        <v>302.33</v>
      </c>
      <c r="N790" s="20">
        <f t="shared" si="179"/>
        <v>604.66999999999996</v>
      </c>
      <c r="O790" s="45">
        <f t="shared" si="180"/>
        <v>907</v>
      </c>
      <c r="P790" s="105"/>
      <c r="Q790" s="146">
        <v>32</v>
      </c>
      <c r="R790" s="44">
        <f>ROUND(index!$O$33+(C790*12)*index!$O$34,2)</f>
        <v>2081.8200000000002</v>
      </c>
      <c r="S790" s="45">
        <f>ROUND(index!$O$37+(C790*12)*index!$O$38,2)</f>
        <v>1040.05</v>
      </c>
      <c r="T790" s="31"/>
      <c r="U790" s="146">
        <v>32</v>
      </c>
      <c r="V790" s="259">
        <f>ROUND(index!$O$41+(C790*12)*index!$O$42,2)</f>
        <v>3121.87</v>
      </c>
    </row>
    <row r="791" spans="1:22" x14ac:dyDescent="0.25">
      <c r="A791" s="109">
        <v>33</v>
      </c>
      <c r="B791" s="164">
        <f t="shared" si="170"/>
        <v>5540.11</v>
      </c>
      <c r="C791" s="344">
        <f>ROUND(B791*index!$O$8,2)</f>
        <v>5763.93</v>
      </c>
      <c r="D791" s="216">
        <f t="shared" si="177"/>
        <v>35.003599999999999</v>
      </c>
      <c r="E791" s="31"/>
      <c r="F791" s="37">
        <f t="shared" si="171"/>
        <v>9.1008999999999993</v>
      </c>
      <c r="G791" s="22">
        <f t="shared" si="172"/>
        <v>19.602</v>
      </c>
      <c r="H791" s="22">
        <f t="shared" si="173"/>
        <v>12.251300000000001</v>
      </c>
      <c r="I791" s="22">
        <f t="shared" si="174"/>
        <v>17.501799999999999</v>
      </c>
      <c r="J791" s="22">
        <f t="shared" si="175"/>
        <v>10.501099999999999</v>
      </c>
      <c r="K791" s="38">
        <f t="shared" si="176"/>
        <v>7.0007000000000001</v>
      </c>
      <c r="L791" s="31"/>
      <c r="M791" s="44">
        <f t="shared" si="178"/>
        <v>303.18</v>
      </c>
      <c r="N791" s="20">
        <f t="shared" si="179"/>
        <v>606.37</v>
      </c>
      <c r="O791" s="45">
        <f t="shared" si="180"/>
        <v>909.55</v>
      </c>
      <c r="P791" s="105"/>
      <c r="Q791" s="146">
        <v>33</v>
      </c>
      <c r="R791" s="44">
        <f>ROUND(index!$O$33+(C791*12)*index!$O$34,2)</f>
        <v>2086.66</v>
      </c>
      <c r="S791" s="45">
        <f>ROUND(index!$O$37+(C791*12)*index!$O$38,2)</f>
        <v>1041.08</v>
      </c>
      <c r="T791" s="31"/>
      <c r="U791" s="146">
        <v>33</v>
      </c>
      <c r="V791" s="259">
        <f>ROUND(index!$O$41+(C791*12)*index!$O$42,2)</f>
        <v>3127.73</v>
      </c>
    </row>
    <row r="792" spans="1:22" x14ac:dyDescent="0.25">
      <c r="A792" s="109">
        <v>34</v>
      </c>
      <c r="B792" s="164">
        <f t="shared" si="170"/>
        <v>5554.48</v>
      </c>
      <c r="C792" s="344">
        <f>ROUND(B792*index!$O$8,2)</f>
        <v>5778.88</v>
      </c>
      <c r="D792" s="216">
        <f t="shared" si="177"/>
        <v>35.0944</v>
      </c>
      <c r="E792" s="31"/>
      <c r="F792" s="37">
        <f t="shared" si="171"/>
        <v>9.1244999999999994</v>
      </c>
      <c r="G792" s="22">
        <f t="shared" si="172"/>
        <v>19.652899999999999</v>
      </c>
      <c r="H792" s="22">
        <f t="shared" si="173"/>
        <v>12.282999999999999</v>
      </c>
      <c r="I792" s="22">
        <f t="shared" si="174"/>
        <v>17.5472</v>
      </c>
      <c r="J792" s="22">
        <f t="shared" si="175"/>
        <v>10.5283</v>
      </c>
      <c r="K792" s="38">
        <f t="shared" si="176"/>
        <v>7.0189000000000004</v>
      </c>
      <c r="L792" s="31"/>
      <c r="M792" s="44">
        <f t="shared" si="178"/>
        <v>303.97000000000003</v>
      </c>
      <c r="N792" s="20">
        <f t="shared" si="179"/>
        <v>607.94000000000005</v>
      </c>
      <c r="O792" s="45">
        <f t="shared" si="180"/>
        <v>911.91</v>
      </c>
      <c r="P792" s="105"/>
      <c r="Q792" s="146">
        <v>34</v>
      </c>
      <c r="R792" s="44">
        <f>ROUND(index!$O$33+(C792*12)*index!$O$34,2)</f>
        <v>2091.14</v>
      </c>
      <c r="S792" s="45">
        <f>ROUND(index!$O$37+(C792*12)*index!$O$38,2)</f>
        <v>1042.03</v>
      </c>
      <c r="T792" s="31"/>
      <c r="U792" s="146">
        <v>34</v>
      </c>
      <c r="V792" s="259">
        <f>ROUND(index!$O$41+(C792*12)*index!$O$42,2)</f>
        <v>3133.17</v>
      </c>
    </row>
    <row r="793" spans="1:22" ht="13.8" thickBot="1" x14ac:dyDescent="0.3">
      <c r="A793" s="110">
        <v>35</v>
      </c>
      <c r="B793" s="313">
        <f t="shared" si="170"/>
        <v>5567.82</v>
      </c>
      <c r="C793" s="345">
        <f>ROUND(B793*index!$O$8,2)</f>
        <v>5792.76</v>
      </c>
      <c r="D793" s="217">
        <f t="shared" si="177"/>
        <v>35.178699999999999</v>
      </c>
      <c r="E793" s="31"/>
      <c r="F793" s="335">
        <f t="shared" si="171"/>
        <v>9.1464999999999996</v>
      </c>
      <c r="G793" s="336">
        <f t="shared" si="172"/>
        <v>19.700099999999999</v>
      </c>
      <c r="H793" s="336">
        <f t="shared" si="173"/>
        <v>12.3125</v>
      </c>
      <c r="I793" s="336">
        <f t="shared" si="174"/>
        <v>17.589400000000001</v>
      </c>
      <c r="J793" s="336">
        <f t="shared" si="175"/>
        <v>10.553599999999999</v>
      </c>
      <c r="K793" s="337">
        <f t="shared" si="176"/>
        <v>7.0357000000000003</v>
      </c>
      <c r="L793" s="31"/>
      <c r="M793" s="46">
        <f t="shared" si="178"/>
        <v>304.7</v>
      </c>
      <c r="N793" s="47">
        <f t="shared" si="179"/>
        <v>609.4</v>
      </c>
      <c r="O793" s="48">
        <f t="shared" si="180"/>
        <v>914.1</v>
      </c>
      <c r="P793" s="105"/>
      <c r="Q793" s="147">
        <v>35</v>
      </c>
      <c r="R793" s="46">
        <f>ROUND(index!$O$33+(C793*12)*index!$O$34,2)</f>
        <v>2095.31</v>
      </c>
      <c r="S793" s="48">
        <f>ROUND(index!$O$37+(C793*12)*index!$O$38,2)</f>
        <v>1042.9100000000001</v>
      </c>
      <c r="T793" s="31"/>
      <c r="U793" s="147">
        <v>35</v>
      </c>
      <c r="V793" s="260">
        <f>ROUND(index!$O$41+(C793*12)*index!$O$42,2)</f>
        <v>3138.22</v>
      </c>
    </row>
    <row r="800" spans="1:22" x14ac:dyDescent="0.25">
      <c r="C800" s="329"/>
      <c r="D800" s="170"/>
    </row>
    <row r="801" spans="1:22" ht="16.2" thickBot="1" x14ac:dyDescent="0.35">
      <c r="B801" s="346"/>
      <c r="C801" s="170"/>
      <c r="D801" s="170"/>
    </row>
    <row r="802" spans="1:22" ht="16.2" thickBot="1" x14ac:dyDescent="0.35">
      <c r="A802" s="32"/>
      <c r="B802" s="351" t="s">
        <v>186</v>
      </c>
      <c r="C802" s="347" t="s">
        <v>172</v>
      </c>
      <c r="D802" s="350"/>
      <c r="E802" s="32"/>
      <c r="F802" s="352" t="s">
        <v>197</v>
      </c>
      <c r="G802" s="353"/>
      <c r="H802" s="353"/>
      <c r="I802" s="353"/>
      <c r="J802" s="353"/>
      <c r="K802" s="354"/>
      <c r="L802" s="32"/>
      <c r="M802" s="352" t="s">
        <v>203</v>
      </c>
      <c r="N802" s="353"/>
      <c r="O802" s="354"/>
      <c r="P802" s="32"/>
      <c r="Q802" s="32"/>
      <c r="R802" s="355" t="s">
        <v>451</v>
      </c>
      <c r="S802" s="356" t="s">
        <v>451</v>
      </c>
      <c r="T802" s="32"/>
      <c r="U802" s="32"/>
      <c r="V802" s="357" t="s">
        <v>452</v>
      </c>
    </row>
    <row r="803" spans="1:22" x14ac:dyDescent="0.25">
      <c r="M803" s="24" t="s">
        <v>198</v>
      </c>
      <c r="N803" s="25" t="s">
        <v>199</v>
      </c>
      <c r="O803" s="26" t="s">
        <v>200</v>
      </c>
      <c r="R803" s="176"/>
      <c r="S803" s="176"/>
      <c r="V803" s="176"/>
    </row>
    <row r="804" spans="1:22" ht="16.2" thickBot="1" x14ac:dyDescent="0.35">
      <c r="B804" s="121" t="s">
        <v>179</v>
      </c>
      <c r="C804" s="121" t="s">
        <v>179</v>
      </c>
      <c r="D804" s="121" t="s">
        <v>179</v>
      </c>
      <c r="M804" s="27">
        <v>5.2600000000000001E-2</v>
      </c>
      <c r="N804" s="28">
        <v>0.1052</v>
      </c>
      <c r="O804" s="29">
        <v>0.1578</v>
      </c>
      <c r="R804" s="348"/>
      <c r="S804" s="348"/>
      <c r="V804" s="348"/>
    </row>
    <row r="805" spans="1:22" x14ac:dyDescent="0.25">
      <c r="A805" s="6"/>
      <c r="B805" s="1" t="s">
        <v>98</v>
      </c>
      <c r="C805" s="1" t="s">
        <v>469</v>
      </c>
      <c r="D805" s="1" t="s">
        <v>469</v>
      </c>
      <c r="E805" s="6"/>
      <c r="K805" s="176"/>
      <c r="L805" s="6"/>
      <c r="M805" s="176"/>
      <c r="N805" s="176"/>
      <c r="O805" s="176"/>
      <c r="P805" s="6"/>
      <c r="Q805" s="6"/>
      <c r="R805" s="349" t="s">
        <v>211</v>
      </c>
      <c r="S805" s="349" t="s">
        <v>210</v>
      </c>
      <c r="T805" s="6"/>
      <c r="U805" s="6"/>
      <c r="V805" s="349" t="s">
        <v>471</v>
      </c>
    </row>
    <row r="806" spans="1:22" ht="13.8" thickBot="1" x14ac:dyDescent="0.3">
      <c r="A806" s="13"/>
      <c r="B806" s="1" t="s">
        <v>34</v>
      </c>
      <c r="C806" s="1" t="s">
        <v>34</v>
      </c>
      <c r="D806" s="35" t="s">
        <v>470</v>
      </c>
      <c r="E806" s="13"/>
      <c r="F806" s="13" t="s">
        <v>201</v>
      </c>
      <c r="G806" s="13" t="s">
        <v>201</v>
      </c>
      <c r="H806" s="13" t="s">
        <v>201</v>
      </c>
      <c r="I806" s="13" t="s">
        <v>201</v>
      </c>
      <c r="J806" s="13" t="s">
        <v>201</v>
      </c>
      <c r="K806" s="13" t="s">
        <v>201</v>
      </c>
      <c r="L806" s="13"/>
      <c r="M806" s="13" t="s">
        <v>155</v>
      </c>
      <c r="N806" s="13" t="s">
        <v>155</v>
      </c>
      <c r="O806" s="13" t="s">
        <v>155</v>
      </c>
      <c r="P806" s="13"/>
      <c r="Q806" s="13"/>
      <c r="R806" s="160" t="s">
        <v>212</v>
      </c>
      <c r="S806" s="160" t="s">
        <v>212</v>
      </c>
      <c r="T806" s="13"/>
      <c r="U806" s="13"/>
      <c r="V806" s="160" t="s">
        <v>212</v>
      </c>
    </row>
    <row r="807" spans="1:22" ht="13.8" thickBot="1" x14ac:dyDescent="0.3">
      <c r="A807" s="34" t="s">
        <v>27</v>
      </c>
      <c r="B807" s="330" t="str">
        <f>$C$802</f>
        <v>cat 19</v>
      </c>
      <c r="C807" s="330" t="str">
        <f>$C$802</f>
        <v>cat 19</v>
      </c>
      <c r="D807" s="330" t="str">
        <f>$C$802</f>
        <v>cat 19</v>
      </c>
      <c r="E807" s="115"/>
      <c r="F807" s="114">
        <v>0.26</v>
      </c>
      <c r="G807" s="114">
        <v>0.56000000000000005</v>
      </c>
      <c r="H807" s="114">
        <v>0.35</v>
      </c>
      <c r="I807" s="114">
        <v>0.5</v>
      </c>
      <c r="J807" s="114">
        <v>0.3</v>
      </c>
      <c r="K807" s="114">
        <v>0.2</v>
      </c>
      <c r="L807" s="115"/>
      <c r="M807" s="211">
        <v>5.2600000000000001E-2</v>
      </c>
      <c r="N807" s="211">
        <v>0.1052</v>
      </c>
      <c r="O807" s="211">
        <v>0.1578</v>
      </c>
      <c r="P807" s="115"/>
      <c r="Q807" s="114" t="s">
        <v>27</v>
      </c>
      <c r="R807" s="330" t="str">
        <f>$C$802</f>
        <v>cat 19</v>
      </c>
      <c r="S807" s="330" t="str">
        <f>$C$802</f>
        <v>cat 19</v>
      </c>
      <c r="T807" s="115"/>
      <c r="U807" s="114" t="s">
        <v>27</v>
      </c>
      <c r="V807" s="330" t="str">
        <f>$C$802</f>
        <v>cat 19</v>
      </c>
    </row>
    <row r="808" spans="1:22" x14ac:dyDescent="0.25">
      <c r="A808" s="331">
        <v>0</v>
      </c>
      <c r="B808" s="164">
        <f t="shared" ref="B808:B843" si="181">VLOOKUP(C$802,ificbasisdoel,$A808+2,FALSE)</f>
        <v>3952.91</v>
      </c>
      <c r="C808" s="343">
        <f>ROUND(B808*index!$O$8,2)</f>
        <v>4112.6099999999997</v>
      </c>
      <c r="D808" s="215">
        <f>ROUND(C808*12/1976,4)</f>
        <v>24.9754</v>
      </c>
      <c r="E808" s="31"/>
      <c r="F808" s="332">
        <f t="shared" ref="F808:F843" si="182">ROUND(D808*$F$8,4)</f>
        <v>6.4935999999999998</v>
      </c>
      <c r="G808" s="333">
        <f t="shared" ref="G808:G843" si="183">ROUND(D808*$G$8,4)</f>
        <v>13.9862</v>
      </c>
      <c r="H808" s="333">
        <f t="shared" ref="H808:H843" si="184">ROUND(D808*$H$8,4)</f>
        <v>8.7414000000000005</v>
      </c>
      <c r="I808" s="333">
        <f t="shared" ref="I808:I843" si="185">ROUND(D808*$I$8,4)</f>
        <v>12.4877</v>
      </c>
      <c r="J808" s="333">
        <f t="shared" ref="J808:J843" si="186">ROUND(D808*$J$8,4)</f>
        <v>7.4926000000000004</v>
      </c>
      <c r="K808" s="334">
        <f t="shared" ref="K808:K843" si="187">ROUND(D808*$K$8,4)</f>
        <v>4.9950999999999999</v>
      </c>
      <c r="L808" s="31"/>
      <c r="M808" s="338">
        <f>ROUND(C808*$M$8,2)</f>
        <v>216.32</v>
      </c>
      <c r="N808" s="339">
        <f>ROUND(C808*$N$8,2)</f>
        <v>432.65</v>
      </c>
      <c r="O808" s="340">
        <f>ROUND(C808*$O$8,2)</f>
        <v>648.97</v>
      </c>
      <c r="P808" s="105"/>
      <c r="Q808" s="341">
        <v>0</v>
      </c>
      <c r="R808" s="338">
        <f>ROUND(index!$O$33+(C808*12)*index!$O$34,2)</f>
        <v>1591.26</v>
      </c>
      <c r="S808" s="340">
        <f>ROUND(index!$O$37+(C808*12)*index!$O$38,2)</f>
        <v>936.05</v>
      </c>
      <c r="T808" s="31"/>
      <c r="U808" s="341">
        <v>0</v>
      </c>
      <c r="V808" s="342">
        <f>ROUND(index!$O$41+(C808*12)*index!$O$42,2)</f>
        <v>2527.31</v>
      </c>
    </row>
    <row r="809" spans="1:22" x14ac:dyDescent="0.25">
      <c r="A809" s="108">
        <v>1</v>
      </c>
      <c r="B809" s="164">
        <f t="shared" si="181"/>
        <v>4091.27</v>
      </c>
      <c r="C809" s="344">
        <f>ROUND(B809*index!$O$8,2)</f>
        <v>4256.5600000000004</v>
      </c>
      <c r="D809" s="216">
        <f t="shared" ref="D809:D843" si="188">ROUND(C809*12/1976,4)</f>
        <v>25.849599999999999</v>
      </c>
      <c r="E809" s="31"/>
      <c r="F809" s="37">
        <f t="shared" si="182"/>
        <v>6.7209000000000003</v>
      </c>
      <c r="G809" s="22">
        <f t="shared" si="183"/>
        <v>14.4758</v>
      </c>
      <c r="H809" s="22">
        <f t="shared" si="184"/>
        <v>9.0473999999999997</v>
      </c>
      <c r="I809" s="22">
        <f t="shared" si="185"/>
        <v>12.924799999999999</v>
      </c>
      <c r="J809" s="22">
        <f t="shared" si="186"/>
        <v>7.7549000000000001</v>
      </c>
      <c r="K809" s="38">
        <f t="shared" si="187"/>
        <v>5.1699000000000002</v>
      </c>
      <c r="L809" s="31"/>
      <c r="M809" s="44">
        <f t="shared" ref="M809:M843" si="189">ROUND(C809*$M$8,2)</f>
        <v>223.9</v>
      </c>
      <c r="N809" s="20">
        <f t="shared" ref="N809:N843" si="190">ROUND(C809*$N$8,2)</f>
        <v>447.79</v>
      </c>
      <c r="O809" s="45">
        <f t="shared" ref="O809:O843" si="191">ROUND(C809*$O$8,2)</f>
        <v>671.69</v>
      </c>
      <c r="P809" s="105"/>
      <c r="Q809" s="145">
        <v>1</v>
      </c>
      <c r="R809" s="44">
        <f>ROUND(index!$O$33+(C809*12)*index!$O$34,2)</f>
        <v>1634.45</v>
      </c>
      <c r="S809" s="45">
        <f>ROUND(index!$O$37+(C809*12)*index!$O$38,2)</f>
        <v>945.21</v>
      </c>
      <c r="T809" s="31"/>
      <c r="U809" s="145">
        <v>1</v>
      </c>
      <c r="V809" s="259">
        <f>ROUND(index!$O$41+(C809*12)*index!$O$42,2)</f>
        <v>2579.66</v>
      </c>
    </row>
    <row r="810" spans="1:22" x14ac:dyDescent="0.25">
      <c r="A810" s="108">
        <v>2</v>
      </c>
      <c r="B810" s="164">
        <f t="shared" si="181"/>
        <v>4223.72</v>
      </c>
      <c r="C810" s="344">
        <f>ROUND(B810*index!$O$8,2)</f>
        <v>4394.3599999999997</v>
      </c>
      <c r="D810" s="216">
        <f t="shared" si="188"/>
        <v>26.686399999999999</v>
      </c>
      <c r="E810" s="31"/>
      <c r="F810" s="37">
        <f t="shared" si="182"/>
        <v>6.9385000000000003</v>
      </c>
      <c r="G810" s="22">
        <f t="shared" si="183"/>
        <v>14.9444</v>
      </c>
      <c r="H810" s="22">
        <f t="shared" si="184"/>
        <v>9.3401999999999994</v>
      </c>
      <c r="I810" s="22">
        <f t="shared" si="185"/>
        <v>13.3432</v>
      </c>
      <c r="J810" s="22">
        <f t="shared" si="186"/>
        <v>8.0059000000000005</v>
      </c>
      <c r="K810" s="38">
        <f t="shared" si="187"/>
        <v>5.3372999999999999</v>
      </c>
      <c r="L810" s="31"/>
      <c r="M810" s="44">
        <f t="shared" si="189"/>
        <v>231.14</v>
      </c>
      <c r="N810" s="20">
        <f t="shared" si="190"/>
        <v>462.29</v>
      </c>
      <c r="O810" s="45">
        <f t="shared" si="191"/>
        <v>693.43</v>
      </c>
      <c r="P810" s="105"/>
      <c r="Q810" s="145">
        <v>2</v>
      </c>
      <c r="R810" s="44">
        <f>ROUND(index!$O$33+(C810*12)*index!$O$34,2)</f>
        <v>1675.79</v>
      </c>
      <c r="S810" s="45">
        <f>ROUND(index!$O$37+(C810*12)*index!$O$38,2)</f>
        <v>953.97</v>
      </c>
      <c r="T810" s="31"/>
      <c r="U810" s="145">
        <v>2</v>
      </c>
      <c r="V810" s="259">
        <f>ROUND(index!$O$41+(C810*12)*index!$O$42,2)</f>
        <v>2629.76</v>
      </c>
    </row>
    <row r="811" spans="1:22" x14ac:dyDescent="0.25">
      <c r="A811" s="108">
        <v>3</v>
      </c>
      <c r="B811" s="164">
        <f t="shared" si="181"/>
        <v>4350.21</v>
      </c>
      <c r="C811" s="344">
        <f>ROUND(B811*index!$O$8,2)</f>
        <v>4525.96</v>
      </c>
      <c r="D811" s="216">
        <f t="shared" si="188"/>
        <v>27.485600000000002</v>
      </c>
      <c r="E811" s="31"/>
      <c r="F811" s="37">
        <f t="shared" si="182"/>
        <v>7.1463000000000001</v>
      </c>
      <c r="G811" s="22">
        <f t="shared" si="183"/>
        <v>15.3919</v>
      </c>
      <c r="H811" s="22">
        <f t="shared" si="184"/>
        <v>9.6199999999999992</v>
      </c>
      <c r="I811" s="22">
        <f t="shared" si="185"/>
        <v>13.742800000000001</v>
      </c>
      <c r="J811" s="22">
        <f t="shared" si="186"/>
        <v>8.2456999999999994</v>
      </c>
      <c r="K811" s="38">
        <f t="shared" si="187"/>
        <v>5.4970999999999997</v>
      </c>
      <c r="L811" s="31"/>
      <c r="M811" s="44">
        <f t="shared" si="189"/>
        <v>238.07</v>
      </c>
      <c r="N811" s="20">
        <f t="shared" si="190"/>
        <v>476.13</v>
      </c>
      <c r="O811" s="45">
        <f t="shared" si="191"/>
        <v>714.2</v>
      </c>
      <c r="P811" s="105"/>
      <c r="Q811" s="145">
        <v>3</v>
      </c>
      <c r="R811" s="44">
        <f>ROUND(index!$O$33+(C811*12)*index!$O$34,2)</f>
        <v>1715.27</v>
      </c>
      <c r="S811" s="45">
        <f>ROUND(index!$O$37+(C811*12)*index!$O$38,2)</f>
        <v>962.34</v>
      </c>
      <c r="T811" s="31"/>
      <c r="U811" s="145">
        <v>3</v>
      </c>
      <c r="V811" s="259">
        <f>ROUND(index!$O$41+(C811*12)*index!$O$42,2)</f>
        <v>2677.61</v>
      </c>
    </row>
    <row r="812" spans="1:22" x14ac:dyDescent="0.25">
      <c r="A812" s="108">
        <v>4</v>
      </c>
      <c r="B812" s="164">
        <f t="shared" si="181"/>
        <v>4470.71</v>
      </c>
      <c r="C812" s="344">
        <f>ROUND(B812*index!$O$8,2)</f>
        <v>4651.33</v>
      </c>
      <c r="D812" s="216">
        <f t="shared" si="188"/>
        <v>28.2469</v>
      </c>
      <c r="E812" s="31"/>
      <c r="F812" s="37">
        <f t="shared" si="182"/>
        <v>7.3441999999999998</v>
      </c>
      <c r="G812" s="22">
        <f t="shared" si="183"/>
        <v>15.818300000000001</v>
      </c>
      <c r="H812" s="22">
        <f t="shared" si="184"/>
        <v>9.8864000000000001</v>
      </c>
      <c r="I812" s="22">
        <f t="shared" si="185"/>
        <v>14.1235</v>
      </c>
      <c r="J812" s="22">
        <f t="shared" si="186"/>
        <v>8.4741</v>
      </c>
      <c r="K812" s="38">
        <f t="shared" si="187"/>
        <v>5.6494</v>
      </c>
      <c r="L812" s="31"/>
      <c r="M812" s="44">
        <f t="shared" si="189"/>
        <v>244.66</v>
      </c>
      <c r="N812" s="20">
        <f t="shared" si="190"/>
        <v>489.32</v>
      </c>
      <c r="O812" s="45">
        <f t="shared" si="191"/>
        <v>733.98</v>
      </c>
      <c r="P812" s="105"/>
      <c r="Q812" s="145">
        <v>4</v>
      </c>
      <c r="R812" s="44">
        <f>ROUND(index!$O$33+(C812*12)*index!$O$34,2)</f>
        <v>1752.88</v>
      </c>
      <c r="S812" s="45">
        <f>ROUND(index!$O$37+(C812*12)*index!$O$38,2)</f>
        <v>970.31</v>
      </c>
      <c r="T812" s="31"/>
      <c r="U812" s="145">
        <v>4</v>
      </c>
      <c r="V812" s="259">
        <f>ROUND(index!$O$41+(C812*12)*index!$O$42,2)</f>
        <v>2723.19</v>
      </c>
    </row>
    <row r="813" spans="1:22" x14ac:dyDescent="0.25">
      <c r="A813" s="108">
        <v>5</v>
      </c>
      <c r="B813" s="164">
        <f t="shared" si="181"/>
        <v>4585.2700000000004</v>
      </c>
      <c r="C813" s="344">
        <f>ROUND(B813*index!$O$8,2)</f>
        <v>4770.51</v>
      </c>
      <c r="D813" s="216">
        <f t="shared" si="188"/>
        <v>28.970700000000001</v>
      </c>
      <c r="E813" s="31"/>
      <c r="F813" s="37">
        <f t="shared" si="182"/>
        <v>7.5324</v>
      </c>
      <c r="G813" s="22">
        <f t="shared" si="183"/>
        <v>16.223600000000001</v>
      </c>
      <c r="H813" s="22">
        <f t="shared" si="184"/>
        <v>10.139699999999999</v>
      </c>
      <c r="I813" s="22">
        <f t="shared" si="185"/>
        <v>14.4854</v>
      </c>
      <c r="J813" s="22">
        <f t="shared" si="186"/>
        <v>8.6912000000000003</v>
      </c>
      <c r="K813" s="38">
        <f t="shared" si="187"/>
        <v>5.7941000000000003</v>
      </c>
      <c r="L813" s="31"/>
      <c r="M813" s="44">
        <f t="shared" si="189"/>
        <v>250.93</v>
      </c>
      <c r="N813" s="20">
        <f t="shared" si="190"/>
        <v>501.86</v>
      </c>
      <c r="O813" s="45">
        <f t="shared" si="191"/>
        <v>752.79</v>
      </c>
      <c r="P813" s="105"/>
      <c r="Q813" s="145">
        <v>5</v>
      </c>
      <c r="R813" s="44">
        <f>ROUND(index!$O$33+(C813*12)*index!$O$34,2)</f>
        <v>1788.63</v>
      </c>
      <c r="S813" s="45">
        <f>ROUND(index!$O$37+(C813*12)*index!$O$38,2)</f>
        <v>977.89</v>
      </c>
      <c r="T813" s="31"/>
      <c r="U813" s="145">
        <v>5</v>
      </c>
      <c r="V813" s="259">
        <f>ROUND(index!$O$41+(C813*12)*index!$O$42,2)</f>
        <v>2766.53</v>
      </c>
    </row>
    <row r="814" spans="1:22" x14ac:dyDescent="0.25">
      <c r="A814" s="108">
        <v>6</v>
      </c>
      <c r="B814" s="164">
        <f t="shared" si="181"/>
        <v>4693.9399999999996</v>
      </c>
      <c r="C814" s="344">
        <f>ROUND(B814*index!$O$8,2)</f>
        <v>4883.58</v>
      </c>
      <c r="D814" s="216">
        <f t="shared" si="188"/>
        <v>29.657399999999999</v>
      </c>
      <c r="E814" s="31"/>
      <c r="F814" s="37">
        <f t="shared" si="182"/>
        <v>7.7108999999999996</v>
      </c>
      <c r="G814" s="22">
        <f t="shared" si="183"/>
        <v>16.6081</v>
      </c>
      <c r="H814" s="22">
        <f t="shared" si="184"/>
        <v>10.380100000000001</v>
      </c>
      <c r="I814" s="22">
        <f t="shared" si="185"/>
        <v>14.8287</v>
      </c>
      <c r="J814" s="22">
        <f t="shared" si="186"/>
        <v>8.8971999999999998</v>
      </c>
      <c r="K814" s="38">
        <f t="shared" si="187"/>
        <v>5.9314999999999998</v>
      </c>
      <c r="L814" s="31"/>
      <c r="M814" s="44">
        <f t="shared" si="189"/>
        <v>256.88</v>
      </c>
      <c r="N814" s="20">
        <f t="shared" si="190"/>
        <v>513.75</v>
      </c>
      <c r="O814" s="45">
        <f t="shared" si="191"/>
        <v>770.63</v>
      </c>
      <c r="P814" s="105"/>
      <c r="Q814" s="145">
        <v>6</v>
      </c>
      <c r="R814" s="44">
        <f>ROUND(index!$O$33+(C814*12)*index!$O$34,2)</f>
        <v>1822.55</v>
      </c>
      <c r="S814" s="45">
        <f>ROUND(index!$O$37+(C814*12)*index!$O$38,2)</f>
        <v>985.09</v>
      </c>
      <c r="T814" s="31"/>
      <c r="U814" s="145">
        <v>6</v>
      </c>
      <c r="V814" s="259">
        <f>ROUND(index!$O$41+(C814*12)*index!$O$42,2)</f>
        <v>2807.64</v>
      </c>
    </row>
    <row r="815" spans="1:22" x14ac:dyDescent="0.25">
      <c r="A815" s="108">
        <v>7</v>
      </c>
      <c r="B815" s="164">
        <f t="shared" si="181"/>
        <v>4796.8500000000004</v>
      </c>
      <c r="C815" s="344">
        <f>ROUND(B815*index!$O$8,2)</f>
        <v>4990.6400000000003</v>
      </c>
      <c r="D815" s="216">
        <f t="shared" si="188"/>
        <v>30.307500000000001</v>
      </c>
      <c r="E815" s="31"/>
      <c r="F815" s="37">
        <f t="shared" si="182"/>
        <v>7.88</v>
      </c>
      <c r="G815" s="22">
        <f t="shared" si="183"/>
        <v>16.972200000000001</v>
      </c>
      <c r="H815" s="22">
        <f t="shared" si="184"/>
        <v>10.6076</v>
      </c>
      <c r="I815" s="22">
        <f t="shared" si="185"/>
        <v>15.1538</v>
      </c>
      <c r="J815" s="22">
        <f t="shared" si="186"/>
        <v>9.0922999999999998</v>
      </c>
      <c r="K815" s="38">
        <f t="shared" si="187"/>
        <v>6.0614999999999997</v>
      </c>
      <c r="L815" s="31"/>
      <c r="M815" s="44">
        <f t="shared" si="189"/>
        <v>262.51</v>
      </c>
      <c r="N815" s="20">
        <f t="shared" si="190"/>
        <v>525.02</v>
      </c>
      <c r="O815" s="45">
        <f t="shared" si="191"/>
        <v>787.52</v>
      </c>
      <c r="P815" s="105"/>
      <c r="Q815" s="145">
        <v>7</v>
      </c>
      <c r="R815" s="44">
        <f>ROUND(index!$O$33+(C815*12)*index!$O$34,2)</f>
        <v>1854.67</v>
      </c>
      <c r="S815" s="45">
        <f>ROUND(index!$O$37+(C815*12)*index!$O$38,2)</f>
        <v>991.89</v>
      </c>
      <c r="T815" s="31"/>
      <c r="U815" s="145">
        <v>7</v>
      </c>
      <c r="V815" s="259">
        <f>ROUND(index!$O$41+(C815*12)*index!$O$42,2)</f>
        <v>2846.57</v>
      </c>
    </row>
    <row r="816" spans="1:22" x14ac:dyDescent="0.25">
      <c r="A816" s="108">
        <v>8</v>
      </c>
      <c r="B816" s="164">
        <f t="shared" si="181"/>
        <v>4894.13</v>
      </c>
      <c r="C816" s="344">
        <f>ROUND(B816*index!$O$8,2)</f>
        <v>5091.8500000000004</v>
      </c>
      <c r="D816" s="216">
        <f t="shared" si="188"/>
        <v>30.9222</v>
      </c>
      <c r="E816" s="31"/>
      <c r="F816" s="37">
        <f t="shared" si="182"/>
        <v>8.0397999999999996</v>
      </c>
      <c r="G816" s="22">
        <f t="shared" si="183"/>
        <v>17.316400000000002</v>
      </c>
      <c r="H816" s="22">
        <f t="shared" si="184"/>
        <v>10.822800000000001</v>
      </c>
      <c r="I816" s="22">
        <f t="shared" si="185"/>
        <v>15.4611</v>
      </c>
      <c r="J816" s="22">
        <f t="shared" si="186"/>
        <v>9.2766999999999999</v>
      </c>
      <c r="K816" s="38">
        <f t="shared" si="187"/>
        <v>6.1844000000000001</v>
      </c>
      <c r="L816" s="31"/>
      <c r="M816" s="44">
        <f t="shared" si="189"/>
        <v>267.83</v>
      </c>
      <c r="N816" s="20">
        <f t="shared" si="190"/>
        <v>535.66</v>
      </c>
      <c r="O816" s="45">
        <f t="shared" si="191"/>
        <v>803.49</v>
      </c>
      <c r="P816" s="105"/>
      <c r="Q816" s="145">
        <v>8</v>
      </c>
      <c r="R816" s="44">
        <f>ROUND(index!$O$33+(C816*12)*index!$O$34,2)</f>
        <v>1885.04</v>
      </c>
      <c r="S816" s="45">
        <f>ROUND(index!$O$37+(C816*12)*index!$O$38,2)</f>
        <v>998.33</v>
      </c>
      <c r="T816" s="31"/>
      <c r="U816" s="145">
        <v>8</v>
      </c>
      <c r="V816" s="259">
        <f>ROUND(index!$O$41+(C816*12)*index!$O$42,2)</f>
        <v>2883.37</v>
      </c>
    </row>
    <row r="817" spans="1:22" x14ac:dyDescent="0.25">
      <c r="A817" s="108">
        <v>9</v>
      </c>
      <c r="B817" s="164">
        <f t="shared" si="181"/>
        <v>4985.9399999999996</v>
      </c>
      <c r="C817" s="344">
        <f>ROUND(B817*index!$O$8,2)</f>
        <v>5187.37</v>
      </c>
      <c r="D817" s="216">
        <f t="shared" si="188"/>
        <v>31.502199999999998</v>
      </c>
      <c r="E817" s="31"/>
      <c r="F817" s="37">
        <f t="shared" si="182"/>
        <v>8.1905999999999999</v>
      </c>
      <c r="G817" s="22">
        <f t="shared" si="183"/>
        <v>17.641200000000001</v>
      </c>
      <c r="H817" s="22">
        <f t="shared" si="184"/>
        <v>11.0258</v>
      </c>
      <c r="I817" s="22">
        <f t="shared" si="185"/>
        <v>15.751099999999999</v>
      </c>
      <c r="J817" s="22">
        <f t="shared" si="186"/>
        <v>9.4506999999999994</v>
      </c>
      <c r="K817" s="38">
        <f t="shared" si="187"/>
        <v>6.3003999999999998</v>
      </c>
      <c r="L817" s="31"/>
      <c r="M817" s="44">
        <f t="shared" si="189"/>
        <v>272.86</v>
      </c>
      <c r="N817" s="20">
        <f t="shared" si="190"/>
        <v>545.71</v>
      </c>
      <c r="O817" s="45">
        <f t="shared" si="191"/>
        <v>818.57</v>
      </c>
      <c r="P817" s="105"/>
      <c r="Q817" s="145">
        <v>9</v>
      </c>
      <c r="R817" s="44">
        <f>ROUND(index!$O$33+(C817*12)*index!$O$34,2)</f>
        <v>1913.69</v>
      </c>
      <c r="S817" s="45">
        <f>ROUND(index!$O$37+(C817*12)*index!$O$38,2)</f>
        <v>1004.41</v>
      </c>
      <c r="T817" s="31"/>
      <c r="U817" s="145">
        <v>9</v>
      </c>
      <c r="V817" s="259">
        <f>ROUND(index!$O$41+(C817*12)*index!$O$42,2)</f>
        <v>2918.1</v>
      </c>
    </row>
    <row r="818" spans="1:22" x14ac:dyDescent="0.25">
      <c r="A818" s="108">
        <v>10</v>
      </c>
      <c r="B818" s="164">
        <f t="shared" si="181"/>
        <v>5072.45</v>
      </c>
      <c r="C818" s="344">
        <f>ROUND(B818*index!$O$8,2)</f>
        <v>5277.38</v>
      </c>
      <c r="D818" s="216">
        <f t="shared" si="188"/>
        <v>32.048900000000003</v>
      </c>
      <c r="E818" s="31"/>
      <c r="F818" s="37">
        <f t="shared" si="182"/>
        <v>8.3327000000000009</v>
      </c>
      <c r="G818" s="22">
        <f t="shared" si="183"/>
        <v>17.947399999999998</v>
      </c>
      <c r="H818" s="22">
        <f t="shared" si="184"/>
        <v>11.2171</v>
      </c>
      <c r="I818" s="22">
        <f t="shared" si="185"/>
        <v>16.0245</v>
      </c>
      <c r="J818" s="22">
        <f t="shared" si="186"/>
        <v>9.6146999999999991</v>
      </c>
      <c r="K818" s="38">
        <f t="shared" si="187"/>
        <v>6.4097999999999997</v>
      </c>
      <c r="L818" s="31"/>
      <c r="M818" s="44">
        <f t="shared" si="189"/>
        <v>277.58999999999997</v>
      </c>
      <c r="N818" s="20">
        <f t="shared" si="190"/>
        <v>555.17999999999995</v>
      </c>
      <c r="O818" s="45">
        <f t="shared" si="191"/>
        <v>832.77</v>
      </c>
      <c r="P818" s="105"/>
      <c r="Q818" s="145">
        <v>10</v>
      </c>
      <c r="R818" s="44">
        <f>ROUND(index!$O$33+(C818*12)*index!$O$34,2)</f>
        <v>1940.69</v>
      </c>
      <c r="S818" s="45">
        <f>ROUND(index!$O$37+(C818*12)*index!$O$38,2)</f>
        <v>1010.13</v>
      </c>
      <c r="T818" s="31"/>
      <c r="U818" s="145">
        <v>10</v>
      </c>
      <c r="V818" s="259">
        <f>ROUND(index!$O$41+(C818*12)*index!$O$42,2)</f>
        <v>2950.83</v>
      </c>
    </row>
    <row r="819" spans="1:22" x14ac:dyDescent="0.25">
      <c r="A819" s="108">
        <v>11</v>
      </c>
      <c r="B819" s="164">
        <f t="shared" si="181"/>
        <v>5153.87</v>
      </c>
      <c r="C819" s="344">
        <f>ROUND(B819*index!$O$8,2)</f>
        <v>5362.09</v>
      </c>
      <c r="D819" s="216">
        <f t="shared" si="188"/>
        <v>32.563299999999998</v>
      </c>
      <c r="E819" s="31"/>
      <c r="F819" s="37">
        <f t="shared" si="182"/>
        <v>8.4664999999999999</v>
      </c>
      <c r="G819" s="22">
        <f t="shared" si="183"/>
        <v>18.235399999999998</v>
      </c>
      <c r="H819" s="22">
        <f t="shared" si="184"/>
        <v>11.3972</v>
      </c>
      <c r="I819" s="22">
        <f t="shared" si="185"/>
        <v>16.281700000000001</v>
      </c>
      <c r="J819" s="22">
        <f t="shared" si="186"/>
        <v>9.7690000000000001</v>
      </c>
      <c r="K819" s="38">
        <f t="shared" si="187"/>
        <v>6.5126999999999997</v>
      </c>
      <c r="L819" s="31"/>
      <c r="M819" s="44">
        <f t="shared" si="189"/>
        <v>282.05</v>
      </c>
      <c r="N819" s="20">
        <f t="shared" si="190"/>
        <v>564.09</v>
      </c>
      <c r="O819" s="45">
        <f t="shared" si="191"/>
        <v>846.14</v>
      </c>
      <c r="P819" s="105"/>
      <c r="Q819" s="145">
        <v>11</v>
      </c>
      <c r="R819" s="44">
        <f>ROUND(index!$O$33+(C819*12)*index!$O$34,2)</f>
        <v>1966.11</v>
      </c>
      <c r="S819" s="45">
        <f>ROUND(index!$O$37+(C819*12)*index!$O$38,2)</f>
        <v>1015.52</v>
      </c>
      <c r="T819" s="31"/>
      <c r="U819" s="145">
        <v>11</v>
      </c>
      <c r="V819" s="259">
        <f>ROUND(index!$O$41+(C819*12)*index!$O$42,2)</f>
        <v>2981.63</v>
      </c>
    </row>
    <row r="820" spans="1:22" x14ac:dyDescent="0.25">
      <c r="A820" s="108">
        <v>12</v>
      </c>
      <c r="B820" s="164">
        <f t="shared" si="181"/>
        <v>5230.3900000000003</v>
      </c>
      <c r="C820" s="344">
        <f>ROUND(B820*index!$O$8,2)</f>
        <v>5441.7</v>
      </c>
      <c r="D820" s="216">
        <f t="shared" si="188"/>
        <v>33.046799999999998</v>
      </c>
      <c r="E820" s="31"/>
      <c r="F820" s="37">
        <f t="shared" si="182"/>
        <v>8.5922000000000001</v>
      </c>
      <c r="G820" s="22">
        <f t="shared" si="183"/>
        <v>18.5062</v>
      </c>
      <c r="H820" s="22">
        <f t="shared" si="184"/>
        <v>11.5664</v>
      </c>
      <c r="I820" s="22">
        <f t="shared" si="185"/>
        <v>16.523399999999999</v>
      </c>
      <c r="J820" s="22">
        <f t="shared" si="186"/>
        <v>9.9139999999999997</v>
      </c>
      <c r="K820" s="38">
        <f t="shared" si="187"/>
        <v>6.6093999999999999</v>
      </c>
      <c r="L820" s="31"/>
      <c r="M820" s="44">
        <f t="shared" si="189"/>
        <v>286.23</v>
      </c>
      <c r="N820" s="20">
        <f t="shared" si="190"/>
        <v>572.47</v>
      </c>
      <c r="O820" s="45">
        <f t="shared" si="191"/>
        <v>858.7</v>
      </c>
      <c r="P820" s="105"/>
      <c r="Q820" s="145">
        <v>12</v>
      </c>
      <c r="R820" s="44">
        <f>ROUND(index!$O$33+(C820*12)*index!$O$34,2)</f>
        <v>1989.99</v>
      </c>
      <c r="S820" s="45">
        <f>ROUND(index!$O$37+(C820*12)*index!$O$38,2)</f>
        <v>1020.58</v>
      </c>
      <c r="T820" s="31"/>
      <c r="U820" s="145">
        <v>12</v>
      </c>
      <c r="V820" s="259">
        <f>ROUND(index!$O$41+(C820*12)*index!$O$42,2)</f>
        <v>3010.57</v>
      </c>
    </row>
    <row r="821" spans="1:22" x14ac:dyDescent="0.25">
      <c r="A821" s="108">
        <v>13</v>
      </c>
      <c r="B821" s="164">
        <f t="shared" si="181"/>
        <v>5302.22</v>
      </c>
      <c r="C821" s="344">
        <f>ROUND(B821*index!$O$8,2)</f>
        <v>5516.43</v>
      </c>
      <c r="D821" s="216">
        <f t="shared" si="188"/>
        <v>33.500599999999999</v>
      </c>
      <c r="E821" s="31"/>
      <c r="F821" s="37">
        <f t="shared" si="182"/>
        <v>8.7102000000000004</v>
      </c>
      <c r="G821" s="22">
        <f t="shared" si="183"/>
        <v>18.760300000000001</v>
      </c>
      <c r="H821" s="22">
        <f t="shared" si="184"/>
        <v>11.725199999999999</v>
      </c>
      <c r="I821" s="22">
        <f t="shared" si="185"/>
        <v>16.750299999999999</v>
      </c>
      <c r="J821" s="22">
        <f t="shared" si="186"/>
        <v>10.0502</v>
      </c>
      <c r="K821" s="38">
        <f t="shared" si="187"/>
        <v>6.7000999999999999</v>
      </c>
      <c r="L821" s="31"/>
      <c r="M821" s="44">
        <f t="shared" si="189"/>
        <v>290.16000000000003</v>
      </c>
      <c r="N821" s="20">
        <f t="shared" si="190"/>
        <v>580.33000000000004</v>
      </c>
      <c r="O821" s="45">
        <f t="shared" si="191"/>
        <v>870.49</v>
      </c>
      <c r="P821" s="105"/>
      <c r="Q821" s="145">
        <v>13</v>
      </c>
      <c r="R821" s="44">
        <f>ROUND(index!$O$33+(C821*12)*index!$O$34,2)</f>
        <v>2012.41</v>
      </c>
      <c r="S821" s="45">
        <f>ROUND(index!$O$37+(C821*12)*index!$O$38,2)</f>
        <v>1025.33</v>
      </c>
      <c r="T821" s="31"/>
      <c r="U821" s="145">
        <v>13</v>
      </c>
      <c r="V821" s="259">
        <f>ROUND(index!$O$41+(C821*12)*index!$O$42,2)</f>
        <v>3037.74</v>
      </c>
    </row>
    <row r="822" spans="1:22" x14ac:dyDescent="0.25">
      <c r="A822" s="108">
        <v>14</v>
      </c>
      <c r="B822" s="164">
        <f t="shared" si="181"/>
        <v>5369.57</v>
      </c>
      <c r="C822" s="344">
        <f>ROUND(B822*index!$O$8,2)</f>
        <v>5586.5</v>
      </c>
      <c r="D822" s="216">
        <f t="shared" si="188"/>
        <v>33.926099999999998</v>
      </c>
      <c r="E822" s="31"/>
      <c r="F822" s="37">
        <f t="shared" si="182"/>
        <v>8.8208000000000002</v>
      </c>
      <c r="G822" s="22">
        <f t="shared" si="183"/>
        <v>18.9986</v>
      </c>
      <c r="H822" s="22">
        <f t="shared" si="184"/>
        <v>11.8741</v>
      </c>
      <c r="I822" s="22">
        <f t="shared" si="185"/>
        <v>16.963100000000001</v>
      </c>
      <c r="J822" s="22">
        <f t="shared" si="186"/>
        <v>10.1778</v>
      </c>
      <c r="K822" s="38">
        <f t="shared" si="187"/>
        <v>6.7851999999999997</v>
      </c>
      <c r="L822" s="31"/>
      <c r="M822" s="44">
        <f t="shared" si="189"/>
        <v>293.85000000000002</v>
      </c>
      <c r="N822" s="20">
        <f t="shared" si="190"/>
        <v>587.70000000000005</v>
      </c>
      <c r="O822" s="45">
        <f t="shared" si="191"/>
        <v>881.55</v>
      </c>
      <c r="P822" s="105"/>
      <c r="Q822" s="145">
        <v>14</v>
      </c>
      <c r="R822" s="44">
        <f>ROUND(index!$O$33+(C822*12)*index!$O$34,2)</f>
        <v>2033.43</v>
      </c>
      <c r="S822" s="45">
        <f>ROUND(index!$O$37+(C822*12)*index!$O$38,2)</f>
        <v>1029.79</v>
      </c>
      <c r="T822" s="31"/>
      <c r="U822" s="145">
        <v>14</v>
      </c>
      <c r="V822" s="259">
        <f>ROUND(index!$O$41+(C822*12)*index!$O$42,2)</f>
        <v>3063.22</v>
      </c>
    </row>
    <row r="823" spans="1:22" x14ac:dyDescent="0.25">
      <c r="A823" s="108">
        <v>15</v>
      </c>
      <c r="B823" s="164">
        <f t="shared" si="181"/>
        <v>5432.67</v>
      </c>
      <c r="C823" s="344">
        <f>ROUND(B823*index!$O$8,2)</f>
        <v>5652.15</v>
      </c>
      <c r="D823" s="216">
        <f t="shared" si="188"/>
        <v>34.324800000000003</v>
      </c>
      <c r="E823" s="31"/>
      <c r="F823" s="37">
        <f t="shared" si="182"/>
        <v>8.9244000000000003</v>
      </c>
      <c r="G823" s="22">
        <f t="shared" si="183"/>
        <v>19.221900000000002</v>
      </c>
      <c r="H823" s="22">
        <f t="shared" si="184"/>
        <v>12.0137</v>
      </c>
      <c r="I823" s="22">
        <f t="shared" si="185"/>
        <v>17.162400000000002</v>
      </c>
      <c r="J823" s="22">
        <f t="shared" si="186"/>
        <v>10.2974</v>
      </c>
      <c r="K823" s="38">
        <f t="shared" si="187"/>
        <v>6.8650000000000002</v>
      </c>
      <c r="L823" s="31"/>
      <c r="M823" s="44">
        <f t="shared" si="189"/>
        <v>297.3</v>
      </c>
      <c r="N823" s="20">
        <f t="shared" si="190"/>
        <v>594.61</v>
      </c>
      <c r="O823" s="45">
        <f t="shared" si="191"/>
        <v>891.91</v>
      </c>
      <c r="P823" s="105"/>
      <c r="Q823" s="145">
        <v>15</v>
      </c>
      <c r="R823" s="44">
        <f>ROUND(index!$O$33+(C823*12)*index!$O$34,2)</f>
        <v>2053.13</v>
      </c>
      <c r="S823" s="45">
        <f>ROUND(index!$O$37+(C823*12)*index!$O$38,2)</f>
        <v>1033.97</v>
      </c>
      <c r="T823" s="31"/>
      <c r="U823" s="145">
        <v>15</v>
      </c>
      <c r="V823" s="259">
        <f>ROUND(index!$O$41+(C823*12)*index!$O$42,2)</f>
        <v>3087.09</v>
      </c>
    </row>
    <row r="824" spans="1:22" x14ac:dyDescent="0.25">
      <c r="A824" s="108">
        <v>16</v>
      </c>
      <c r="B824" s="164">
        <f t="shared" si="181"/>
        <v>5490.03</v>
      </c>
      <c r="C824" s="344">
        <f>ROUND(B824*index!$O$8,2)</f>
        <v>5711.83</v>
      </c>
      <c r="D824" s="216">
        <f t="shared" si="188"/>
        <v>34.687199999999997</v>
      </c>
      <c r="E824" s="31"/>
      <c r="F824" s="37">
        <f t="shared" si="182"/>
        <v>9.0187000000000008</v>
      </c>
      <c r="G824" s="22">
        <f t="shared" si="183"/>
        <v>19.424800000000001</v>
      </c>
      <c r="H824" s="22">
        <f t="shared" si="184"/>
        <v>12.140499999999999</v>
      </c>
      <c r="I824" s="22">
        <f t="shared" si="185"/>
        <v>17.343599999999999</v>
      </c>
      <c r="J824" s="22">
        <f t="shared" si="186"/>
        <v>10.4062</v>
      </c>
      <c r="K824" s="38">
        <f t="shared" si="187"/>
        <v>6.9374000000000002</v>
      </c>
      <c r="L824" s="31"/>
      <c r="M824" s="44">
        <f t="shared" si="189"/>
        <v>300.44</v>
      </c>
      <c r="N824" s="20">
        <f t="shared" si="190"/>
        <v>600.88</v>
      </c>
      <c r="O824" s="45">
        <f t="shared" si="191"/>
        <v>901.33</v>
      </c>
      <c r="P824" s="105"/>
      <c r="Q824" s="145">
        <v>16</v>
      </c>
      <c r="R824" s="44">
        <f>ROUND(index!$O$33+(C824*12)*index!$O$34,2)</f>
        <v>2071.0300000000002</v>
      </c>
      <c r="S824" s="45">
        <f>ROUND(index!$O$37+(C824*12)*index!$O$38,2)</f>
        <v>1037.76</v>
      </c>
      <c r="T824" s="31"/>
      <c r="U824" s="145">
        <v>16</v>
      </c>
      <c r="V824" s="259">
        <f>ROUND(index!$O$41+(C824*12)*index!$O$42,2)</f>
        <v>3108.79</v>
      </c>
    </row>
    <row r="825" spans="1:22" x14ac:dyDescent="0.25">
      <c r="A825" s="108">
        <v>17</v>
      </c>
      <c r="B825" s="164">
        <f t="shared" si="181"/>
        <v>5543.65</v>
      </c>
      <c r="C825" s="344">
        <f>ROUND(B825*index!$O$8,2)</f>
        <v>5767.61</v>
      </c>
      <c r="D825" s="216">
        <f t="shared" si="188"/>
        <v>35.026000000000003</v>
      </c>
      <c r="E825" s="31"/>
      <c r="F825" s="37">
        <f t="shared" si="182"/>
        <v>9.1067999999999998</v>
      </c>
      <c r="G825" s="22">
        <f t="shared" si="183"/>
        <v>19.614599999999999</v>
      </c>
      <c r="H825" s="22">
        <f t="shared" si="184"/>
        <v>12.2591</v>
      </c>
      <c r="I825" s="22">
        <f t="shared" si="185"/>
        <v>17.513000000000002</v>
      </c>
      <c r="J825" s="22">
        <f t="shared" si="186"/>
        <v>10.5078</v>
      </c>
      <c r="K825" s="38">
        <f t="shared" si="187"/>
        <v>7.0052000000000003</v>
      </c>
      <c r="L825" s="31"/>
      <c r="M825" s="44">
        <f t="shared" si="189"/>
        <v>303.38</v>
      </c>
      <c r="N825" s="20">
        <f t="shared" si="190"/>
        <v>606.75</v>
      </c>
      <c r="O825" s="45">
        <f t="shared" si="191"/>
        <v>910.13</v>
      </c>
      <c r="P825" s="105"/>
      <c r="Q825" s="145">
        <v>17</v>
      </c>
      <c r="R825" s="44">
        <f>ROUND(index!$O$33+(C825*12)*index!$O$34,2)</f>
        <v>2087.7600000000002</v>
      </c>
      <c r="S825" s="45">
        <f>ROUND(index!$O$37+(C825*12)*index!$O$38,2)</f>
        <v>1041.31</v>
      </c>
      <c r="T825" s="31"/>
      <c r="U825" s="145">
        <v>17</v>
      </c>
      <c r="V825" s="259">
        <f>ROUND(index!$O$41+(C825*12)*index!$O$42,2)</f>
        <v>3129.07</v>
      </c>
    </row>
    <row r="826" spans="1:22" x14ac:dyDescent="0.25">
      <c r="A826" s="108">
        <v>18</v>
      </c>
      <c r="B826" s="164">
        <f t="shared" si="181"/>
        <v>5593.73</v>
      </c>
      <c r="C826" s="344">
        <f>ROUND(B826*index!$O$8,2)</f>
        <v>5819.72</v>
      </c>
      <c r="D826" s="216">
        <f t="shared" si="188"/>
        <v>35.342399999999998</v>
      </c>
      <c r="E826" s="31"/>
      <c r="F826" s="37">
        <f t="shared" si="182"/>
        <v>9.1890000000000001</v>
      </c>
      <c r="G826" s="22">
        <f t="shared" si="183"/>
        <v>19.791699999999999</v>
      </c>
      <c r="H826" s="22">
        <f t="shared" si="184"/>
        <v>12.3698</v>
      </c>
      <c r="I826" s="22">
        <f t="shared" si="185"/>
        <v>17.671199999999999</v>
      </c>
      <c r="J826" s="22">
        <f t="shared" si="186"/>
        <v>10.6027</v>
      </c>
      <c r="K826" s="38">
        <f t="shared" si="187"/>
        <v>7.0685000000000002</v>
      </c>
      <c r="L826" s="31"/>
      <c r="M826" s="44">
        <f t="shared" si="189"/>
        <v>306.12</v>
      </c>
      <c r="N826" s="20">
        <f t="shared" si="190"/>
        <v>612.23</v>
      </c>
      <c r="O826" s="45">
        <f t="shared" si="191"/>
        <v>918.35</v>
      </c>
      <c r="P826" s="105"/>
      <c r="Q826" s="145">
        <v>18</v>
      </c>
      <c r="R826" s="44">
        <f>ROUND(index!$O$33+(C826*12)*index!$O$34,2)</f>
        <v>2103.4</v>
      </c>
      <c r="S826" s="45">
        <f>ROUND(index!$O$37+(C826*12)*index!$O$38,2)</f>
        <v>1044.6199999999999</v>
      </c>
      <c r="T826" s="31"/>
      <c r="U826" s="145">
        <v>18</v>
      </c>
      <c r="V826" s="259">
        <f>ROUND(index!$O$41+(C826*12)*index!$O$42,2)</f>
        <v>3148.02</v>
      </c>
    </row>
    <row r="827" spans="1:22" x14ac:dyDescent="0.25">
      <c r="A827" s="108">
        <v>19</v>
      </c>
      <c r="B827" s="164">
        <f t="shared" si="181"/>
        <v>5640.47</v>
      </c>
      <c r="C827" s="344">
        <f>ROUND(B827*index!$O$8,2)</f>
        <v>5868.34</v>
      </c>
      <c r="D827" s="216">
        <f t="shared" si="188"/>
        <v>35.637700000000002</v>
      </c>
      <c r="E827" s="31"/>
      <c r="F827" s="37">
        <f t="shared" si="182"/>
        <v>9.2658000000000005</v>
      </c>
      <c r="G827" s="22">
        <f t="shared" si="183"/>
        <v>19.957100000000001</v>
      </c>
      <c r="H827" s="22">
        <f t="shared" si="184"/>
        <v>12.4732</v>
      </c>
      <c r="I827" s="22">
        <f t="shared" si="185"/>
        <v>17.818899999999999</v>
      </c>
      <c r="J827" s="22">
        <f t="shared" si="186"/>
        <v>10.6913</v>
      </c>
      <c r="K827" s="38">
        <f t="shared" si="187"/>
        <v>7.1275000000000004</v>
      </c>
      <c r="L827" s="31"/>
      <c r="M827" s="44">
        <f t="shared" si="189"/>
        <v>308.67</v>
      </c>
      <c r="N827" s="20">
        <f t="shared" si="190"/>
        <v>617.35</v>
      </c>
      <c r="O827" s="45">
        <f t="shared" si="191"/>
        <v>926.02</v>
      </c>
      <c r="P827" s="105"/>
      <c r="Q827" s="145">
        <v>19</v>
      </c>
      <c r="R827" s="44">
        <f>ROUND(index!$O$33+(C827*12)*index!$O$34,2)</f>
        <v>2117.98</v>
      </c>
      <c r="S827" s="45">
        <f>ROUND(index!$O$37+(C827*12)*index!$O$38,2)</f>
        <v>1047.72</v>
      </c>
      <c r="T827" s="31"/>
      <c r="U827" s="145">
        <v>19</v>
      </c>
      <c r="V827" s="259">
        <f>ROUND(index!$O$41+(C827*12)*index!$O$42,2)</f>
        <v>3165.7</v>
      </c>
    </row>
    <row r="828" spans="1:22" x14ac:dyDescent="0.25">
      <c r="A828" s="108">
        <v>20</v>
      </c>
      <c r="B828" s="164">
        <f t="shared" si="181"/>
        <v>5684.07</v>
      </c>
      <c r="C828" s="344">
        <f>ROUND(B828*index!$O$8,2)</f>
        <v>5913.71</v>
      </c>
      <c r="D828" s="216">
        <f t="shared" si="188"/>
        <v>35.913200000000003</v>
      </c>
      <c r="E828" s="31"/>
      <c r="F828" s="37">
        <f t="shared" si="182"/>
        <v>9.3374000000000006</v>
      </c>
      <c r="G828" s="22">
        <f t="shared" si="183"/>
        <v>20.1114</v>
      </c>
      <c r="H828" s="22">
        <f t="shared" si="184"/>
        <v>12.569599999999999</v>
      </c>
      <c r="I828" s="22">
        <f t="shared" si="185"/>
        <v>17.956600000000002</v>
      </c>
      <c r="J828" s="22">
        <f t="shared" si="186"/>
        <v>10.773999999999999</v>
      </c>
      <c r="K828" s="38">
        <f t="shared" si="187"/>
        <v>7.1825999999999999</v>
      </c>
      <c r="L828" s="31"/>
      <c r="M828" s="44">
        <f t="shared" si="189"/>
        <v>311.06</v>
      </c>
      <c r="N828" s="20">
        <f t="shared" si="190"/>
        <v>622.12</v>
      </c>
      <c r="O828" s="45">
        <f t="shared" si="191"/>
        <v>933.18</v>
      </c>
      <c r="P828" s="105"/>
      <c r="Q828" s="145">
        <v>20</v>
      </c>
      <c r="R828" s="44">
        <f>ROUND(index!$O$33+(C828*12)*index!$O$34,2)</f>
        <v>2131.59</v>
      </c>
      <c r="S828" s="45">
        <f>ROUND(index!$O$37+(C828*12)*index!$O$38,2)</f>
        <v>1050.5999999999999</v>
      </c>
      <c r="T828" s="31"/>
      <c r="U828" s="145">
        <v>20</v>
      </c>
      <c r="V828" s="259">
        <f>ROUND(index!$O$41+(C828*12)*index!$O$42,2)</f>
        <v>3182.19</v>
      </c>
    </row>
    <row r="829" spans="1:22" x14ac:dyDescent="0.25">
      <c r="A829" s="108">
        <v>21</v>
      </c>
      <c r="B829" s="164">
        <f t="shared" si="181"/>
        <v>5724.71</v>
      </c>
      <c r="C829" s="344">
        <f>ROUND(B829*index!$O$8,2)</f>
        <v>5955.99</v>
      </c>
      <c r="D829" s="216">
        <f t="shared" si="188"/>
        <v>36.17</v>
      </c>
      <c r="E829" s="31"/>
      <c r="F829" s="37">
        <f t="shared" si="182"/>
        <v>9.4041999999999994</v>
      </c>
      <c r="G829" s="22">
        <f t="shared" si="183"/>
        <v>20.255199999999999</v>
      </c>
      <c r="H829" s="22">
        <f t="shared" si="184"/>
        <v>12.6595</v>
      </c>
      <c r="I829" s="22">
        <f t="shared" si="185"/>
        <v>18.085000000000001</v>
      </c>
      <c r="J829" s="22">
        <f t="shared" si="186"/>
        <v>10.851000000000001</v>
      </c>
      <c r="K829" s="38">
        <f t="shared" si="187"/>
        <v>7.234</v>
      </c>
      <c r="L829" s="31"/>
      <c r="M829" s="44">
        <f t="shared" si="189"/>
        <v>313.29000000000002</v>
      </c>
      <c r="N829" s="20">
        <f t="shared" si="190"/>
        <v>626.57000000000005</v>
      </c>
      <c r="O829" s="45">
        <f t="shared" si="191"/>
        <v>939.86</v>
      </c>
      <c r="P829" s="105"/>
      <c r="Q829" s="145">
        <v>21</v>
      </c>
      <c r="R829" s="44">
        <f>ROUND(index!$O$33+(C829*12)*index!$O$34,2)</f>
        <v>2144.2800000000002</v>
      </c>
      <c r="S829" s="45">
        <f>ROUND(index!$O$37+(C829*12)*index!$O$38,2)</f>
        <v>1053.29</v>
      </c>
      <c r="T829" s="31"/>
      <c r="U829" s="145">
        <v>21</v>
      </c>
      <c r="V829" s="259">
        <f>ROUND(index!$O$41+(C829*12)*index!$O$42,2)</f>
        <v>3197.57</v>
      </c>
    </row>
    <row r="830" spans="1:22" x14ac:dyDescent="0.25">
      <c r="A830" s="108">
        <v>22</v>
      </c>
      <c r="B830" s="164">
        <f t="shared" si="181"/>
        <v>5762.58</v>
      </c>
      <c r="C830" s="344">
        <f>ROUND(B830*index!$O$8,2)</f>
        <v>5995.39</v>
      </c>
      <c r="D830" s="216">
        <f t="shared" si="188"/>
        <v>36.409300000000002</v>
      </c>
      <c r="E830" s="31"/>
      <c r="F830" s="37">
        <f t="shared" si="182"/>
        <v>9.4664000000000001</v>
      </c>
      <c r="G830" s="22">
        <f t="shared" si="183"/>
        <v>20.389199999999999</v>
      </c>
      <c r="H830" s="22">
        <f t="shared" si="184"/>
        <v>12.7433</v>
      </c>
      <c r="I830" s="22">
        <f t="shared" si="185"/>
        <v>18.204699999999999</v>
      </c>
      <c r="J830" s="22">
        <f t="shared" si="186"/>
        <v>10.922800000000001</v>
      </c>
      <c r="K830" s="38">
        <f t="shared" si="187"/>
        <v>7.2819000000000003</v>
      </c>
      <c r="L830" s="31"/>
      <c r="M830" s="44">
        <f t="shared" si="189"/>
        <v>315.36</v>
      </c>
      <c r="N830" s="20">
        <f t="shared" si="190"/>
        <v>630.72</v>
      </c>
      <c r="O830" s="45">
        <f t="shared" si="191"/>
        <v>946.07</v>
      </c>
      <c r="P830" s="105"/>
      <c r="Q830" s="145">
        <v>22</v>
      </c>
      <c r="R830" s="44">
        <f>ROUND(index!$O$33+(C830*12)*index!$O$34,2)</f>
        <v>2156.1</v>
      </c>
      <c r="S830" s="45">
        <f>ROUND(index!$O$37+(C830*12)*index!$O$38,2)</f>
        <v>1055.8</v>
      </c>
      <c r="T830" s="31"/>
      <c r="U830" s="145">
        <v>22</v>
      </c>
      <c r="V830" s="259">
        <f>ROUND(index!$O$41+(C830*12)*index!$O$42,2)</f>
        <v>3211.89</v>
      </c>
    </row>
    <row r="831" spans="1:22" x14ac:dyDescent="0.25">
      <c r="A831" s="108">
        <v>23</v>
      </c>
      <c r="B831" s="164">
        <f t="shared" si="181"/>
        <v>5797.83</v>
      </c>
      <c r="C831" s="344">
        <f>ROUND(B831*index!$O$8,2)</f>
        <v>6032.06</v>
      </c>
      <c r="D831" s="216">
        <f t="shared" si="188"/>
        <v>36.631900000000002</v>
      </c>
      <c r="E831" s="31"/>
      <c r="F831" s="37">
        <f t="shared" si="182"/>
        <v>9.5243000000000002</v>
      </c>
      <c r="G831" s="22">
        <f t="shared" si="183"/>
        <v>20.5139</v>
      </c>
      <c r="H831" s="22">
        <f t="shared" si="184"/>
        <v>12.821199999999999</v>
      </c>
      <c r="I831" s="22">
        <f t="shared" si="185"/>
        <v>18.315999999999999</v>
      </c>
      <c r="J831" s="22">
        <f t="shared" si="186"/>
        <v>10.989599999999999</v>
      </c>
      <c r="K831" s="38">
        <f t="shared" si="187"/>
        <v>7.3263999999999996</v>
      </c>
      <c r="L831" s="31"/>
      <c r="M831" s="44">
        <f t="shared" si="189"/>
        <v>317.29000000000002</v>
      </c>
      <c r="N831" s="20">
        <f t="shared" si="190"/>
        <v>634.57000000000005</v>
      </c>
      <c r="O831" s="45">
        <f t="shared" si="191"/>
        <v>951.86</v>
      </c>
      <c r="P831" s="105"/>
      <c r="Q831" s="145">
        <v>23</v>
      </c>
      <c r="R831" s="44">
        <f>ROUND(index!$O$33+(C831*12)*index!$O$34,2)</f>
        <v>2167.1</v>
      </c>
      <c r="S831" s="45">
        <f>ROUND(index!$O$37+(C831*12)*index!$O$38,2)</f>
        <v>1058.1300000000001</v>
      </c>
      <c r="T831" s="31"/>
      <c r="U831" s="145">
        <v>23</v>
      </c>
      <c r="V831" s="259">
        <f>ROUND(index!$O$41+(C831*12)*index!$O$42,2)</f>
        <v>3225.23</v>
      </c>
    </row>
    <row r="832" spans="1:22" x14ac:dyDescent="0.25">
      <c r="A832" s="108">
        <v>24</v>
      </c>
      <c r="B832" s="164">
        <f t="shared" si="181"/>
        <v>5830.64</v>
      </c>
      <c r="C832" s="344">
        <f>ROUND(B832*index!$O$8,2)</f>
        <v>6066.2</v>
      </c>
      <c r="D832" s="216">
        <f t="shared" si="188"/>
        <v>36.839300000000001</v>
      </c>
      <c r="E832" s="31"/>
      <c r="F832" s="37">
        <f t="shared" si="182"/>
        <v>9.5782000000000007</v>
      </c>
      <c r="G832" s="22">
        <f t="shared" si="183"/>
        <v>20.63</v>
      </c>
      <c r="H832" s="22">
        <f t="shared" si="184"/>
        <v>12.893800000000001</v>
      </c>
      <c r="I832" s="22">
        <f t="shared" si="185"/>
        <v>18.419699999999999</v>
      </c>
      <c r="J832" s="22">
        <f t="shared" si="186"/>
        <v>11.0518</v>
      </c>
      <c r="K832" s="38">
        <f t="shared" si="187"/>
        <v>7.3678999999999997</v>
      </c>
      <c r="L832" s="31"/>
      <c r="M832" s="44">
        <f t="shared" si="189"/>
        <v>319.08</v>
      </c>
      <c r="N832" s="20">
        <f t="shared" si="190"/>
        <v>638.16</v>
      </c>
      <c r="O832" s="45">
        <f t="shared" si="191"/>
        <v>957.25</v>
      </c>
      <c r="P832" s="105"/>
      <c r="Q832" s="145">
        <v>24</v>
      </c>
      <c r="R832" s="44">
        <f>ROUND(index!$O$33+(C832*12)*index!$O$34,2)</f>
        <v>2177.34</v>
      </c>
      <c r="S832" s="45">
        <f>ROUND(index!$O$37+(C832*12)*index!$O$38,2)</f>
        <v>1060.3</v>
      </c>
      <c r="T832" s="31"/>
      <c r="U832" s="145">
        <v>24</v>
      </c>
      <c r="V832" s="259">
        <f>ROUND(index!$O$41+(C832*12)*index!$O$42,2)</f>
        <v>3237.64</v>
      </c>
    </row>
    <row r="833" spans="1:22" x14ac:dyDescent="0.25">
      <c r="A833" s="108">
        <v>25</v>
      </c>
      <c r="B833" s="164">
        <f t="shared" si="181"/>
        <v>5861.16</v>
      </c>
      <c r="C833" s="344">
        <f>ROUND(B833*index!$O$8,2)</f>
        <v>6097.95</v>
      </c>
      <c r="D833" s="216">
        <f t="shared" si="188"/>
        <v>37.0321</v>
      </c>
      <c r="E833" s="31"/>
      <c r="F833" s="37">
        <f t="shared" si="182"/>
        <v>9.6282999999999994</v>
      </c>
      <c r="G833" s="22">
        <f t="shared" si="183"/>
        <v>20.738</v>
      </c>
      <c r="H833" s="22">
        <f t="shared" si="184"/>
        <v>12.9612</v>
      </c>
      <c r="I833" s="22">
        <f t="shared" si="185"/>
        <v>18.516100000000002</v>
      </c>
      <c r="J833" s="22">
        <f t="shared" si="186"/>
        <v>11.1096</v>
      </c>
      <c r="K833" s="38">
        <f t="shared" si="187"/>
        <v>7.4063999999999997</v>
      </c>
      <c r="L833" s="31"/>
      <c r="M833" s="44">
        <f t="shared" si="189"/>
        <v>320.75</v>
      </c>
      <c r="N833" s="20">
        <f t="shared" si="190"/>
        <v>641.5</v>
      </c>
      <c r="O833" s="45">
        <f t="shared" si="191"/>
        <v>962.26</v>
      </c>
      <c r="P833" s="105"/>
      <c r="Q833" s="145">
        <v>25</v>
      </c>
      <c r="R833" s="44">
        <f>ROUND(index!$O$33+(C833*12)*index!$O$34,2)</f>
        <v>2186.87</v>
      </c>
      <c r="S833" s="45">
        <f>ROUND(index!$O$37+(C833*12)*index!$O$38,2)</f>
        <v>1062.32</v>
      </c>
      <c r="T833" s="31"/>
      <c r="U833" s="145">
        <v>25</v>
      </c>
      <c r="V833" s="259">
        <f>ROUND(index!$O$41+(C833*12)*index!$O$42,2)</f>
        <v>3249.18</v>
      </c>
    </row>
    <row r="834" spans="1:22" x14ac:dyDescent="0.25">
      <c r="A834" s="108">
        <v>26</v>
      </c>
      <c r="B834" s="164">
        <f t="shared" si="181"/>
        <v>5889.54</v>
      </c>
      <c r="C834" s="344">
        <f>ROUND(B834*index!$O$8,2)</f>
        <v>6127.48</v>
      </c>
      <c r="D834" s="216">
        <f t="shared" si="188"/>
        <v>37.211399999999998</v>
      </c>
      <c r="E834" s="31"/>
      <c r="F834" s="37">
        <f t="shared" si="182"/>
        <v>9.6750000000000007</v>
      </c>
      <c r="G834" s="22">
        <f t="shared" si="183"/>
        <v>20.8384</v>
      </c>
      <c r="H834" s="22">
        <f t="shared" si="184"/>
        <v>13.023999999999999</v>
      </c>
      <c r="I834" s="22">
        <f t="shared" si="185"/>
        <v>18.605699999999999</v>
      </c>
      <c r="J834" s="22">
        <f t="shared" si="186"/>
        <v>11.163399999999999</v>
      </c>
      <c r="K834" s="38">
        <f t="shared" si="187"/>
        <v>7.4423000000000004</v>
      </c>
      <c r="L834" s="31"/>
      <c r="M834" s="44">
        <f t="shared" si="189"/>
        <v>322.31</v>
      </c>
      <c r="N834" s="20">
        <f t="shared" si="190"/>
        <v>644.61</v>
      </c>
      <c r="O834" s="45">
        <f t="shared" si="191"/>
        <v>966.92</v>
      </c>
      <c r="P834" s="105"/>
      <c r="Q834" s="145">
        <v>26</v>
      </c>
      <c r="R834" s="44">
        <f>ROUND(index!$O$33+(C834*12)*index!$O$34,2)</f>
        <v>2195.7199999999998</v>
      </c>
      <c r="S834" s="45">
        <f>ROUND(index!$O$37+(C834*12)*index!$O$38,2)</f>
        <v>1064.2</v>
      </c>
      <c r="T834" s="31"/>
      <c r="U834" s="145">
        <v>26</v>
      </c>
      <c r="V834" s="259">
        <f>ROUND(index!$O$41+(C834*12)*index!$O$42,2)</f>
        <v>3259.92</v>
      </c>
    </row>
    <row r="835" spans="1:22" x14ac:dyDescent="0.25">
      <c r="A835" s="108">
        <v>27</v>
      </c>
      <c r="B835" s="164">
        <f t="shared" si="181"/>
        <v>5915.92</v>
      </c>
      <c r="C835" s="344">
        <f>ROUND(B835*index!$O$8,2)</f>
        <v>6154.92</v>
      </c>
      <c r="D835" s="216">
        <f t="shared" si="188"/>
        <v>37.378100000000003</v>
      </c>
      <c r="E835" s="31"/>
      <c r="F835" s="37">
        <f t="shared" si="182"/>
        <v>9.7182999999999993</v>
      </c>
      <c r="G835" s="22">
        <f t="shared" si="183"/>
        <v>20.931699999999999</v>
      </c>
      <c r="H835" s="22">
        <f t="shared" si="184"/>
        <v>13.0823</v>
      </c>
      <c r="I835" s="22">
        <f t="shared" si="185"/>
        <v>18.6891</v>
      </c>
      <c r="J835" s="22">
        <f t="shared" si="186"/>
        <v>11.2134</v>
      </c>
      <c r="K835" s="38">
        <f t="shared" si="187"/>
        <v>7.4756</v>
      </c>
      <c r="L835" s="31"/>
      <c r="M835" s="44">
        <f t="shared" si="189"/>
        <v>323.75</v>
      </c>
      <c r="N835" s="20">
        <f t="shared" si="190"/>
        <v>647.5</v>
      </c>
      <c r="O835" s="45">
        <f t="shared" si="191"/>
        <v>971.25</v>
      </c>
      <c r="P835" s="105"/>
      <c r="Q835" s="145">
        <v>27</v>
      </c>
      <c r="R835" s="44">
        <f>ROUND(index!$O$33+(C835*12)*index!$O$34,2)</f>
        <v>2203.96</v>
      </c>
      <c r="S835" s="45">
        <f>ROUND(index!$O$37+(C835*12)*index!$O$38,2)</f>
        <v>1065.94</v>
      </c>
      <c r="T835" s="31"/>
      <c r="U835" s="145">
        <v>27</v>
      </c>
      <c r="V835" s="259">
        <f>ROUND(index!$O$41+(C835*12)*index!$O$42,2)</f>
        <v>3269.9</v>
      </c>
    </row>
    <row r="836" spans="1:22" x14ac:dyDescent="0.25">
      <c r="A836" s="108">
        <v>28</v>
      </c>
      <c r="B836" s="164">
        <f t="shared" si="181"/>
        <v>5940.43</v>
      </c>
      <c r="C836" s="344">
        <f>ROUND(B836*index!$O$8,2)</f>
        <v>6180.42</v>
      </c>
      <c r="D836" s="216">
        <f t="shared" si="188"/>
        <v>37.532899999999998</v>
      </c>
      <c r="E836" s="31"/>
      <c r="F836" s="37">
        <f t="shared" si="182"/>
        <v>9.7585999999999995</v>
      </c>
      <c r="G836" s="22">
        <f t="shared" si="183"/>
        <v>21.0184</v>
      </c>
      <c r="H836" s="22">
        <f t="shared" si="184"/>
        <v>13.1365</v>
      </c>
      <c r="I836" s="22">
        <f t="shared" si="185"/>
        <v>18.766500000000001</v>
      </c>
      <c r="J836" s="22">
        <f t="shared" si="186"/>
        <v>11.2599</v>
      </c>
      <c r="K836" s="38">
        <f t="shared" si="187"/>
        <v>7.5065999999999997</v>
      </c>
      <c r="L836" s="31"/>
      <c r="M836" s="44">
        <f t="shared" si="189"/>
        <v>325.08999999999997</v>
      </c>
      <c r="N836" s="20">
        <f t="shared" si="190"/>
        <v>650.17999999999995</v>
      </c>
      <c r="O836" s="45">
        <f t="shared" si="191"/>
        <v>975.27</v>
      </c>
      <c r="P836" s="105"/>
      <c r="Q836" s="145">
        <v>28</v>
      </c>
      <c r="R836" s="44">
        <f>ROUND(index!$O$33+(C836*12)*index!$O$34,2)</f>
        <v>2211.61</v>
      </c>
      <c r="S836" s="45">
        <f>ROUND(index!$O$37+(C836*12)*index!$O$38,2)</f>
        <v>1067.56</v>
      </c>
      <c r="T836" s="31"/>
      <c r="U836" s="145">
        <v>28</v>
      </c>
      <c r="V836" s="259">
        <f>ROUND(index!$O$41+(C836*12)*index!$O$42,2)</f>
        <v>3279.17</v>
      </c>
    </row>
    <row r="837" spans="1:22" x14ac:dyDescent="0.25">
      <c r="A837" s="108">
        <v>29</v>
      </c>
      <c r="B837" s="164">
        <f t="shared" si="181"/>
        <v>5963.19</v>
      </c>
      <c r="C837" s="344">
        <f>ROUND(B837*index!$O$8,2)</f>
        <v>6204.1</v>
      </c>
      <c r="D837" s="216">
        <f t="shared" si="188"/>
        <v>37.676699999999997</v>
      </c>
      <c r="E837" s="31"/>
      <c r="F837" s="37">
        <f t="shared" si="182"/>
        <v>9.7958999999999996</v>
      </c>
      <c r="G837" s="22">
        <f t="shared" si="183"/>
        <v>21.099</v>
      </c>
      <c r="H837" s="22">
        <f t="shared" si="184"/>
        <v>13.1868</v>
      </c>
      <c r="I837" s="22">
        <f t="shared" si="185"/>
        <v>18.8384</v>
      </c>
      <c r="J837" s="22">
        <f t="shared" si="186"/>
        <v>11.303000000000001</v>
      </c>
      <c r="K837" s="38">
        <f t="shared" si="187"/>
        <v>7.5353000000000003</v>
      </c>
      <c r="L837" s="31"/>
      <c r="M837" s="44">
        <f t="shared" si="189"/>
        <v>326.33999999999997</v>
      </c>
      <c r="N837" s="20">
        <f t="shared" si="190"/>
        <v>652.66999999999996</v>
      </c>
      <c r="O837" s="45">
        <f t="shared" si="191"/>
        <v>979.01</v>
      </c>
      <c r="P837" s="105"/>
      <c r="Q837" s="145">
        <v>29</v>
      </c>
      <c r="R837" s="44">
        <f>ROUND(index!$O$33+(C837*12)*index!$O$34,2)</f>
        <v>2218.71</v>
      </c>
      <c r="S837" s="45">
        <f>ROUND(index!$O$37+(C837*12)*index!$O$38,2)</f>
        <v>1069.07</v>
      </c>
      <c r="T837" s="31"/>
      <c r="U837" s="145">
        <v>29</v>
      </c>
      <c r="V837" s="259">
        <f>ROUND(index!$O$41+(C837*12)*index!$O$42,2)</f>
        <v>3287.78</v>
      </c>
    </row>
    <row r="838" spans="1:22" x14ac:dyDescent="0.25">
      <c r="A838" s="108">
        <v>30</v>
      </c>
      <c r="B838" s="164">
        <f t="shared" si="181"/>
        <v>5984.33</v>
      </c>
      <c r="C838" s="344">
        <f>ROUND(B838*index!$O$8,2)</f>
        <v>6226.1</v>
      </c>
      <c r="D838" s="216">
        <f t="shared" si="188"/>
        <v>37.810299999999998</v>
      </c>
      <c r="E838" s="31"/>
      <c r="F838" s="37">
        <f t="shared" si="182"/>
        <v>9.8307000000000002</v>
      </c>
      <c r="G838" s="22">
        <f t="shared" si="183"/>
        <v>21.1738</v>
      </c>
      <c r="H838" s="22">
        <f t="shared" si="184"/>
        <v>13.233599999999999</v>
      </c>
      <c r="I838" s="22">
        <f t="shared" si="185"/>
        <v>18.905200000000001</v>
      </c>
      <c r="J838" s="22">
        <f t="shared" si="186"/>
        <v>11.3431</v>
      </c>
      <c r="K838" s="38">
        <f t="shared" si="187"/>
        <v>7.5621</v>
      </c>
      <c r="L838" s="31"/>
      <c r="M838" s="44">
        <f t="shared" si="189"/>
        <v>327.49</v>
      </c>
      <c r="N838" s="20">
        <f t="shared" si="190"/>
        <v>654.99</v>
      </c>
      <c r="O838" s="45">
        <f t="shared" si="191"/>
        <v>982.48</v>
      </c>
      <c r="P838" s="105"/>
      <c r="Q838" s="145">
        <v>30</v>
      </c>
      <c r="R838" s="44">
        <f>ROUND(index!$O$33+(C838*12)*index!$O$34,2)</f>
        <v>2225.31</v>
      </c>
      <c r="S838" s="45">
        <f>ROUND(index!$O$37+(C838*12)*index!$O$38,2)</f>
        <v>1070.47</v>
      </c>
      <c r="T838" s="31"/>
      <c r="U838" s="145">
        <v>30</v>
      </c>
      <c r="V838" s="259">
        <f>ROUND(index!$O$41+(C838*12)*index!$O$42,2)</f>
        <v>3295.78</v>
      </c>
    </row>
    <row r="839" spans="1:22" x14ac:dyDescent="0.25">
      <c r="A839" s="108">
        <v>31</v>
      </c>
      <c r="B839" s="164">
        <f t="shared" si="181"/>
        <v>6003.95</v>
      </c>
      <c r="C839" s="344">
        <f>ROUND(B839*index!$O$8,2)</f>
        <v>6246.51</v>
      </c>
      <c r="D839" s="216">
        <f t="shared" si="188"/>
        <v>37.9343</v>
      </c>
      <c r="E839" s="31"/>
      <c r="F839" s="37">
        <f t="shared" si="182"/>
        <v>9.8628999999999998</v>
      </c>
      <c r="G839" s="22">
        <f t="shared" si="183"/>
        <v>21.243200000000002</v>
      </c>
      <c r="H839" s="22">
        <f t="shared" si="184"/>
        <v>13.276999999999999</v>
      </c>
      <c r="I839" s="22">
        <f t="shared" si="185"/>
        <v>18.967199999999998</v>
      </c>
      <c r="J839" s="22">
        <f t="shared" si="186"/>
        <v>11.3803</v>
      </c>
      <c r="K839" s="38">
        <f t="shared" si="187"/>
        <v>7.5869</v>
      </c>
      <c r="L839" s="31"/>
      <c r="M839" s="44">
        <f t="shared" si="189"/>
        <v>328.57</v>
      </c>
      <c r="N839" s="20">
        <f t="shared" si="190"/>
        <v>657.13</v>
      </c>
      <c r="O839" s="45">
        <f t="shared" si="191"/>
        <v>985.7</v>
      </c>
      <c r="P839" s="105"/>
      <c r="Q839" s="145">
        <v>31</v>
      </c>
      <c r="R839" s="44">
        <f>ROUND(index!$O$33+(C839*12)*index!$O$34,2)</f>
        <v>2231.4299999999998</v>
      </c>
      <c r="S839" s="45">
        <f>ROUND(index!$O$37+(C839*12)*index!$O$38,2)</f>
        <v>1071.77</v>
      </c>
      <c r="T839" s="31"/>
      <c r="U839" s="145">
        <v>31</v>
      </c>
      <c r="V839" s="259">
        <f>ROUND(index!$O$41+(C839*12)*index!$O$42,2)</f>
        <v>3303.2</v>
      </c>
    </row>
    <row r="840" spans="1:22" x14ac:dyDescent="0.25">
      <c r="A840" s="109">
        <v>32</v>
      </c>
      <c r="B840" s="164">
        <f t="shared" si="181"/>
        <v>6022.16</v>
      </c>
      <c r="C840" s="344">
        <f>ROUND(B840*index!$O$8,2)</f>
        <v>6265.46</v>
      </c>
      <c r="D840" s="216">
        <f t="shared" si="188"/>
        <v>38.049399999999999</v>
      </c>
      <c r="E840" s="31"/>
      <c r="F840" s="37">
        <f t="shared" si="182"/>
        <v>9.8927999999999994</v>
      </c>
      <c r="G840" s="22">
        <f t="shared" si="183"/>
        <v>21.307700000000001</v>
      </c>
      <c r="H840" s="22">
        <f t="shared" si="184"/>
        <v>13.317299999999999</v>
      </c>
      <c r="I840" s="22">
        <f t="shared" si="185"/>
        <v>19.024699999999999</v>
      </c>
      <c r="J840" s="22">
        <f t="shared" si="186"/>
        <v>11.4148</v>
      </c>
      <c r="K840" s="38">
        <f t="shared" si="187"/>
        <v>7.6098999999999997</v>
      </c>
      <c r="L840" s="31"/>
      <c r="M840" s="44">
        <f t="shared" si="189"/>
        <v>329.56</v>
      </c>
      <c r="N840" s="20">
        <f t="shared" si="190"/>
        <v>659.13</v>
      </c>
      <c r="O840" s="45">
        <f t="shared" si="191"/>
        <v>988.69</v>
      </c>
      <c r="P840" s="105"/>
      <c r="Q840" s="146">
        <v>32</v>
      </c>
      <c r="R840" s="44">
        <f>ROUND(index!$O$33+(C840*12)*index!$O$34,2)</f>
        <v>2237.12</v>
      </c>
      <c r="S840" s="45">
        <f>ROUND(index!$O$37+(C840*12)*index!$O$38,2)</f>
        <v>1072.97</v>
      </c>
      <c r="T840" s="31"/>
      <c r="U840" s="146">
        <v>32</v>
      </c>
      <c r="V840" s="259">
        <f>ROUND(index!$O$41+(C840*12)*index!$O$42,2)</f>
        <v>3310.09</v>
      </c>
    </row>
    <row r="841" spans="1:22" x14ac:dyDescent="0.25">
      <c r="A841" s="109">
        <v>33</v>
      </c>
      <c r="B841" s="164">
        <f t="shared" si="181"/>
        <v>6039.06</v>
      </c>
      <c r="C841" s="344">
        <f>ROUND(B841*index!$O$8,2)</f>
        <v>6283.04</v>
      </c>
      <c r="D841" s="216">
        <f t="shared" si="188"/>
        <v>38.156100000000002</v>
      </c>
      <c r="E841" s="31"/>
      <c r="F841" s="37">
        <f t="shared" si="182"/>
        <v>9.9206000000000003</v>
      </c>
      <c r="G841" s="22">
        <f t="shared" si="183"/>
        <v>21.3674</v>
      </c>
      <c r="H841" s="22">
        <f t="shared" si="184"/>
        <v>13.3546</v>
      </c>
      <c r="I841" s="22">
        <f t="shared" si="185"/>
        <v>19.078099999999999</v>
      </c>
      <c r="J841" s="22">
        <f t="shared" si="186"/>
        <v>11.4468</v>
      </c>
      <c r="K841" s="38">
        <f t="shared" si="187"/>
        <v>7.6311999999999998</v>
      </c>
      <c r="L841" s="31"/>
      <c r="M841" s="44">
        <f t="shared" si="189"/>
        <v>330.49</v>
      </c>
      <c r="N841" s="20">
        <f t="shared" si="190"/>
        <v>660.98</v>
      </c>
      <c r="O841" s="45">
        <f t="shared" si="191"/>
        <v>991.46</v>
      </c>
      <c r="P841" s="105"/>
      <c r="Q841" s="146">
        <v>33</v>
      </c>
      <c r="R841" s="44">
        <f>ROUND(index!$O$33+(C841*12)*index!$O$34,2)</f>
        <v>2242.39</v>
      </c>
      <c r="S841" s="45">
        <f>ROUND(index!$O$37+(C841*12)*index!$O$38,2)</f>
        <v>1074.0899999999999</v>
      </c>
      <c r="T841" s="31"/>
      <c r="U841" s="146">
        <v>33</v>
      </c>
      <c r="V841" s="259">
        <f>ROUND(index!$O$41+(C841*12)*index!$O$42,2)</f>
        <v>3316.48</v>
      </c>
    </row>
    <row r="842" spans="1:22" x14ac:dyDescent="0.25">
      <c r="A842" s="109">
        <v>34</v>
      </c>
      <c r="B842" s="164">
        <f t="shared" si="181"/>
        <v>6054.73</v>
      </c>
      <c r="C842" s="344">
        <f>ROUND(B842*index!$O$8,2)</f>
        <v>6299.34</v>
      </c>
      <c r="D842" s="216">
        <f t="shared" si="188"/>
        <v>38.255099999999999</v>
      </c>
      <c r="E842" s="31"/>
      <c r="F842" s="37">
        <f t="shared" si="182"/>
        <v>9.9463000000000008</v>
      </c>
      <c r="G842" s="22">
        <f t="shared" si="183"/>
        <v>21.422899999999998</v>
      </c>
      <c r="H842" s="22">
        <f t="shared" si="184"/>
        <v>13.3893</v>
      </c>
      <c r="I842" s="22">
        <f t="shared" si="185"/>
        <v>19.127600000000001</v>
      </c>
      <c r="J842" s="22">
        <f t="shared" si="186"/>
        <v>11.4765</v>
      </c>
      <c r="K842" s="38">
        <f t="shared" si="187"/>
        <v>7.6509999999999998</v>
      </c>
      <c r="L842" s="31"/>
      <c r="M842" s="44">
        <f t="shared" si="189"/>
        <v>331.35</v>
      </c>
      <c r="N842" s="20">
        <f t="shared" si="190"/>
        <v>662.69</v>
      </c>
      <c r="O842" s="45">
        <f t="shared" si="191"/>
        <v>994.04</v>
      </c>
      <c r="P842" s="105"/>
      <c r="Q842" s="146">
        <v>34</v>
      </c>
      <c r="R842" s="44">
        <f>ROUND(index!$O$33+(C842*12)*index!$O$34,2)</f>
        <v>2247.2800000000002</v>
      </c>
      <c r="S842" s="45">
        <f>ROUND(index!$O$37+(C842*12)*index!$O$38,2)</f>
        <v>1075.1300000000001</v>
      </c>
      <c r="T842" s="31"/>
      <c r="U842" s="146">
        <v>34</v>
      </c>
      <c r="V842" s="259">
        <f>ROUND(index!$O$41+(C842*12)*index!$O$42,2)</f>
        <v>3322.41</v>
      </c>
    </row>
    <row r="843" spans="1:22" ht="13.8" thickBot="1" x14ac:dyDescent="0.3">
      <c r="A843" s="110">
        <v>35</v>
      </c>
      <c r="B843" s="313">
        <f t="shared" si="181"/>
        <v>6069.27</v>
      </c>
      <c r="C843" s="345">
        <f>ROUND(B843*index!$O$8,2)</f>
        <v>6314.47</v>
      </c>
      <c r="D843" s="217">
        <f t="shared" si="188"/>
        <v>38.347000000000001</v>
      </c>
      <c r="E843" s="31"/>
      <c r="F843" s="335">
        <f t="shared" si="182"/>
        <v>9.9702000000000002</v>
      </c>
      <c r="G843" s="336">
        <f t="shared" si="183"/>
        <v>21.474299999999999</v>
      </c>
      <c r="H843" s="336">
        <f t="shared" si="184"/>
        <v>13.4215</v>
      </c>
      <c r="I843" s="336">
        <f t="shared" si="185"/>
        <v>19.173500000000001</v>
      </c>
      <c r="J843" s="336">
        <f t="shared" si="186"/>
        <v>11.504099999999999</v>
      </c>
      <c r="K843" s="337">
        <f t="shared" si="187"/>
        <v>7.6694000000000004</v>
      </c>
      <c r="L843" s="31"/>
      <c r="M843" s="46">
        <f t="shared" si="189"/>
        <v>332.14</v>
      </c>
      <c r="N843" s="47">
        <f t="shared" si="190"/>
        <v>664.28</v>
      </c>
      <c r="O843" s="48">
        <f t="shared" si="191"/>
        <v>996.42</v>
      </c>
      <c r="P843" s="105"/>
      <c r="Q843" s="147">
        <v>35</v>
      </c>
      <c r="R843" s="46">
        <f>ROUND(index!$O$33+(C843*12)*index!$O$34,2)</f>
        <v>2251.8200000000002</v>
      </c>
      <c r="S843" s="48">
        <f>ROUND(index!$O$37+(C843*12)*index!$O$38,2)</f>
        <v>1076.0899999999999</v>
      </c>
      <c r="T843" s="31"/>
      <c r="U843" s="147">
        <v>35</v>
      </c>
      <c r="V843" s="260">
        <f>ROUND(index!$O$41+(C843*12)*index!$O$42,2)</f>
        <v>3327.91</v>
      </c>
    </row>
    <row r="850" spans="1:22" x14ac:dyDescent="0.25">
      <c r="C850" s="329"/>
      <c r="D850" s="170"/>
    </row>
    <row r="851" spans="1:22" ht="16.2" thickBot="1" x14ac:dyDescent="0.35">
      <c r="B851" s="346"/>
      <c r="C851" s="170"/>
      <c r="D851" s="170"/>
    </row>
    <row r="852" spans="1:22" ht="16.2" thickBot="1" x14ac:dyDescent="0.35">
      <c r="A852" s="32"/>
      <c r="B852" s="351" t="s">
        <v>186</v>
      </c>
      <c r="C852" s="347" t="s">
        <v>173</v>
      </c>
      <c r="D852" s="350"/>
      <c r="E852" s="32"/>
      <c r="F852" s="352" t="s">
        <v>197</v>
      </c>
      <c r="G852" s="353"/>
      <c r="H852" s="353"/>
      <c r="I852" s="353"/>
      <c r="J852" s="353"/>
      <c r="K852" s="354"/>
      <c r="L852" s="32"/>
      <c r="M852" s="352" t="s">
        <v>203</v>
      </c>
      <c r="N852" s="353"/>
      <c r="O852" s="354"/>
      <c r="P852" s="32"/>
      <c r="Q852" s="32"/>
      <c r="R852" s="355" t="s">
        <v>451</v>
      </c>
      <c r="S852" s="356" t="s">
        <v>451</v>
      </c>
      <c r="T852" s="32"/>
      <c r="U852" s="32"/>
      <c r="V852" s="357" t="s">
        <v>452</v>
      </c>
    </row>
    <row r="853" spans="1:22" x14ac:dyDescent="0.25">
      <c r="M853" s="24" t="s">
        <v>198</v>
      </c>
      <c r="N853" s="25" t="s">
        <v>199</v>
      </c>
      <c r="O853" s="26" t="s">
        <v>200</v>
      </c>
      <c r="R853" s="176"/>
      <c r="S853" s="176"/>
      <c r="V853" s="176"/>
    </row>
    <row r="854" spans="1:22" ht="16.2" thickBot="1" x14ac:dyDescent="0.35">
      <c r="B854" s="121" t="s">
        <v>179</v>
      </c>
      <c r="C854" s="121" t="s">
        <v>179</v>
      </c>
      <c r="D854" s="121" t="s">
        <v>179</v>
      </c>
      <c r="M854" s="27">
        <v>5.2600000000000001E-2</v>
      </c>
      <c r="N854" s="28">
        <v>0.1052</v>
      </c>
      <c r="O854" s="29">
        <v>0.1578</v>
      </c>
      <c r="R854" s="348"/>
      <c r="S854" s="348"/>
      <c r="V854" s="348"/>
    </row>
    <row r="855" spans="1:22" x14ac:dyDescent="0.25">
      <c r="A855" s="6"/>
      <c r="B855" s="1" t="s">
        <v>98</v>
      </c>
      <c r="C855" s="1" t="s">
        <v>469</v>
      </c>
      <c r="D855" s="1" t="s">
        <v>469</v>
      </c>
      <c r="E855" s="6"/>
      <c r="K855" s="176"/>
      <c r="L855" s="6"/>
      <c r="M855" s="176"/>
      <c r="N855" s="176"/>
      <c r="O855" s="176"/>
      <c r="P855" s="6"/>
      <c r="Q855" s="6"/>
      <c r="R855" s="349" t="s">
        <v>211</v>
      </c>
      <c r="S855" s="349" t="s">
        <v>210</v>
      </c>
      <c r="T855" s="6"/>
      <c r="U855" s="6"/>
      <c r="V855" s="349" t="s">
        <v>471</v>
      </c>
    </row>
    <row r="856" spans="1:22" ht="13.8" thickBot="1" x14ac:dyDescent="0.3">
      <c r="A856" s="13"/>
      <c r="B856" s="1" t="s">
        <v>34</v>
      </c>
      <c r="C856" s="1" t="s">
        <v>34</v>
      </c>
      <c r="D856" s="35" t="s">
        <v>470</v>
      </c>
      <c r="E856" s="13"/>
      <c r="F856" s="13" t="s">
        <v>201</v>
      </c>
      <c r="G856" s="13" t="s">
        <v>201</v>
      </c>
      <c r="H856" s="13" t="s">
        <v>201</v>
      </c>
      <c r="I856" s="13" t="s">
        <v>201</v>
      </c>
      <c r="J856" s="13" t="s">
        <v>201</v>
      </c>
      <c r="K856" s="13" t="s">
        <v>201</v>
      </c>
      <c r="L856" s="13"/>
      <c r="M856" s="13" t="s">
        <v>155</v>
      </c>
      <c r="N856" s="13" t="s">
        <v>155</v>
      </c>
      <c r="O856" s="13" t="s">
        <v>155</v>
      </c>
      <c r="P856" s="13"/>
      <c r="Q856" s="13"/>
      <c r="R856" s="160" t="s">
        <v>212</v>
      </c>
      <c r="S856" s="160" t="s">
        <v>212</v>
      </c>
      <c r="T856" s="13"/>
      <c r="U856" s="13"/>
      <c r="V856" s="160" t="s">
        <v>212</v>
      </c>
    </row>
    <row r="857" spans="1:22" ht="13.8" thickBot="1" x14ac:dyDescent="0.3">
      <c r="A857" s="34" t="s">
        <v>27</v>
      </c>
      <c r="B857" s="330" t="str">
        <f>$C$852</f>
        <v>cat 20</v>
      </c>
      <c r="C857" s="330" t="str">
        <f>$C$852</f>
        <v>cat 20</v>
      </c>
      <c r="D857" s="330" t="str">
        <f>$C$852</f>
        <v>cat 20</v>
      </c>
      <c r="E857" s="115"/>
      <c r="F857" s="114">
        <v>0.26</v>
      </c>
      <c r="G857" s="114">
        <v>0.56000000000000005</v>
      </c>
      <c r="H857" s="114">
        <v>0.35</v>
      </c>
      <c r="I857" s="114">
        <v>0.5</v>
      </c>
      <c r="J857" s="114">
        <v>0.3</v>
      </c>
      <c r="K857" s="114">
        <v>0.2</v>
      </c>
      <c r="L857" s="115"/>
      <c r="M857" s="211">
        <v>5.2600000000000001E-2</v>
      </c>
      <c r="N857" s="211">
        <v>0.1052</v>
      </c>
      <c r="O857" s="211">
        <v>0.1578</v>
      </c>
      <c r="P857" s="115"/>
      <c r="Q857" s="114" t="s">
        <v>27</v>
      </c>
      <c r="R857" s="330" t="str">
        <f>$C$852</f>
        <v>cat 20</v>
      </c>
      <c r="S857" s="330" t="str">
        <f>$C$852</f>
        <v>cat 20</v>
      </c>
      <c r="T857" s="115"/>
      <c r="U857" s="114" t="s">
        <v>27</v>
      </c>
      <c r="V857" s="330" t="str">
        <f>$C$852</f>
        <v>cat 20</v>
      </c>
    </row>
    <row r="858" spans="1:22" x14ac:dyDescent="0.25">
      <c r="A858" s="331">
        <v>0</v>
      </c>
      <c r="B858" s="164">
        <f t="shared" ref="B858:B893" si="192">VLOOKUP(C$852,ificbasisdoel,$A858+2,FALSE)</f>
        <v>4279.51</v>
      </c>
      <c r="C858" s="343">
        <f>ROUND(B858*index!$O$8,2)</f>
        <v>4452.3999999999996</v>
      </c>
      <c r="D858" s="215">
        <f>ROUND(C858*12/1976,4)</f>
        <v>27.038900000000002</v>
      </c>
      <c r="E858" s="31"/>
      <c r="F858" s="332">
        <f t="shared" ref="F858:F893" si="193">ROUND(D858*$F$8,4)</f>
        <v>7.0301</v>
      </c>
      <c r="G858" s="333">
        <f t="shared" ref="G858:G893" si="194">ROUND(D858*$G$8,4)</f>
        <v>15.1418</v>
      </c>
      <c r="H858" s="333">
        <f t="shared" ref="H858:H893" si="195">ROUND(D858*$H$8,4)</f>
        <v>9.4635999999999996</v>
      </c>
      <c r="I858" s="333">
        <f t="shared" ref="I858:I893" si="196">ROUND(D858*$I$8,4)</f>
        <v>13.519500000000001</v>
      </c>
      <c r="J858" s="333">
        <f t="shared" ref="J858:J893" si="197">ROUND(D858*$J$8,4)</f>
        <v>8.1117000000000008</v>
      </c>
      <c r="K858" s="334">
        <f t="shared" ref="K858:K893" si="198">ROUND(D858*$K$8,4)</f>
        <v>5.4077999999999999</v>
      </c>
      <c r="L858" s="31"/>
      <c r="M858" s="338">
        <f>ROUND(C858*$M$8,2)</f>
        <v>234.2</v>
      </c>
      <c r="N858" s="339">
        <f>ROUND(C858*$N$8,2)</f>
        <v>468.39</v>
      </c>
      <c r="O858" s="340">
        <f>ROUND(C858*$O$8,2)</f>
        <v>702.59</v>
      </c>
      <c r="P858" s="105"/>
      <c r="Q858" s="341">
        <v>0</v>
      </c>
      <c r="R858" s="338">
        <f>ROUND(index!$O$33+(C858*12)*index!$O$34,2)</f>
        <v>1693.2</v>
      </c>
      <c r="S858" s="340">
        <f>ROUND(index!$O$37+(C858*12)*index!$O$38,2)</f>
        <v>957.66</v>
      </c>
      <c r="T858" s="31"/>
      <c r="U858" s="341">
        <v>0</v>
      </c>
      <c r="V858" s="342">
        <f>ROUND(index!$O$41+(C858*12)*index!$O$42,2)</f>
        <v>2650.86</v>
      </c>
    </row>
    <row r="859" spans="1:22" x14ac:dyDescent="0.25">
      <c r="A859" s="108">
        <v>1</v>
      </c>
      <c r="B859" s="164">
        <f t="shared" si="192"/>
        <v>4429.29</v>
      </c>
      <c r="C859" s="344">
        <f>ROUND(B859*index!$O$8,2)</f>
        <v>4608.2299999999996</v>
      </c>
      <c r="D859" s="216">
        <f t="shared" ref="D859:D893" si="199">ROUND(C859*12/1976,4)</f>
        <v>27.985199999999999</v>
      </c>
      <c r="E859" s="31"/>
      <c r="F859" s="37">
        <f t="shared" si="193"/>
        <v>7.2762000000000002</v>
      </c>
      <c r="G859" s="22">
        <f t="shared" si="194"/>
        <v>15.6717</v>
      </c>
      <c r="H859" s="22">
        <f t="shared" si="195"/>
        <v>9.7948000000000004</v>
      </c>
      <c r="I859" s="22">
        <f t="shared" si="196"/>
        <v>13.992599999999999</v>
      </c>
      <c r="J859" s="22">
        <f t="shared" si="197"/>
        <v>8.3956</v>
      </c>
      <c r="K859" s="38">
        <f t="shared" si="198"/>
        <v>5.5970000000000004</v>
      </c>
      <c r="L859" s="31"/>
      <c r="M859" s="44">
        <f t="shared" ref="M859:M893" si="200">ROUND(C859*$M$8,2)</f>
        <v>242.39</v>
      </c>
      <c r="N859" s="20">
        <f t="shared" ref="N859:N893" si="201">ROUND(C859*$N$8,2)</f>
        <v>484.79</v>
      </c>
      <c r="O859" s="45">
        <f t="shared" ref="O859:O893" si="202">ROUND(C859*$O$8,2)</f>
        <v>727.18</v>
      </c>
      <c r="P859" s="105"/>
      <c r="Q859" s="145">
        <v>1</v>
      </c>
      <c r="R859" s="44">
        <f>ROUND(index!$O$33+(C859*12)*index!$O$34,2)</f>
        <v>1739.95</v>
      </c>
      <c r="S859" s="45">
        <f>ROUND(index!$O$37+(C859*12)*index!$O$38,2)</f>
        <v>967.57</v>
      </c>
      <c r="T859" s="31"/>
      <c r="U859" s="145">
        <v>1</v>
      </c>
      <c r="V859" s="259">
        <f>ROUND(index!$O$41+(C859*12)*index!$O$42,2)</f>
        <v>2707.52</v>
      </c>
    </row>
    <row r="860" spans="1:22" x14ac:dyDescent="0.25">
      <c r="A860" s="108">
        <v>2</v>
      </c>
      <c r="B860" s="164">
        <f t="shared" si="192"/>
        <v>4572.6899999999996</v>
      </c>
      <c r="C860" s="344">
        <f>ROUND(B860*index!$O$8,2)</f>
        <v>4757.43</v>
      </c>
      <c r="D860" s="216">
        <f t="shared" si="199"/>
        <v>28.891300000000001</v>
      </c>
      <c r="E860" s="31"/>
      <c r="F860" s="37">
        <f t="shared" si="193"/>
        <v>7.5117000000000003</v>
      </c>
      <c r="G860" s="22">
        <f t="shared" si="194"/>
        <v>16.179099999999998</v>
      </c>
      <c r="H860" s="22">
        <f t="shared" si="195"/>
        <v>10.112</v>
      </c>
      <c r="I860" s="22">
        <f t="shared" si="196"/>
        <v>14.4457</v>
      </c>
      <c r="J860" s="22">
        <f t="shared" si="197"/>
        <v>8.6674000000000007</v>
      </c>
      <c r="K860" s="38">
        <f t="shared" si="198"/>
        <v>5.7782999999999998</v>
      </c>
      <c r="L860" s="31"/>
      <c r="M860" s="44">
        <f t="shared" si="200"/>
        <v>250.24</v>
      </c>
      <c r="N860" s="20">
        <f t="shared" si="201"/>
        <v>500.48</v>
      </c>
      <c r="O860" s="45">
        <f t="shared" si="202"/>
        <v>750.72</v>
      </c>
      <c r="P860" s="105"/>
      <c r="Q860" s="145">
        <v>2</v>
      </c>
      <c r="R860" s="44">
        <f>ROUND(index!$O$33+(C860*12)*index!$O$34,2)</f>
        <v>1784.71</v>
      </c>
      <c r="S860" s="45">
        <f>ROUND(index!$O$37+(C860*12)*index!$O$38,2)</f>
        <v>977.06</v>
      </c>
      <c r="T860" s="31"/>
      <c r="U860" s="145">
        <v>2</v>
      </c>
      <c r="V860" s="259">
        <f>ROUND(index!$O$41+(C860*12)*index!$O$42,2)</f>
        <v>2761.77</v>
      </c>
    </row>
    <row r="861" spans="1:22" x14ac:dyDescent="0.25">
      <c r="A861" s="108">
        <v>3</v>
      </c>
      <c r="B861" s="164">
        <f t="shared" si="192"/>
        <v>4709.63</v>
      </c>
      <c r="C861" s="344">
        <f>ROUND(B861*index!$O$8,2)</f>
        <v>4899.8999999999996</v>
      </c>
      <c r="D861" s="216">
        <f t="shared" si="199"/>
        <v>29.756499999999999</v>
      </c>
      <c r="E861" s="31"/>
      <c r="F861" s="37">
        <f t="shared" si="193"/>
        <v>7.7366999999999999</v>
      </c>
      <c r="G861" s="22">
        <f t="shared" si="194"/>
        <v>16.663599999999999</v>
      </c>
      <c r="H861" s="22">
        <f t="shared" si="195"/>
        <v>10.4148</v>
      </c>
      <c r="I861" s="22">
        <f t="shared" si="196"/>
        <v>14.878299999999999</v>
      </c>
      <c r="J861" s="22">
        <f t="shared" si="197"/>
        <v>8.9269999999999996</v>
      </c>
      <c r="K861" s="38">
        <f t="shared" si="198"/>
        <v>5.9512999999999998</v>
      </c>
      <c r="L861" s="31"/>
      <c r="M861" s="44">
        <f t="shared" si="200"/>
        <v>257.73</v>
      </c>
      <c r="N861" s="20">
        <f t="shared" si="201"/>
        <v>515.47</v>
      </c>
      <c r="O861" s="45">
        <f t="shared" si="202"/>
        <v>773.2</v>
      </c>
      <c r="P861" s="105"/>
      <c r="Q861" s="145">
        <v>3</v>
      </c>
      <c r="R861" s="44">
        <f>ROUND(index!$O$33+(C861*12)*index!$O$34,2)</f>
        <v>1827.45</v>
      </c>
      <c r="S861" s="45">
        <f>ROUND(index!$O$37+(C861*12)*index!$O$38,2)</f>
        <v>986.12</v>
      </c>
      <c r="T861" s="31"/>
      <c r="U861" s="145">
        <v>3</v>
      </c>
      <c r="V861" s="259">
        <f>ROUND(index!$O$41+(C861*12)*index!$O$42,2)</f>
        <v>2813.57</v>
      </c>
    </row>
    <row r="862" spans="1:22" x14ac:dyDescent="0.25">
      <c r="A862" s="108">
        <v>4</v>
      </c>
      <c r="B862" s="164">
        <f t="shared" si="192"/>
        <v>4840.09</v>
      </c>
      <c r="C862" s="344">
        <f>ROUND(B862*index!$O$8,2)</f>
        <v>5035.63</v>
      </c>
      <c r="D862" s="216">
        <f t="shared" si="199"/>
        <v>30.5807</v>
      </c>
      <c r="E862" s="31"/>
      <c r="F862" s="37">
        <f t="shared" si="193"/>
        <v>7.9509999999999996</v>
      </c>
      <c r="G862" s="22">
        <f t="shared" si="194"/>
        <v>17.1252</v>
      </c>
      <c r="H862" s="22">
        <f t="shared" si="195"/>
        <v>10.703200000000001</v>
      </c>
      <c r="I862" s="22">
        <f t="shared" si="196"/>
        <v>15.2904</v>
      </c>
      <c r="J862" s="22">
        <f t="shared" si="197"/>
        <v>9.1742000000000008</v>
      </c>
      <c r="K862" s="38">
        <f t="shared" si="198"/>
        <v>6.1161000000000003</v>
      </c>
      <c r="L862" s="31"/>
      <c r="M862" s="44">
        <f t="shared" si="200"/>
        <v>264.87</v>
      </c>
      <c r="N862" s="20">
        <f t="shared" si="201"/>
        <v>529.75</v>
      </c>
      <c r="O862" s="45">
        <f t="shared" si="202"/>
        <v>794.62</v>
      </c>
      <c r="P862" s="105"/>
      <c r="Q862" s="145">
        <v>4</v>
      </c>
      <c r="R862" s="44">
        <f>ROUND(index!$O$33+(C862*12)*index!$O$34,2)</f>
        <v>1868.17</v>
      </c>
      <c r="S862" s="45">
        <f>ROUND(index!$O$37+(C862*12)*index!$O$38,2)</f>
        <v>994.76</v>
      </c>
      <c r="T862" s="31"/>
      <c r="U862" s="145">
        <v>4</v>
      </c>
      <c r="V862" s="259">
        <f>ROUND(index!$O$41+(C862*12)*index!$O$42,2)</f>
        <v>2862.93</v>
      </c>
    </row>
    <row r="863" spans="1:22" x14ac:dyDescent="0.25">
      <c r="A863" s="108">
        <v>5</v>
      </c>
      <c r="B863" s="164">
        <f t="shared" si="192"/>
        <v>4964.1099999999997</v>
      </c>
      <c r="C863" s="344">
        <f>ROUND(B863*index!$O$8,2)</f>
        <v>5164.66</v>
      </c>
      <c r="D863" s="216">
        <f t="shared" si="199"/>
        <v>31.3643</v>
      </c>
      <c r="E863" s="31"/>
      <c r="F863" s="37">
        <f t="shared" si="193"/>
        <v>8.1547000000000001</v>
      </c>
      <c r="G863" s="22">
        <f t="shared" si="194"/>
        <v>17.564</v>
      </c>
      <c r="H863" s="22">
        <f t="shared" si="195"/>
        <v>10.977499999999999</v>
      </c>
      <c r="I863" s="22">
        <f t="shared" si="196"/>
        <v>15.6822</v>
      </c>
      <c r="J863" s="22">
        <f t="shared" si="197"/>
        <v>9.4093</v>
      </c>
      <c r="K863" s="38">
        <f t="shared" si="198"/>
        <v>6.2728999999999999</v>
      </c>
      <c r="L863" s="31"/>
      <c r="M863" s="44">
        <f t="shared" si="200"/>
        <v>271.66000000000003</v>
      </c>
      <c r="N863" s="20">
        <f t="shared" si="201"/>
        <v>543.32000000000005</v>
      </c>
      <c r="O863" s="45">
        <f t="shared" si="202"/>
        <v>814.98</v>
      </c>
      <c r="P863" s="105"/>
      <c r="Q863" s="145">
        <v>5</v>
      </c>
      <c r="R863" s="44">
        <f>ROUND(index!$O$33+(C863*12)*index!$O$34,2)</f>
        <v>1906.88</v>
      </c>
      <c r="S863" s="45">
        <f>ROUND(index!$O$37+(C863*12)*index!$O$38,2)</f>
        <v>1002.96</v>
      </c>
      <c r="T863" s="31"/>
      <c r="U863" s="145">
        <v>5</v>
      </c>
      <c r="V863" s="259">
        <f>ROUND(index!$O$41+(C863*12)*index!$O$42,2)</f>
        <v>2909.84</v>
      </c>
    </row>
    <row r="864" spans="1:22" x14ac:dyDescent="0.25">
      <c r="A864" s="108">
        <v>6</v>
      </c>
      <c r="B864" s="164">
        <f t="shared" si="192"/>
        <v>5081.76</v>
      </c>
      <c r="C864" s="344">
        <f>ROUND(B864*index!$O$8,2)</f>
        <v>5287.06</v>
      </c>
      <c r="D864" s="216">
        <f t="shared" si="199"/>
        <v>32.107700000000001</v>
      </c>
      <c r="E864" s="31"/>
      <c r="F864" s="37">
        <f t="shared" si="193"/>
        <v>8.3480000000000008</v>
      </c>
      <c r="G864" s="22">
        <f t="shared" si="194"/>
        <v>17.9803</v>
      </c>
      <c r="H864" s="22">
        <f t="shared" si="195"/>
        <v>11.2377</v>
      </c>
      <c r="I864" s="22">
        <f t="shared" si="196"/>
        <v>16.053899999999999</v>
      </c>
      <c r="J864" s="22">
        <f t="shared" si="197"/>
        <v>9.6323000000000008</v>
      </c>
      <c r="K864" s="38">
        <f t="shared" si="198"/>
        <v>6.4215</v>
      </c>
      <c r="L864" s="31"/>
      <c r="M864" s="44">
        <f t="shared" si="200"/>
        <v>278.10000000000002</v>
      </c>
      <c r="N864" s="20">
        <f t="shared" si="201"/>
        <v>556.20000000000005</v>
      </c>
      <c r="O864" s="45">
        <f t="shared" si="202"/>
        <v>834.3</v>
      </c>
      <c r="P864" s="105"/>
      <c r="Q864" s="145">
        <v>6</v>
      </c>
      <c r="R864" s="44">
        <f>ROUND(index!$O$33+(C864*12)*index!$O$34,2)</f>
        <v>1943.6</v>
      </c>
      <c r="S864" s="45">
        <f>ROUND(index!$O$37+(C864*12)*index!$O$38,2)</f>
        <v>1010.75</v>
      </c>
      <c r="T864" s="31"/>
      <c r="U864" s="145">
        <v>6</v>
      </c>
      <c r="V864" s="259">
        <f>ROUND(index!$O$41+(C864*12)*index!$O$42,2)</f>
        <v>2954.35</v>
      </c>
    </row>
    <row r="865" spans="1:22" x14ac:dyDescent="0.25">
      <c r="A865" s="108">
        <v>7</v>
      </c>
      <c r="B865" s="164">
        <f t="shared" si="192"/>
        <v>5193.17</v>
      </c>
      <c r="C865" s="344">
        <f>ROUND(B865*index!$O$8,2)</f>
        <v>5402.97</v>
      </c>
      <c r="D865" s="216">
        <f t="shared" si="199"/>
        <v>32.811599999999999</v>
      </c>
      <c r="E865" s="31"/>
      <c r="F865" s="37">
        <f t="shared" si="193"/>
        <v>8.5310000000000006</v>
      </c>
      <c r="G865" s="22">
        <f t="shared" si="194"/>
        <v>18.374500000000001</v>
      </c>
      <c r="H865" s="22">
        <f t="shared" si="195"/>
        <v>11.4841</v>
      </c>
      <c r="I865" s="22">
        <f t="shared" si="196"/>
        <v>16.405799999999999</v>
      </c>
      <c r="J865" s="22">
        <f t="shared" si="197"/>
        <v>9.8435000000000006</v>
      </c>
      <c r="K865" s="38">
        <f t="shared" si="198"/>
        <v>6.5622999999999996</v>
      </c>
      <c r="L865" s="31"/>
      <c r="M865" s="44">
        <f t="shared" si="200"/>
        <v>284.2</v>
      </c>
      <c r="N865" s="20">
        <f t="shared" si="201"/>
        <v>568.39</v>
      </c>
      <c r="O865" s="45">
        <f t="shared" si="202"/>
        <v>852.59</v>
      </c>
      <c r="P865" s="105"/>
      <c r="Q865" s="145">
        <v>7</v>
      </c>
      <c r="R865" s="44">
        <f>ROUND(index!$O$33+(C865*12)*index!$O$34,2)</f>
        <v>1978.37</v>
      </c>
      <c r="S865" s="45">
        <f>ROUND(index!$O$37+(C865*12)*index!$O$38,2)</f>
        <v>1018.12</v>
      </c>
      <c r="T865" s="31"/>
      <c r="U865" s="145">
        <v>7</v>
      </c>
      <c r="V865" s="259">
        <f>ROUND(index!$O$41+(C865*12)*index!$O$42,2)</f>
        <v>2996.49</v>
      </c>
    </row>
    <row r="866" spans="1:22" x14ac:dyDescent="0.25">
      <c r="A866" s="108">
        <v>8</v>
      </c>
      <c r="B866" s="164">
        <f t="shared" si="192"/>
        <v>5298.49</v>
      </c>
      <c r="C866" s="344">
        <f>ROUND(B866*index!$O$8,2)</f>
        <v>5512.55</v>
      </c>
      <c r="D866" s="216">
        <f t="shared" si="199"/>
        <v>33.476999999999997</v>
      </c>
      <c r="E866" s="31"/>
      <c r="F866" s="37">
        <f t="shared" si="193"/>
        <v>8.7040000000000006</v>
      </c>
      <c r="G866" s="22">
        <f t="shared" si="194"/>
        <v>18.7471</v>
      </c>
      <c r="H866" s="22">
        <f t="shared" si="195"/>
        <v>11.717000000000001</v>
      </c>
      <c r="I866" s="22">
        <f t="shared" si="196"/>
        <v>16.738499999999998</v>
      </c>
      <c r="J866" s="22">
        <f t="shared" si="197"/>
        <v>10.043100000000001</v>
      </c>
      <c r="K866" s="38">
        <f t="shared" si="198"/>
        <v>6.6954000000000002</v>
      </c>
      <c r="L866" s="31"/>
      <c r="M866" s="44">
        <f t="shared" si="200"/>
        <v>289.95999999999998</v>
      </c>
      <c r="N866" s="20">
        <f t="shared" si="201"/>
        <v>579.91999999999996</v>
      </c>
      <c r="O866" s="45">
        <f t="shared" si="202"/>
        <v>869.88</v>
      </c>
      <c r="P866" s="105"/>
      <c r="Q866" s="145">
        <v>8</v>
      </c>
      <c r="R866" s="44">
        <f>ROUND(index!$O$33+(C866*12)*index!$O$34,2)</f>
        <v>2011.25</v>
      </c>
      <c r="S866" s="45">
        <f>ROUND(index!$O$37+(C866*12)*index!$O$38,2)</f>
        <v>1025.0899999999999</v>
      </c>
      <c r="T866" s="31"/>
      <c r="U866" s="145">
        <v>8</v>
      </c>
      <c r="V866" s="259">
        <f>ROUND(index!$O$41+(C866*12)*index!$O$42,2)</f>
        <v>3036.33</v>
      </c>
    </row>
    <row r="867" spans="1:22" x14ac:dyDescent="0.25">
      <c r="A867" s="108">
        <v>9</v>
      </c>
      <c r="B867" s="164">
        <f t="shared" si="192"/>
        <v>5397.88</v>
      </c>
      <c r="C867" s="344">
        <f>ROUND(B867*index!$O$8,2)</f>
        <v>5615.95</v>
      </c>
      <c r="D867" s="216">
        <f t="shared" si="199"/>
        <v>34.104999999999997</v>
      </c>
      <c r="E867" s="31"/>
      <c r="F867" s="37">
        <f t="shared" si="193"/>
        <v>8.8673000000000002</v>
      </c>
      <c r="G867" s="22">
        <f t="shared" si="194"/>
        <v>19.098800000000001</v>
      </c>
      <c r="H867" s="22">
        <f t="shared" si="195"/>
        <v>11.9368</v>
      </c>
      <c r="I867" s="22">
        <f t="shared" si="196"/>
        <v>17.052499999999998</v>
      </c>
      <c r="J867" s="22">
        <f t="shared" si="197"/>
        <v>10.2315</v>
      </c>
      <c r="K867" s="38">
        <f t="shared" si="198"/>
        <v>6.8209999999999997</v>
      </c>
      <c r="L867" s="31"/>
      <c r="M867" s="44">
        <f t="shared" si="200"/>
        <v>295.39999999999998</v>
      </c>
      <c r="N867" s="20">
        <f t="shared" si="201"/>
        <v>590.79999999999995</v>
      </c>
      <c r="O867" s="45">
        <f t="shared" si="202"/>
        <v>886.2</v>
      </c>
      <c r="P867" s="105"/>
      <c r="Q867" s="145">
        <v>9</v>
      </c>
      <c r="R867" s="44">
        <f>ROUND(index!$O$33+(C867*12)*index!$O$34,2)</f>
        <v>2042.27</v>
      </c>
      <c r="S867" s="45">
        <f>ROUND(index!$O$37+(C867*12)*index!$O$38,2)</f>
        <v>1031.6600000000001</v>
      </c>
      <c r="T867" s="31"/>
      <c r="U867" s="145">
        <v>9</v>
      </c>
      <c r="V867" s="259">
        <f>ROUND(index!$O$41+(C867*12)*index!$O$42,2)</f>
        <v>3073.93</v>
      </c>
    </row>
    <row r="868" spans="1:22" x14ac:dyDescent="0.25">
      <c r="A868" s="108">
        <v>10</v>
      </c>
      <c r="B868" s="164">
        <f t="shared" si="192"/>
        <v>5491.55</v>
      </c>
      <c r="C868" s="344">
        <f>ROUND(B868*index!$O$8,2)</f>
        <v>5713.41</v>
      </c>
      <c r="D868" s="216">
        <f t="shared" si="199"/>
        <v>34.696800000000003</v>
      </c>
      <c r="E868" s="31"/>
      <c r="F868" s="37">
        <f t="shared" si="193"/>
        <v>9.0212000000000003</v>
      </c>
      <c r="G868" s="22">
        <f t="shared" si="194"/>
        <v>19.430199999999999</v>
      </c>
      <c r="H868" s="22">
        <f t="shared" si="195"/>
        <v>12.1439</v>
      </c>
      <c r="I868" s="22">
        <f t="shared" si="196"/>
        <v>17.348400000000002</v>
      </c>
      <c r="J868" s="22">
        <f t="shared" si="197"/>
        <v>10.409000000000001</v>
      </c>
      <c r="K868" s="38">
        <f t="shared" si="198"/>
        <v>6.9394</v>
      </c>
      <c r="L868" s="31"/>
      <c r="M868" s="44">
        <f t="shared" si="200"/>
        <v>300.52999999999997</v>
      </c>
      <c r="N868" s="20">
        <f t="shared" si="201"/>
        <v>601.04999999999995</v>
      </c>
      <c r="O868" s="45">
        <f t="shared" si="202"/>
        <v>901.58</v>
      </c>
      <c r="P868" s="105"/>
      <c r="Q868" s="145">
        <v>10</v>
      </c>
      <c r="R868" s="44">
        <f>ROUND(index!$O$33+(C868*12)*index!$O$34,2)</f>
        <v>2071.5</v>
      </c>
      <c r="S868" s="45">
        <f>ROUND(index!$O$37+(C868*12)*index!$O$38,2)</f>
        <v>1037.8599999999999</v>
      </c>
      <c r="T868" s="31"/>
      <c r="U868" s="145">
        <v>10</v>
      </c>
      <c r="V868" s="259">
        <f>ROUND(index!$O$41+(C868*12)*index!$O$42,2)</f>
        <v>3109.37</v>
      </c>
    </row>
    <row r="869" spans="1:22" x14ac:dyDescent="0.25">
      <c r="A869" s="108">
        <v>11</v>
      </c>
      <c r="B869" s="164">
        <f t="shared" si="192"/>
        <v>5579.69</v>
      </c>
      <c r="C869" s="344">
        <f>ROUND(B869*index!$O$8,2)</f>
        <v>5805.11</v>
      </c>
      <c r="D869" s="216">
        <f t="shared" si="199"/>
        <v>35.253700000000002</v>
      </c>
      <c r="E869" s="31"/>
      <c r="F869" s="37">
        <f t="shared" si="193"/>
        <v>9.1660000000000004</v>
      </c>
      <c r="G869" s="22">
        <f t="shared" si="194"/>
        <v>19.742100000000001</v>
      </c>
      <c r="H869" s="22">
        <f t="shared" si="195"/>
        <v>12.338800000000001</v>
      </c>
      <c r="I869" s="22">
        <f t="shared" si="196"/>
        <v>17.626899999999999</v>
      </c>
      <c r="J869" s="22">
        <f t="shared" si="197"/>
        <v>10.5761</v>
      </c>
      <c r="K869" s="38">
        <f t="shared" si="198"/>
        <v>7.0507</v>
      </c>
      <c r="L869" s="31"/>
      <c r="M869" s="44">
        <f t="shared" si="200"/>
        <v>305.35000000000002</v>
      </c>
      <c r="N869" s="20">
        <f t="shared" si="201"/>
        <v>610.70000000000005</v>
      </c>
      <c r="O869" s="45">
        <f t="shared" si="202"/>
        <v>916.05</v>
      </c>
      <c r="P869" s="105"/>
      <c r="Q869" s="145">
        <v>11</v>
      </c>
      <c r="R869" s="44">
        <f>ROUND(index!$O$33+(C869*12)*index!$O$34,2)</f>
        <v>2099.0100000000002</v>
      </c>
      <c r="S869" s="45">
        <f>ROUND(index!$O$37+(C869*12)*index!$O$38,2)</f>
        <v>1043.69</v>
      </c>
      <c r="T869" s="31"/>
      <c r="U869" s="145">
        <v>11</v>
      </c>
      <c r="V869" s="259">
        <f>ROUND(index!$O$41+(C869*12)*index!$O$42,2)</f>
        <v>3142.71</v>
      </c>
    </row>
    <row r="870" spans="1:22" x14ac:dyDescent="0.25">
      <c r="A870" s="108">
        <v>12</v>
      </c>
      <c r="B870" s="164">
        <f t="shared" si="192"/>
        <v>5662.53</v>
      </c>
      <c r="C870" s="344">
        <f>ROUND(B870*index!$O$8,2)</f>
        <v>5891.3</v>
      </c>
      <c r="D870" s="216">
        <f t="shared" si="199"/>
        <v>35.777099999999997</v>
      </c>
      <c r="E870" s="31"/>
      <c r="F870" s="37">
        <f t="shared" si="193"/>
        <v>9.3019999999999996</v>
      </c>
      <c r="G870" s="22">
        <f t="shared" si="194"/>
        <v>20.0352</v>
      </c>
      <c r="H870" s="22">
        <f t="shared" si="195"/>
        <v>12.522</v>
      </c>
      <c r="I870" s="22">
        <f t="shared" si="196"/>
        <v>17.8886</v>
      </c>
      <c r="J870" s="22">
        <f t="shared" si="197"/>
        <v>10.7331</v>
      </c>
      <c r="K870" s="38">
        <f t="shared" si="198"/>
        <v>7.1554000000000002</v>
      </c>
      <c r="L870" s="31"/>
      <c r="M870" s="44">
        <f t="shared" si="200"/>
        <v>309.88</v>
      </c>
      <c r="N870" s="20">
        <f t="shared" si="201"/>
        <v>619.76</v>
      </c>
      <c r="O870" s="45">
        <f t="shared" si="202"/>
        <v>929.65</v>
      </c>
      <c r="P870" s="105"/>
      <c r="Q870" s="145">
        <v>12</v>
      </c>
      <c r="R870" s="44">
        <f>ROUND(index!$O$33+(C870*12)*index!$O$34,2)</f>
        <v>2124.87</v>
      </c>
      <c r="S870" s="45">
        <f>ROUND(index!$O$37+(C870*12)*index!$O$38,2)</f>
        <v>1049.18</v>
      </c>
      <c r="T870" s="31"/>
      <c r="U870" s="145">
        <v>12</v>
      </c>
      <c r="V870" s="259">
        <f>ROUND(index!$O$41+(C870*12)*index!$O$42,2)</f>
        <v>3174.05</v>
      </c>
    </row>
    <row r="871" spans="1:22" x14ac:dyDescent="0.25">
      <c r="A871" s="108">
        <v>13</v>
      </c>
      <c r="B871" s="164">
        <f t="shared" si="192"/>
        <v>5740.29</v>
      </c>
      <c r="C871" s="344">
        <f>ROUND(B871*index!$O$8,2)</f>
        <v>5972.2</v>
      </c>
      <c r="D871" s="216">
        <f t="shared" si="199"/>
        <v>36.2684</v>
      </c>
      <c r="E871" s="31"/>
      <c r="F871" s="37">
        <f t="shared" si="193"/>
        <v>9.4298000000000002</v>
      </c>
      <c r="G871" s="22">
        <f t="shared" si="194"/>
        <v>20.310300000000002</v>
      </c>
      <c r="H871" s="22">
        <f t="shared" si="195"/>
        <v>12.693899999999999</v>
      </c>
      <c r="I871" s="22">
        <f t="shared" si="196"/>
        <v>18.1342</v>
      </c>
      <c r="J871" s="22">
        <f t="shared" si="197"/>
        <v>10.8805</v>
      </c>
      <c r="K871" s="38">
        <f t="shared" si="198"/>
        <v>7.2537000000000003</v>
      </c>
      <c r="L871" s="31"/>
      <c r="M871" s="44">
        <f t="shared" si="200"/>
        <v>314.14</v>
      </c>
      <c r="N871" s="20">
        <f t="shared" si="201"/>
        <v>628.28</v>
      </c>
      <c r="O871" s="45">
        <f t="shared" si="202"/>
        <v>942.41</v>
      </c>
      <c r="P871" s="105"/>
      <c r="Q871" s="145">
        <v>13</v>
      </c>
      <c r="R871" s="44">
        <f>ROUND(index!$O$33+(C871*12)*index!$O$34,2)</f>
        <v>2149.14</v>
      </c>
      <c r="S871" s="45">
        <f>ROUND(index!$O$37+(C871*12)*index!$O$38,2)</f>
        <v>1054.32</v>
      </c>
      <c r="T871" s="31"/>
      <c r="U871" s="145">
        <v>13</v>
      </c>
      <c r="V871" s="259">
        <f>ROUND(index!$O$41+(C871*12)*index!$O$42,2)</f>
        <v>3203.46</v>
      </c>
    </row>
    <row r="872" spans="1:22" x14ac:dyDescent="0.25">
      <c r="A872" s="108">
        <v>14</v>
      </c>
      <c r="B872" s="164">
        <f t="shared" si="192"/>
        <v>5813.21</v>
      </c>
      <c r="C872" s="344">
        <f>ROUND(B872*index!$O$8,2)</f>
        <v>6048.06</v>
      </c>
      <c r="D872" s="216">
        <f t="shared" si="199"/>
        <v>36.729100000000003</v>
      </c>
      <c r="E872" s="31"/>
      <c r="F872" s="37">
        <f t="shared" si="193"/>
        <v>9.5495999999999999</v>
      </c>
      <c r="G872" s="22">
        <f t="shared" si="194"/>
        <v>20.568300000000001</v>
      </c>
      <c r="H872" s="22">
        <f t="shared" si="195"/>
        <v>12.8552</v>
      </c>
      <c r="I872" s="22">
        <f t="shared" si="196"/>
        <v>18.364599999999999</v>
      </c>
      <c r="J872" s="22">
        <f t="shared" si="197"/>
        <v>11.018700000000001</v>
      </c>
      <c r="K872" s="38">
        <f t="shared" si="198"/>
        <v>7.3457999999999997</v>
      </c>
      <c r="L872" s="31"/>
      <c r="M872" s="44">
        <f t="shared" si="200"/>
        <v>318.13</v>
      </c>
      <c r="N872" s="20">
        <f t="shared" si="201"/>
        <v>636.26</v>
      </c>
      <c r="O872" s="45">
        <f t="shared" si="202"/>
        <v>954.38</v>
      </c>
      <c r="P872" s="105"/>
      <c r="Q872" s="145">
        <v>14</v>
      </c>
      <c r="R872" s="44">
        <f>ROUND(index!$O$33+(C872*12)*index!$O$34,2)</f>
        <v>2171.9</v>
      </c>
      <c r="S872" s="45">
        <f>ROUND(index!$O$37+(C872*12)*index!$O$38,2)</f>
        <v>1059.1500000000001</v>
      </c>
      <c r="T872" s="31"/>
      <c r="U872" s="145">
        <v>14</v>
      </c>
      <c r="V872" s="259">
        <f>ROUND(index!$O$41+(C872*12)*index!$O$42,2)</f>
        <v>3231.04</v>
      </c>
    </row>
    <row r="873" spans="1:22" x14ac:dyDescent="0.25">
      <c r="A873" s="108">
        <v>15</v>
      </c>
      <c r="B873" s="164">
        <f t="shared" si="192"/>
        <v>5881.52</v>
      </c>
      <c r="C873" s="344">
        <f>ROUND(B873*index!$O$8,2)</f>
        <v>6119.13</v>
      </c>
      <c r="D873" s="216">
        <f t="shared" si="199"/>
        <v>37.160699999999999</v>
      </c>
      <c r="E873" s="31"/>
      <c r="F873" s="37">
        <f t="shared" si="193"/>
        <v>9.6617999999999995</v>
      </c>
      <c r="G873" s="22">
        <f t="shared" si="194"/>
        <v>20.81</v>
      </c>
      <c r="H873" s="22">
        <f t="shared" si="195"/>
        <v>13.0062</v>
      </c>
      <c r="I873" s="22">
        <f t="shared" si="196"/>
        <v>18.580400000000001</v>
      </c>
      <c r="J873" s="22">
        <f t="shared" si="197"/>
        <v>11.148199999999999</v>
      </c>
      <c r="K873" s="38">
        <f t="shared" si="198"/>
        <v>7.4321000000000002</v>
      </c>
      <c r="L873" s="31"/>
      <c r="M873" s="44">
        <f t="shared" si="200"/>
        <v>321.87</v>
      </c>
      <c r="N873" s="20">
        <f t="shared" si="201"/>
        <v>643.73</v>
      </c>
      <c r="O873" s="45">
        <f t="shared" si="202"/>
        <v>965.6</v>
      </c>
      <c r="P873" s="105"/>
      <c r="Q873" s="145">
        <v>15</v>
      </c>
      <c r="R873" s="44">
        <f>ROUND(index!$O$33+(C873*12)*index!$O$34,2)</f>
        <v>2193.2199999999998</v>
      </c>
      <c r="S873" s="45">
        <f>ROUND(index!$O$37+(C873*12)*index!$O$38,2)</f>
        <v>1063.67</v>
      </c>
      <c r="T873" s="31"/>
      <c r="U873" s="145">
        <v>15</v>
      </c>
      <c r="V873" s="259">
        <f>ROUND(index!$O$41+(C873*12)*index!$O$42,2)</f>
        <v>3256.89</v>
      </c>
    </row>
    <row r="874" spans="1:22" x14ac:dyDescent="0.25">
      <c r="A874" s="108">
        <v>16</v>
      </c>
      <c r="B874" s="164">
        <f t="shared" si="192"/>
        <v>5943.62</v>
      </c>
      <c r="C874" s="344">
        <f>ROUND(B874*index!$O$8,2)</f>
        <v>6183.74</v>
      </c>
      <c r="D874" s="216">
        <f t="shared" si="199"/>
        <v>37.553100000000001</v>
      </c>
      <c r="E874" s="31"/>
      <c r="F874" s="37">
        <f t="shared" si="193"/>
        <v>9.7637999999999998</v>
      </c>
      <c r="G874" s="22">
        <f t="shared" si="194"/>
        <v>21.029699999999998</v>
      </c>
      <c r="H874" s="22">
        <f t="shared" si="195"/>
        <v>13.143599999999999</v>
      </c>
      <c r="I874" s="22">
        <f t="shared" si="196"/>
        <v>18.776599999999998</v>
      </c>
      <c r="J874" s="22">
        <f t="shared" si="197"/>
        <v>11.2659</v>
      </c>
      <c r="K874" s="38">
        <f t="shared" si="198"/>
        <v>7.5106000000000002</v>
      </c>
      <c r="L874" s="31"/>
      <c r="M874" s="44">
        <f t="shared" si="200"/>
        <v>325.26</v>
      </c>
      <c r="N874" s="20">
        <f t="shared" si="201"/>
        <v>650.53</v>
      </c>
      <c r="O874" s="45">
        <f t="shared" si="202"/>
        <v>975.79</v>
      </c>
      <c r="P874" s="105"/>
      <c r="Q874" s="145">
        <v>16</v>
      </c>
      <c r="R874" s="44">
        <f>ROUND(index!$O$33+(C874*12)*index!$O$34,2)</f>
        <v>2212.6</v>
      </c>
      <c r="S874" s="45">
        <f>ROUND(index!$O$37+(C874*12)*index!$O$38,2)</f>
        <v>1067.78</v>
      </c>
      <c r="T874" s="31"/>
      <c r="U874" s="145">
        <v>16</v>
      </c>
      <c r="V874" s="259">
        <f>ROUND(index!$O$41+(C874*12)*index!$O$42,2)</f>
        <v>3280.38</v>
      </c>
    </row>
    <row r="875" spans="1:22" x14ac:dyDescent="0.25">
      <c r="A875" s="108">
        <v>17</v>
      </c>
      <c r="B875" s="164">
        <f t="shared" si="192"/>
        <v>6001.67</v>
      </c>
      <c r="C875" s="344">
        <f>ROUND(B875*index!$O$8,2)</f>
        <v>6244.14</v>
      </c>
      <c r="D875" s="216">
        <f t="shared" si="199"/>
        <v>37.919899999999998</v>
      </c>
      <c r="E875" s="31"/>
      <c r="F875" s="37">
        <f t="shared" si="193"/>
        <v>9.8591999999999995</v>
      </c>
      <c r="G875" s="22">
        <f t="shared" si="194"/>
        <v>21.235099999999999</v>
      </c>
      <c r="H875" s="22">
        <f t="shared" si="195"/>
        <v>13.272</v>
      </c>
      <c r="I875" s="22">
        <f t="shared" si="196"/>
        <v>18.96</v>
      </c>
      <c r="J875" s="22">
        <f t="shared" si="197"/>
        <v>11.375999999999999</v>
      </c>
      <c r="K875" s="38">
        <f t="shared" si="198"/>
        <v>7.5839999999999996</v>
      </c>
      <c r="L875" s="31"/>
      <c r="M875" s="44">
        <f t="shared" si="200"/>
        <v>328.44</v>
      </c>
      <c r="N875" s="20">
        <f t="shared" si="201"/>
        <v>656.88</v>
      </c>
      <c r="O875" s="45">
        <f t="shared" si="202"/>
        <v>985.33</v>
      </c>
      <c r="P875" s="105"/>
      <c r="Q875" s="145">
        <v>17</v>
      </c>
      <c r="R875" s="44">
        <f>ROUND(index!$O$33+(C875*12)*index!$O$34,2)</f>
        <v>2230.7199999999998</v>
      </c>
      <c r="S875" s="45">
        <f>ROUND(index!$O$37+(C875*12)*index!$O$38,2)</f>
        <v>1071.6199999999999</v>
      </c>
      <c r="T875" s="31"/>
      <c r="U875" s="145">
        <v>17</v>
      </c>
      <c r="V875" s="259">
        <f>ROUND(index!$O$41+(C875*12)*index!$O$42,2)</f>
        <v>3302.34</v>
      </c>
    </row>
    <row r="876" spans="1:22" x14ac:dyDescent="0.25">
      <c r="A876" s="108">
        <v>18</v>
      </c>
      <c r="B876" s="164">
        <f t="shared" si="192"/>
        <v>6055.89</v>
      </c>
      <c r="C876" s="344">
        <f>ROUND(B876*index!$O$8,2)</f>
        <v>6300.55</v>
      </c>
      <c r="D876" s="216">
        <f t="shared" si="199"/>
        <v>38.2624</v>
      </c>
      <c r="E876" s="31"/>
      <c r="F876" s="37">
        <f t="shared" si="193"/>
        <v>9.9481999999999999</v>
      </c>
      <c r="G876" s="22">
        <f t="shared" si="194"/>
        <v>21.4269</v>
      </c>
      <c r="H876" s="22">
        <f t="shared" si="195"/>
        <v>13.3918</v>
      </c>
      <c r="I876" s="22">
        <f t="shared" si="196"/>
        <v>19.1312</v>
      </c>
      <c r="J876" s="22">
        <f t="shared" si="197"/>
        <v>11.4787</v>
      </c>
      <c r="K876" s="38">
        <f t="shared" si="198"/>
        <v>7.6524999999999999</v>
      </c>
      <c r="L876" s="31"/>
      <c r="M876" s="44">
        <f t="shared" si="200"/>
        <v>331.41</v>
      </c>
      <c r="N876" s="20">
        <f t="shared" si="201"/>
        <v>662.82</v>
      </c>
      <c r="O876" s="45">
        <f t="shared" si="202"/>
        <v>994.23</v>
      </c>
      <c r="P876" s="105"/>
      <c r="Q876" s="145">
        <v>18</v>
      </c>
      <c r="R876" s="44">
        <f>ROUND(index!$O$33+(C876*12)*index!$O$34,2)</f>
        <v>2247.65</v>
      </c>
      <c r="S876" s="45">
        <f>ROUND(index!$O$37+(C876*12)*index!$O$38,2)</f>
        <v>1075.2</v>
      </c>
      <c r="T876" s="31"/>
      <c r="U876" s="145">
        <v>18</v>
      </c>
      <c r="V876" s="259">
        <f>ROUND(index!$O$41+(C876*12)*index!$O$42,2)</f>
        <v>3322.85</v>
      </c>
    </row>
    <row r="877" spans="1:22" x14ac:dyDescent="0.25">
      <c r="A877" s="108">
        <v>19</v>
      </c>
      <c r="B877" s="164">
        <f t="shared" si="192"/>
        <v>6106.49</v>
      </c>
      <c r="C877" s="344">
        <f>ROUND(B877*index!$O$8,2)</f>
        <v>6353.19</v>
      </c>
      <c r="D877" s="216">
        <f t="shared" si="199"/>
        <v>38.582099999999997</v>
      </c>
      <c r="E877" s="31"/>
      <c r="F877" s="37">
        <f t="shared" si="193"/>
        <v>10.0313</v>
      </c>
      <c r="G877" s="22">
        <f t="shared" si="194"/>
        <v>21.606000000000002</v>
      </c>
      <c r="H877" s="22">
        <f t="shared" si="195"/>
        <v>13.5037</v>
      </c>
      <c r="I877" s="22">
        <f t="shared" si="196"/>
        <v>19.2911</v>
      </c>
      <c r="J877" s="22">
        <f t="shared" si="197"/>
        <v>11.5746</v>
      </c>
      <c r="K877" s="38">
        <f t="shared" si="198"/>
        <v>7.7164000000000001</v>
      </c>
      <c r="L877" s="31"/>
      <c r="M877" s="44">
        <f t="shared" si="200"/>
        <v>334.18</v>
      </c>
      <c r="N877" s="20">
        <f t="shared" si="201"/>
        <v>668.36</v>
      </c>
      <c r="O877" s="45">
        <f t="shared" si="202"/>
        <v>1002.53</v>
      </c>
      <c r="P877" s="105"/>
      <c r="Q877" s="145">
        <v>19</v>
      </c>
      <c r="R877" s="44">
        <f>ROUND(index!$O$33+(C877*12)*index!$O$34,2)</f>
        <v>2263.44</v>
      </c>
      <c r="S877" s="45">
        <f>ROUND(index!$O$37+(C877*12)*index!$O$38,2)</f>
        <v>1078.55</v>
      </c>
      <c r="T877" s="31"/>
      <c r="U877" s="145">
        <v>19</v>
      </c>
      <c r="V877" s="259">
        <f>ROUND(index!$O$41+(C877*12)*index!$O$42,2)</f>
        <v>3341.99</v>
      </c>
    </row>
    <row r="878" spans="1:22" x14ac:dyDescent="0.25">
      <c r="A878" s="108">
        <v>20</v>
      </c>
      <c r="B878" s="164">
        <f t="shared" si="192"/>
        <v>6153.7</v>
      </c>
      <c r="C878" s="344">
        <f>ROUND(B878*index!$O$8,2)</f>
        <v>6402.31</v>
      </c>
      <c r="D878" s="216">
        <f t="shared" si="199"/>
        <v>38.880400000000002</v>
      </c>
      <c r="E878" s="31"/>
      <c r="F878" s="37">
        <f t="shared" si="193"/>
        <v>10.1089</v>
      </c>
      <c r="G878" s="22">
        <f t="shared" si="194"/>
        <v>21.773</v>
      </c>
      <c r="H878" s="22">
        <f t="shared" si="195"/>
        <v>13.6081</v>
      </c>
      <c r="I878" s="22">
        <f t="shared" si="196"/>
        <v>19.440200000000001</v>
      </c>
      <c r="J878" s="22">
        <f t="shared" si="197"/>
        <v>11.664099999999999</v>
      </c>
      <c r="K878" s="38">
        <f t="shared" si="198"/>
        <v>7.7760999999999996</v>
      </c>
      <c r="L878" s="31"/>
      <c r="M878" s="44">
        <f t="shared" si="200"/>
        <v>336.76</v>
      </c>
      <c r="N878" s="20">
        <f t="shared" si="201"/>
        <v>673.52</v>
      </c>
      <c r="O878" s="45">
        <f t="shared" si="202"/>
        <v>1010.28</v>
      </c>
      <c r="P878" s="105"/>
      <c r="Q878" s="145">
        <v>20</v>
      </c>
      <c r="R878" s="44">
        <f>ROUND(index!$O$33+(C878*12)*index!$O$34,2)</f>
        <v>2278.17</v>
      </c>
      <c r="S878" s="45">
        <f>ROUND(index!$O$37+(C878*12)*index!$O$38,2)</f>
        <v>1081.68</v>
      </c>
      <c r="T878" s="31"/>
      <c r="U878" s="145">
        <v>20</v>
      </c>
      <c r="V878" s="259">
        <f>ROUND(index!$O$41+(C878*12)*index!$O$42,2)</f>
        <v>3359.85</v>
      </c>
    </row>
    <row r="879" spans="1:22" x14ac:dyDescent="0.25">
      <c r="A879" s="108">
        <v>21</v>
      </c>
      <c r="B879" s="164">
        <f t="shared" si="192"/>
        <v>6197.7</v>
      </c>
      <c r="C879" s="344">
        <f>ROUND(B879*index!$O$8,2)</f>
        <v>6448.09</v>
      </c>
      <c r="D879" s="216">
        <f t="shared" si="199"/>
        <v>39.1584</v>
      </c>
      <c r="E879" s="31"/>
      <c r="F879" s="37">
        <f t="shared" si="193"/>
        <v>10.1812</v>
      </c>
      <c r="G879" s="22">
        <f t="shared" si="194"/>
        <v>21.928699999999999</v>
      </c>
      <c r="H879" s="22">
        <f t="shared" si="195"/>
        <v>13.705399999999999</v>
      </c>
      <c r="I879" s="22">
        <f t="shared" si="196"/>
        <v>19.5792</v>
      </c>
      <c r="J879" s="22">
        <f t="shared" si="197"/>
        <v>11.7475</v>
      </c>
      <c r="K879" s="38">
        <f t="shared" si="198"/>
        <v>7.8316999999999997</v>
      </c>
      <c r="L879" s="31"/>
      <c r="M879" s="44">
        <f t="shared" si="200"/>
        <v>339.17</v>
      </c>
      <c r="N879" s="20">
        <f t="shared" si="201"/>
        <v>678.34</v>
      </c>
      <c r="O879" s="45">
        <f t="shared" si="202"/>
        <v>1017.51</v>
      </c>
      <c r="P879" s="105"/>
      <c r="Q879" s="145">
        <v>21</v>
      </c>
      <c r="R879" s="44">
        <f>ROUND(index!$O$33+(C879*12)*index!$O$34,2)</f>
        <v>2291.91</v>
      </c>
      <c r="S879" s="45">
        <f>ROUND(index!$O$37+(C879*12)*index!$O$38,2)</f>
        <v>1084.5899999999999</v>
      </c>
      <c r="T879" s="31"/>
      <c r="U879" s="145">
        <v>21</v>
      </c>
      <c r="V879" s="259">
        <f>ROUND(index!$O$41+(C879*12)*index!$O$42,2)</f>
        <v>3376.5</v>
      </c>
    </row>
    <row r="880" spans="1:22" x14ac:dyDescent="0.25">
      <c r="A880" s="108">
        <v>22</v>
      </c>
      <c r="B880" s="164">
        <f t="shared" si="192"/>
        <v>6238.69</v>
      </c>
      <c r="C880" s="344">
        <f>ROUND(B880*index!$O$8,2)</f>
        <v>6490.73</v>
      </c>
      <c r="D880" s="216">
        <f t="shared" si="199"/>
        <v>39.417400000000001</v>
      </c>
      <c r="E880" s="31"/>
      <c r="F880" s="37">
        <f t="shared" si="193"/>
        <v>10.2485</v>
      </c>
      <c r="G880" s="22">
        <f t="shared" si="194"/>
        <v>22.073699999999999</v>
      </c>
      <c r="H880" s="22">
        <f t="shared" si="195"/>
        <v>13.796099999999999</v>
      </c>
      <c r="I880" s="22">
        <f t="shared" si="196"/>
        <v>19.7087</v>
      </c>
      <c r="J880" s="22">
        <f t="shared" si="197"/>
        <v>11.825200000000001</v>
      </c>
      <c r="K880" s="38">
        <f t="shared" si="198"/>
        <v>7.8834999999999997</v>
      </c>
      <c r="L880" s="31"/>
      <c r="M880" s="44">
        <f t="shared" si="200"/>
        <v>341.41</v>
      </c>
      <c r="N880" s="20">
        <f t="shared" si="201"/>
        <v>682.82</v>
      </c>
      <c r="O880" s="45">
        <f t="shared" si="202"/>
        <v>1024.24</v>
      </c>
      <c r="P880" s="105"/>
      <c r="Q880" s="145">
        <v>22</v>
      </c>
      <c r="R880" s="44">
        <f>ROUND(index!$O$33+(C880*12)*index!$O$34,2)</f>
        <v>2304.6999999999998</v>
      </c>
      <c r="S880" s="45">
        <f>ROUND(index!$O$37+(C880*12)*index!$O$38,2)</f>
        <v>1087.3</v>
      </c>
      <c r="T880" s="31"/>
      <c r="U880" s="145">
        <v>22</v>
      </c>
      <c r="V880" s="259">
        <f>ROUND(index!$O$41+(C880*12)*index!$O$42,2)</f>
        <v>3392</v>
      </c>
    </row>
    <row r="881" spans="1:22" x14ac:dyDescent="0.25">
      <c r="A881" s="108">
        <v>23</v>
      </c>
      <c r="B881" s="164">
        <f t="shared" si="192"/>
        <v>6276.85</v>
      </c>
      <c r="C881" s="344">
        <f>ROUND(B881*index!$O$8,2)</f>
        <v>6530.43</v>
      </c>
      <c r="D881" s="216">
        <f t="shared" si="199"/>
        <v>39.658499999999997</v>
      </c>
      <c r="E881" s="31"/>
      <c r="F881" s="37">
        <f t="shared" si="193"/>
        <v>10.311199999999999</v>
      </c>
      <c r="G881" s="22">
        <f t="shared" si="194"/>
        <v>22.2088</v>
      </c>
      <c r="H881" s="22">
        <f t="shared" si="195"/>
        <v>13.8805</v>
      </c>
      <c r="I881" s="22">
        <f t="shared" si="196"/>
        <v>19.8293</v>
      </c>
      <c r="J881" s="22">
        <f t="shared" si="197"/>
        <v>11.897600000000001</v>
      </c>
      <c r="K881" s="38">
        <f t="shared" si="198"/>
        <v>7.9317000000000002</v>
      </c>
      <c r="L881" s="31"/>
      <c r="M881" s="44">
        <f t="shared" si="200"/>
        <v>343.5</v>
      </c>
      <c r="N881" s="20">
        <f t="shared" si="201"/>
        <v>687</v>
      </c>
      <c r="O881" s="45">
        <f t="shared" si="202"/>
        <v>1030.5</v>
      </c>
      <c r="P881" s="105"/>
      <c r="Q881" s="145">
        <v>23</v>
      </c>
      <c r="R881" s="44">
        <f>ROUND(index!$O$33+(C881*12)*index!$O$34,2)</f>
        <v>2316.61</v>
      </c>
      <c r="S881" s="45">
        <f>ROUND(index!$O$37+(C881*12)*index!$O$38,2)</f>
        <v>1089.83</v>
      </c>
      <c r="T881" s="31"/>
      <c r="U881" s="145">
        <v>23</v>
      </c>
      <c r="V881" s="259">
        <f>ROUND(index!$O$41+(C881*12)*index!$O$42,2)</f>
        <v>3406.43</v>
      </c>
    </row>
    <row r="882" spans="1:22" x14ac:dyDescent="0.25">
      <c r="A882" s="108">
        <v>24</v>
      </c>
      <c r="B882" s="164">
        <f t="shared" si="192"/>
        <v>6312.38</v>
      </c>
      <c r="C882" s="344">
        <f>ROUND(B882*index!$O$8,2)</f>
        <v>6567.4</v>
      </c>
      <c r="D882" s="216">
        <f t="shared" si="199"/>
        <v>39.883000000000003</v>
      </c>
      <c r="E882" s="31"/>
      <c r="F882" s="37">
        <f t="shared" si="193"/>
        <v>10.3696</v>
      </c>
      <c r="G882" s="22">
        <f t="shared" si="194"/>
        <v>22.334499999999998</v>
      </c>
      <c r="H882" s="22">
        <f t="shared" si="195"/>
        <v>13.959099999999999</v>
      </c>
      <c r="I882" s="22">
        <f t="shared" si="196"/>
        <v>19.941500000000001</v>
      </c>
      <c r="J882" s="22">
        <f t="shared" si="197"/>
        <v>11.9649</v>
      </c>
      <c r="K882" s="38">
        <f t="shared" si="198"/>
        <v>7.9766000000000004</v>
      </c>
      <c r="L882" s="31"/>
      <c r="M882" s="44">
        <f t="shared" si="200"/>
        <v>345.45</v>
      </c>
      <c r="N882" s="20">
        <f t="shared" si="201"/>
        <v>690.89</v>
      </c>
      <c r="O882" s="45">
        <f t="shared" si="202"/>
        <v>1036.3399999999999</v>
      </c>
      <c r="P882" s="105"/>
      <c r="Q882" s="145">
        <v>24</v>
      </c>
      <c r="R882" s="44">
        <f>ROUND(index!$O$33+(C882*12)*index!$O$34,2)</f>
        <v>2327.6999999999998</v>
      </c>
      <c r="S882" s="45">
        <f>ROUND(index!$O$37+(C882*12)*index!$O$38,2)</f>
        <v>1092.18</v>
      </c>
      <c r="T882" s="31"/>
      <c r="U882" s="145">
        <v>24</v>
      </c>
      <c r="V882" s="259">
        <f>ROUND(index!$O$41+(C882*12)*index!$O$42,2)</f>
        <v>3419.88</v>
      </c>
    </row>
    <row r="883" spans="1:22" x14ac:dyDescent="0.25">
      <c r="A883" s="108">
        <v>25</v>
      </c>
      <c r="B883" s="164">
        <f t="shared" si="192"/>
        <v>6345.42</v>
      </c>
      <c r="C883" s="344">
        <f>ROUND(B883*index!$O$8,2)</f>
        <v>6601.77</v>
      </c>
      <c r="D883" s="216">
        <f t="shared" si="199"/>
        <v>40.091700000000003</v>
      </c>
      <c r="E883" s="31"/>
      <c r="F883" s="37">
        <f t="shared" si="193"/>
        <v>10.4238</v>
      </c>
      <c r="G883" s="22">
        <f t="shared" si="194"/>
        <v>22.4514</v>
      </c>
      <c r="H883" s="22">
        <f t="shared" si="195"/>
        <v>14.0321</v>
      </c>
      <c r="I883" s="22">
        <f t="shared" si="196"/>
        <v>20.0459</v>
      </c>
      <c r="J883" s="22">
        <f t="shared" si="197"/>
        <v>12.0275</v>
      </c>
      <c r="K883" s="38">
        <f t="shared" si="198"/>
        <v>8.0183</v>
      </c>
      <c r="L883" s="31"/>
      <c r="M883" s="44">
        <f t="shared" si="200"/>
        <v>347.25</v>
      </c>
      <c r="N883" s="20">
        <f t="shared" si="201"/>
        <v>694.51</v>
      </c>
      <c r="O883" s="45">
        <f t="shared" si="202"/>
        <v>1041.76</v>
      </c>
      <c r="P883" s="105"/>
      <c r="Q883" s="145">
        <v>25</v>
      </c>
      <c r="R883" s="44">
        <f>ROUND(index!$O$33+(C883*12)*index!$O$34,2)</f>
        <v>2338.0100000000002</v>
      </c>
      <c r="S883" s="45">
        <f>ROUND(index!$O$37+(C883*12)*index!$O$38,2)</f>
        <v>1094.3599999999999</v>
      </c>
      <c r="T883" s="31"/>
      <c r="U883" s="145">
        <v>25</v>
      </c>
      <c r="V883" s="259">
        <f>ROUND(index!$O$41+(C883*12)*index!$O$42,2)</f>
        <v>3432.37</v>
      </c>
    </row>
    <row r="884" spans="1:22" x14ac:dyDescent="0.25">
      <c r="A884" s="108">
        <v>26</v>
      </c>
      <c r="B884" s="164">
        <f t="shared" si="192"/>
        <v>6376.14</v>
      </c>
      <c r="C884" s="344">
        <f>ROUND(B884*index!$O$8,2)</f>
        <v>6633.74</v>
      </c>
      <c r="D884" s="216">
        <f t="shared" si="199"/>
        <v>40.285899999999998</v>
      </c>
      <c r="E884" s="31"/>
      <c r="F884" s="37">
        <f t="shared" si="193"/>
        <v>10.474299999999999</v>
      </c>
      <c r="G884" s="22">
        <f t="shared" si="194"/>
        <v>22.560099999999998</v>
      </c>
      <c r="H884" s="22">
        <f t="shared" si="195"/>
        <v>14.100099999999999</v>
      </c>
      <c r="I884" s="22">
        <f t="shared" si="196"/>
        <v>20.143000000000001</v>
      </c>
      <c r="J884" s="22">
        <f t="shared" si="197"/>
        <v>12.085800000000001</v>
      </c>
      <c r="K884" s="38">
        <f t="shared" si="198"/>
        <v>8.0571999999999999</v>
      </c>
      <c r="L884" s="31"/>
      <c r="M884" s="44">
        <f t="shared" si="200"/>
        <v>348.93</v>
      </c>
      <c r="N884" s="20">
        <f t="shared" si="201"/>
        <v>697.87</v>
      </c>
      <c r="O884" s="45">
        <f t="shared" si="202"/>
        <v>1046.8</v>
      </c>
      <c r="P884" s="105"/>
      <c r="Q884" s="145">
        <v>26</v>
      </c>
      <c r="R884" s="44">
        <f>ROUND(index!$O$33+(C884*12)*index!$O$34,2)</f>
        <v>2347.6</v>
      </c>
      <c r="S884" s="45">
        <f>ROUND(index!$O$37+(C884*12)*index!$O$38,2)</f>
        <v>1096.4000000000001</v>
      </c>
      <c r="T884" s="31"/>
      <c r="U884" s="145">
        <v>26</v>
      </c>
      <c r="V884" s="259">
        <f>ROUND(index!$O$41+(C884*12)*index!$O$42,2)</f>
        <v>3444</v>
      </c>
    </row>
    <row r="885" spans="1:22" x14ac:dyDescent="0.25">
      <c r="A885" s="108">
        <v>27</v>
      </c>
      <c r="B885" s="164">
        <f t="shared" si="192"/>
        <v>6404.7</v>
      </c>
      <c r="C885" s="344">
        <f>ROUND(B885*index!$O$8,2)</f>
        <v>6663.45</v>
      </c>
      <c r="D885" s="216">
        <f t="shared" si="199"/>
        <v>40.466299999999997</v>
      </c>
      <c r="E885" s="31"/>
      <c r="F885" s="37">
        <f t="shared" si="193"/>
        <v>10.5212</v>
      </c>
      <c r="G885" s="22">
        <f t="shared" si="194"/>
        <v>22.661100000000001</v>
      </c>
      <c r="H885" s="22">
        <f t="shared" si="195"/>
        <v>14.1632</v>
      </c>
      <c r="I885" s="22">
        <f t="shared" si="196"/>
        <v>20.2332</v>
      </c>
      <c r="J885" s="22">
        <f t="shared" si="197"/>
        <v>12.139900000000001</v>
      </c>
      <c r="K885" s="38">
        <f t="shared" si="198"/>
        <v>8.0932999999999993</v>
      </c>
      <c r="L885" s="31"/>
      <c r="M885" s="44">
        <f t="shared" si="200"/>
        <v>350.5</v>
      </c>
      <c r="N885" s="20">
        <f t="shared" si="201"/>
        <v>700.99</v>
      </c>
      <c r="O885" s="45">
        <f t="shared" si="202"/>
        <v>1051.49</v>
      </c>
      <c r="P885" s="105"/>
      <c r="Q885" s="145">
        <v>27</v>
      </c>
      <c r="R885" s="44">
        <f>ROUND(index!$O$33+(C885*12)*index!$O$34,2)</f>
        <v>2356.52</v>
      </c>
      <c r="S885" s="45">
        <f>ROUND(index!$O$37+(C885*12)*index!$O$38,2)</f>
        <v>1098.29</v>
      </c>
      <c r="T885" s="31"/>
      <c r="U885" s="145">
        <v>27</v>
      </c>
      <c r="V885" s="259">
        <f>ROUND(index!$O$41+(C885*12)*index!$O$42,2)</f>
        <v>3454.8</v>
      </c>
    </row>
    <row r="886" spans="1:22" x14ac:dyDescent="0.25">
      <c r="A886" s="108">
        <v>28</v>
      </c>
      <c r="B886" s="164">
        <f t="shared" si="192"/>
        <v>6431.23</v>
      </c>
      <c r="C886" s="344">
        <f>ROUND(B886*index!$O$8,2)</f>
        <v>6691.05</v>
      </c>
      <c r="D886" s="216">
        <f t="shared" si="199"/>
        <v>40.633899999999997</v>
      </c>
      <c r="E886" s="31"/>
      <c r="F886" s="37">
        <f t="shared" si="193"/>
        <v>10.5648</v>
      </c>
      <c r="G886" s="22">
        <f t="shared" si="194"/>
        <v>22.754999999999999</v>
      </c>
      <c r="H886" s="22">
        <f t="shared" si="195"/>
        <v>14.2219</v>
      </c>
      <c r="I886" s="22">
        <f t="shared" si="196"/>
        <v>20.317</v>
      </c>
      <c r="J886" s="22">
        <f t="shared" si="197"/>
        <v>12.190200000000001</v>
      </c>
      <c r="K886" s="38">
        <f t="shared" si="198"/>
        <v>8.1267999999999994</v>
      </c>
      <c r="L886" s="31"/>
      <c r="M886" s="44">
        <f t="shared" si="200"/>
        <v>351.95</v>
      </c>
      <c r="N886" s="20">
        <f t="shared" si="201"/>
        <v>703.9</v>
      </c>
      <c r="O886" s="45">
        <f t="shared" si="202"/>
        <v>1055.8499999999999</v>
      </c>
      <c r="P886" s="105"/>
      <c r="Q886" s="145">
        <v>28</v>
      </c>
      <c r="R886" s="44">
        <f>ROUND(index!$O$33+(C886*12)*index!$O$34,2)</f>
        <v>2364.8000000000002</v>
      </c>
      <c r="S886" s="45">
        <f>ROUND(index!$O$37+(C886*12)*index!$O$38,2)</f>
        <v>1100.04</v>
      </c>
      <c r="T886" s="31"/>
      <c r="U886" s="145">
        <v>28</v>
      </c>
      <c r="V886" s="259">
        <f>ROUND(index!$O$41+(C886*12)*index!$O$42,2)</f>
        <v>3464.84</v>
      </c>
    </row>
    <row r="887" spans="1:22" x14ac:dyDescent="0.25">
      <c r="A887" s="108">
        <v>29</v>
      </c>
      <c r="B887" s="164">
        <f t="shared" si="192"/>
        <v>6455.88</v>
      </c>
      <c r="C887" s="344">
        <f>ROUND(B887*index!$O$8,2)</f>
        <v>6716.7</v>
      </c>
      <c r="D887" s="216">
        <f t="shared" si="199"/>
        <v>40.789700000000003</v>
      </c>
      <c r="E887" s="31"/>
      <c r="F887" s="37">
        <f t="shared" si="193"/>
        <v>10.6053</v>
      </c>
      <c r="G887" s="22">
        <f t="shared" si="194"/>
        <v>22.842199999999998</v>
      </c>
      <c r="H887" s="22">
        <f t="shared" si="195"/>
        <v>14.276400000000001</v>
      </c>
      <c r="I887" s="22">
        <f t="shared" si="196"/>
        <v>20.3949</v>
      </c>
      <c r="J887" s="22">
        <f t="shared" si="197"/>
        <v>12.2369</v>
      </c>
      <c r="K887" s="38">
        <f t="shared" si="198"/>
        <v>8.1578999999999997</v>
      </c>
      <c r="L887" s="31"/>
      <c r="M887" s="44">
        <f t="shared" si="200"/>
        <v>353.3</v>
      </c>
      <c r="N887" s="20">
        <f t="shared" si="201"/>
        <v>706.6</v>
      </c>
      <c r="O887" s="45">
        <f t="shared" si="202"/>
        <v>1059.9000000000001</v>
      </c>
      <c r="P887" s="105"/>
      <c r="Q887" s="145">
        <v>29</v>
      </c>
      <c r="R887" s="44">
        <f>ROUND(index!$O$33+(C887*12)*index!$O$34,2)</f>
        <v>2372.4899999999998</v>
      </c>
      <c r="S887" s="45">
        <f>ROUND(index!$O$37+(C887*12)*index!$O$38,2)</f>
        <v>1101.67</v>
      </c>
      <c r="T887" s="31"/>
      <c r="U887" s="145">
        <v>29</v>
      </c>
      <c r="V887" s="259">
        <f>ROUND(index!$O$41+(C887*12)*index!$O$42,2)</f>
        <v>3474.16</v>
      </c>
    </row>
    <row r="888" spans="1:22" x14ac:dyDescent="0.25">
      <c r="A888" s="108">
        <v>30</v>
      </c>
      <c r="B888" s="164">
        <f t="shared" si="192"/>
        <v>6478.76</v>
      </c>
      <c r="C888" s="344">
        <f>ROUND(B888*index!$O$8,2)</f>
        <v>6740.5</v>
      </c>
      <c r="D888" s="216">
        <f t="shared" si="199"/>
        <v>40.934199999999997</v>
      </c>
      <c r="E888" s="31"/>
      <c r="F888" s="37">
        <f t="shared" si="193"/>
        <v>10.642899999999999</v>
      </c>
      <c r="G888" s="22">
        <f t="shared" si="194"/>
        <v>22.923200000000001</v>
      </c>
      <c r="H888" s="22">
        <f t="shared" si="195"/>
        <v>14.327</v>
      </c>
      <c r="I888" s="22">
        <f t="shared" si="196"/>
        <v>20.467099999999999</v>
      </c>
      <c r="J888" s="22">
        <f t="shared" si="197"/>
        <v>12.2803</v>
      </c>
      <c r="K888" s="38">
        <f t="shared" si="198"/>
        <v>8.1867999999999999</v>
      </c>
      <c r="L888" s="31"/>
      <c r="M888" s="44">
        <f t="shared" si="200"/>
        <v>354.55</v>
      </c>
      <c r="N888" s="20">
        <f t="shared" si="201"/>
        <v>709.1</v>
      </c>
      <c r="O888" s="45">
        <f t="shared" si="202"/>
        <v>1063.6500000000001</v>
      </c>
      <c r="P888" s="105"/>
      <c r="Q888" s="145">
        <v>30</v>
      </c>
      <c r="R888" s="44">
        <f>ROUND(index!$O$33+(C888*12)*index!$O$34,2)</f>
        <v>2379.63</v>
      </c>
      <c r="S888" s="45">
        <f>ROUND(index!$O$37+(C888*12)*index!$O$38,2)</f>
        <v>1103.19</v>
      </c>
      <c r="T888" s="31"/>
      <c r="U888" s="145">
        <v>30</v>
      </c>
      <c r="V888" s="259">
        <f>ROUND(index!$O$41+(C888*12)*index!$O$42,2)</f>
        <v>3482.82</v>
      </c>
    </row>
    <row r="889" spans="1:22" x14ac:dyDescent="0.25">
      <c r="A889" s="108">
        <v>31</v>
      </c>
      <c r="B889" s="164">
        <f t="shared" si="192"/>
        <v>6500.01</v>
      </c>
      <c r="C889" s="344">
        <f>ROUND(B889*index!$O$8,2)</f>
        <v>6762.61</v>
      </c>
      <c r="D889" s="216">
        <f t="shared" si="199"/>
        <v>41.0685</v>
      </c>
      <c r="E889" s="31"/>
      <c r="F889" s="37">
        <f t="shared" si="193"/>
        <v>10.6778</v>
      </c>
      <c r="G889" s="22">
        <f t="shared" si="194"/>
        <v>22.9984</v>
      </c>
      <c r="H889" s="22">
        <f t="shared" si="195"/>
        <v>14.374000000000001</v>
      </c>
      <c r="I889" s="22">
        <f t="shared" si="196"/>
        <v>20.534300000000002</v>
      </c>
      <c r="J889" s="22">
        <f t="shared" si="197"/>
        <v>12.320600000000001</v>
      </c>
      <c r="K889" s="38">
        <f t="shared" si="198"/>
        <v>8.2136999999999993</v>
      </c>
      <c r="L889" s="31"/>
      <c r="M889" s="44">
        <f t="shared" si="200"/>
        <v>355.71</v>
      </c>
      <c r="N889" s="20">
        <f t="shared" si="201"/>
        <v>711.43</v>
      </c>
      <c r="O889" s="45">
        <f t="shared" si="202"/>
        <v>1067.1400000000001</v>
      </c>
      <c r="P889" s="105"/>
      <c r="Q889" s="145">
        <v>31</v>
      </c>
      <c r="R889" s="44">
        <f>ROUND(index!$O$33+(C889*12)*index!$O$34,2)</f>
        <v>2386.2600000000002</v>
      </c>
      <c r="S889" s="45">
        <f>ROUND(index!$O$37+(C889*12)*index!$O$38,2)</f>
        <v>1104.5899999999999</v>
      </c>
      <c r="T889" s="31"/>
      <c r="U889" s="145">
        <v>31</v>
      </c>
      <c r="V889" s="259">
        <f>ROUND(index!$O$41+(C889*12)*index!$O$42,2)</f>
        <v>3490.85</v>
      </c>
    </row>
    <row r="890" spans="1:22" x14ac:dyDescent="0.25">
      <c r="A890" s="109">
        <v>32</v>
      </c>
      <c r="B890" s="164">
        <f t="shared" si="192"/>
        <v>6519.72</v>
      </c>
      <c r="C890" s="344">
        <f>ROUND(B890*index!$O$8,2)</f>
        <v>6783.12</v>
      </c>
      <c r="D890" s="216">
        <f t="shared" si="199"/>
        <v>41.192999999999998</v>
      </c>
      <c r="E890" s="31"/>
      <c r="F890" s="37">
        <f t="shared" si="193"/>
        <v>10.7102</v>
      </c>
      <c r="G890" s="22">
        <f t="shared" si="194"/>
        <v>23.068100000000001</v>
      </c>
      <c r="H890" s="22">
        <f t="shared" si="195"/>
        <v>14.4176</v>
      </c>
      <c r="I890" s="22">
        <f t="shared" si="196"/>
        <v>20.596499999999999</v>
      </c>
      <c r="J890" s="22">
        <f t="shared" si="197"/>
        <v>12.357900000000001</v>
      </c>
      <c r="K890" s="38">
        <f t="shared" si="198"/>
        <v>8.2385999999999999</v>
      </c>
      <c r="L890" s="31"/>
      <c r="M890" s="44">
        <f t="shared" si="200"/>
        <v>356.79</v>
      </c>
      <c r="N890" s="20">
        <f t="shared" si="201"/>
        <v>713.58</v>
      </c>
      <c r="O890" s="45">
        <f t="shared" si="202"/>
        <v>1070.3800000000001</v>
      </c>
      <c r="P890" s="105"/>
      <c r="Q890" s="146">
        <v>32</v>
      </c>
      <c r="R890" s="44">
        <f>ROUND(index!$O$33+(C890*12)*index!$O$34,2)</f>
        <v>2392.42</v>
      </c>
      <c r="S890" s="45">
        <f>ROUND(index!$O$37+(C890*12)*index!$O$38,2)</f>
        <v>1105.9000000000001</v>
      </c>
      <c r="T890" s="31"/>
      <c r="U890" s="146">
        <v>32</v>
      </c>
      <c r="V890" s="259">
        <f>ROUND(index!$O$41+(C890*12)*index!$O$42,2)</f>
        <v>3498.31</v>
      </c>
    </row>
    <row r="891" spans="1:22" x14ac:dyDescent="0.25">
      <c r="A891" s="109">
        <v>33</v>
      </c>
      <c r="B891" s="164">
        <f t="shared" si="192"/>
        <v>6538.01</v>
      </c>
      <c r="C891" s="344">
        <f>ROUND(B891*index!$O$8,2)</f>
        <v>6802.15</v>
      </c>
      <c r="D891" s="216">
        <f t="shared" si="199"/>
        <v>41.308599999999998</v>
      </c>
      <c r="E891" s="31"/>
      <c r="F891" s="37">
        <f t="shared" si="193"/>
        <v>10.7402</v>
      </c>
      <c r="G891" s="22">
        <f t="shared" si="194"/>
        <v>23.1328</v>
      </c>
      <c r="H891" s="22">
        <f t="shared" si="195"/>
        <v>14.458</v>
      </c>
      <c r="I891" s="22">
        <f t="shared" si="196"/>
        <v>20.654299999999999</v>
      </c>
      <c r="J891" s="22">
        <f t="shared" si="197"/>
        <v>12.3926</v>
      </c>
      <c r="K891" s="38">
        <f t="shared" si="198"/>
        <v>8.2616999999999994</v>
      </c>
      <c r="L891" s="31"/>
      <c r="M891" s="44">
        <f t="shared" si="200"/>
        <v>357.79</v>
      </c>
      <c r="N891" s="20">
        <f t="shared" si="201"/>
        <v>715.59</v>
      </c>
      <c r="O891" s="45">
        <f t="shared" si="202"/>
        <v>1073.3800000000001</v>
      </c>
      <c r="P891" s="105"/>
      <c r="Q891" s="146">
        <v>33</v>
      </c>
      <c r="R891" s="44">
        <f>ROUND(index!$O$33+(C891*12)*index!$O$34,2)</f>
        <v>2398.13</v>
      </c>
      <c r="S891" s="45">
        <f>ROUND(index!$O$37+(C891*12)*index!$O$38,2)</f>
        <v>1107.1099999999999</v>
      </c>
      <c r="T891" s="31"/>
      <c r="U891" s="146">
        <v>33</v>
      </c>
      <c r="V891" s="259">
        <f>ROUND(index!$O$41+(C891*12)*index!$O$42,2)</f>
        <v>3505.23</v>
      </c>
    </row>
    <row r="892" spans="1:22" x14ac:dyDescent="0.25">
      <c r="A892" s="109">
        <v>34</v>
      </c>
      <c r="B892" s="164">
        <f t="shared" si="192"/>
        <v>6554.98</v>
      </c>
      <c r="C892" s="344">
        <f>ROUND(B892*index!$O$8,2)</f>
        <v>6819.8</v>
      </c>
      <c r="D892" s="216">
        <f t="shared" si="199"/>
        <v>41.415799999999997</v>
      </c>
      <c r="E892" s="31"/>
      <c r="F892" s="37">
        <f t="shared" si="193"/>
        <v>10.7681</v>
      </c>
      <c r="G892" s="22">
        <f t="shared" si="194"/>
        <v>23.192799999999998</v>
      </c>
      <c r="H892" s="22">
        <f t="shared" si="195"/>
        <v>14.4955</v>
      </c>
      <c r="I892" s="22">
        <f t="shared" si="196"/>
        <v>20.707899999999999</v>
      </c>
      <c r="J892" s="22">
        <f t="shared" si="197"/>
        <v>12.4247</v>
      </c>
      <c r="K892" s="38">
        <f t="shared" si="198"/>
        <v>8.2832000000000008</v>
      </c>
      <c r="L892" s="31"/>
      <c r="M892" s="44">
        <f t="shared" si="200"/>
        <v>358.72</v>
      </c>
      <c r="N892" s="20">
        <f t="shared" si="201"/>
        <v>717.44</v>
      </c>
      <c r="O892" s="45">
        <f t="shared" si="202"/>
        <v>1076.1600000000001</v>
      </c>
      <c r="P892" s="105"/>
      <c r="Q892" s="146">
        <v>34</v>
      </c>
      <c r="R892" s="44">
        <f>ROUND(index!$O$33+(C892*12)*index!$O$34,2)</f>
        <v>2403.42</v>
      </c>
      <c r="S892" s="45">
        <f>ROUND(index!$O$37+(C892*12)*index!$O$38,2)</f>
        <v>1108.23</v>
      </c>
      <c r="T892" s="31"/>
      <c r="U892" s="146">
        <v>34</v>
      </c>
      <c r="V892" s="259">
        <f>ROUND(index!$O$41+(C892*12)*index!$O$42,2)</f>
        <v>3511.65</v>
      </c>
    </row>
    <row r="893" spans="1:22" ht="13.8" thickBot="1" x14ac:dyDescent="0.3">
      <c r="A893" s="110">
        <v>35</v>
      </c>
      <c r="B893" s="313">
        <f t="shared" si="192"/>
        <v>6570.72</v>
      </c>
      <c r="C893" s="345">
        <f>ROUND(B893*index!$O$8,2)</f>
        <v>6836.18</v>
      </c>
      <c r="D893" s="217">
        <f t="shared" si="199"/>
        <v>41.515300000000003</v>
      </c>
      <c r="E893" s="31"/>
      <c r="F893" s="335">
        <f t="shared" si="193"/>
        <v>10.794</v>
      </c>
      <c r="G893" s="336">
        <f t="shared" si="194"/>
        <v>23.2486</v>
      </c>
      <c r="H893" s="336">
        <f t="shared" si="195"/>
        <v>14.5304</v>
      </c>
      <c r="I893" s="336">
        <f t="shared" si="196"/>
        <v>20.7577</v>
      </c>
      <c r="J893" s="336">
        <f t="shared" si="197"/>
        <v>12.454599999999999</v>
      </c>
      <c r="K893" s="337">
        <f t="shared" si="198"/>
        <v>8.3031000000000006</v>
      </c>
      <c r="L893" s="31"/>
      <c r="M893" s="46">
        <f t="shared" si="200"/>
        <v>359.58</v>
      </c>
      <c r="N893" s="47">
        <f t="shared" si="201"/>
        <v>719.17</v>
      </c>
      <c r="O893" s="48">
        <f t="shared" si="202"/>
        <v>1078.75</v>
      </c>
      <c r="P893" s="105"/>
      <c r="Q893" s="147">
        <v>35</v>
      </c>
      <c r="R893" s="46">
        <f>ROUND(index!$O$33+(C893*12)*index!$O$34,2)</f>
        <v>2408.33</v>
      </c>
      <c r="S893" s="48">
        <f>ROUND(index!$O$37+(C893*12)*index!$O$38,2)</f>
        <v>1109.27</v>
      </c>
      <c r="T893" s="31"/>
      <c r="U893" s="147">
        <v>35</v>
      </c>
      <c r="V893" s="260">
        <f>ROUND(index!$O$41+(C893*12)*index!$O$42,2)</f>
        <v>3517.61</v>
      </c>
    </row>
    <row r="899" spans="1:5" ht="13.8" thickBot="1" x14ac:dyDescent="0.3"/>
    <row r="900" spans="1:5" ht="16.2" thickBot="1" x14ac:dyDescent="0.3">
      <c r="A900" s="128" t="s">
        <v>197</v>
      </c>
      <c r="B900" s="126"/>
      <c r="C900" s="126"/>
      <c r="D900" s="127"/>
      <c r="E900" s="364"/>
    </row>
    <row r="901" spans="1:5" x14ac:dyDescent="0.25">
      <c r="A901" s="14" t="s">
        <v>189</v>
      </c>
      <c r="B901" s="15"/>
      <c r="C901" s="15"/>
      <c r="D901" s="16">
        <v>0.26</v>
      </c>
    </row>
    <row r="902" spans="1:5" x14ac:dyDescent="0.25">
      <c r="A902" s="14" t="s">
        <v>195</v>
      </c>
      <c r="B902" s="15"/>
      <c r="C902" s="15"/>
      <c r="D902" s="16">
        <v>0.5</v>
      </c>
    </row>
    <row r="903" spans="1:5" x14ac:dyDescent="0.25">
      <c r="A903" s="14" t="s">
        <v>190</v>
      </c>
      <c r="B903" s="15"/>
      <c r="C903" s="15"/>
      <c r="D903" s="16">
        <v>0.56000000000000005</v>
      </c>
    </row>
    <row r="904" spans="1:5" x14ac:dyDescent="0.25">
      <c r="A904" s="14" t="s">
        <v>191</v>
      </c>
      <c r="B904" s="15"/>
      <c r="C904" s="15"/>
      <c r="D904" s="16">
        <v>0.56000000000000005</v>
      </c>
    </row>
    <row r="905" spans="1:5" x14ac:dyDescent="0.25">
      <c r="A905" s="14" t="s">
        <v>192</v>
      </c>
      <c r="B905" s="15"/>
      <c r="C905" s="15"/>
      <c r="D905" s="16">
        <v>0.35</v>
      </c>
    </row>
    <row r="906" spans="1:5" x14ac:dyDescent="0.25">
      <c r="A906" s="14" t="s">
        <v>193</v>
      </c>
      <c r="B906" s="15"/>
      <c r="C906" s="15"/>
      <c r="D906" s="16">
        <v>0.5</v>
      </c>
    </row>
    <row r="907" spans="1:5" x14ac:dyDescent="0.25">
      <c r="A907" s="14" t="s">
        <v>194</v>
      </c>
      <c r="B907" s="15"/>
      <c r="C907" s="15"/>
      <c r="D907" s="16">
        <v>0.3</v>
      </c>
    </row>
    <row r="908" spans="1:5" ht="13.8" thickBot="1" x14ac:dyDescent="0.3">
      <c r="A908" s="17" t="s">
        <v>196</v>
      </c>
      <c r="B908" s="10"/>
      <c r="C908" s="10"/>
      <c r="D908" s="18">
        <v>0.2</v>
      </c>
    </row>
  </sheetData>
  <sheetProtection algorithmName="SHA-512" hashValue="+kszdl4KR81Lz13FB7zcFbo5vcQznaxVZCF8q4I40wWqZjpOqjdTSxoAm8T2VRATYWDa2/RtA+MQcTHY4HU/Kw==" saltValue="9P9b+FxFouJ9lZWu6HufkA==" spinCount="100000" sheet="1" objects="1" scenarios="1" autoFilter="0"/>
  <pageMargins left="0.98425196850393704" right="0.98425196850393704" top="1.5748031496062993" bottom="0.62992125984251968" header="0.51181102362204722" footer="0.51181102362204722"/>
  <pageSetup paperSize="9" scale="64" fitToHeight="0" pageOrder="overThenDown" orientation="landscape" r:id="rId1"/>
  <headerFooter>
    <oddHeader xml:space="preserve">&amp;L&amp;G&amp;CIFIC barema's
1 juli 2021 &amp;RIndex maart 2020
Barema's Federale Gezondheidsdiensten en VIA sectoren PC 330
</oddHeader>
    <oddFooter>&amp;C&amp;P/&amp;N</oddFooter>
  </headerFooter>
  <rowBreaks count="17" manualBreakCount="17">
    <brk id="50" max="16383" man="1"/>
    <brk id="99" max="16383" man="1"/>
    <brk id="149" max="16383" man="1"/>
    <brk id="199" max="16383" man="1"/>
    <brk id="249" max="16383" man="1"/>
    <brk id="299" max="16383" man="1"/>
    <brk id="349" max="16383" man="1"/>
    <brk id="399" max="16383" man="1"/>
    <brk id="449" max="16383" man="1"/>
    <brk id="499" max="16383" man="1"/>
    <brk id="549" max="16383" man="1"/>
    <brk id="599" max="16383" man="1"/>
    <brk id="649" max="16383" man="1"/>
    <brk id="699" max="16383" man="1"/>
    <brk id="799" max="16383" man="1"/>
    <brk id="849" max="16383" man="1"/>
    <brk id="898"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ACA7DD-17C5-4010-BE2C-0F6F41EB335B}">
          <x14:formula1>
            <xm:f>ificbasisdoel!$A$56:$A$73</xm:f>
          </x14:formula1>
          <xm:sqref>C3 C52 C102 C152 C202 C252 C302 C352 C402 C452 C502 C552 C602 C652 C702 C752 C802 C852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2"/>
  <sheetViews>
    <sheetView topLeftCell="B1" zoomScaleNormal="100" workbookViewId="0">
      <selection activeCell="G21" sqref="G21"/>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6.44140625" style="3" customWidth="1"/>
    <col min="7" max="7" width="6" style="1" customWidth="1"/>
    <col min="8" max="8" width="6.5546875" style="1" customWidth="1"/>
    <col min="9" max="9" width="8.109375" style="1" customWidth="1"/>
    <col min="10" max="10" width="8.33203125" style="1" customWidth="1"/>
    <col min="11" max="11" width="7.44140625" style="1" customWidth="1"/>
    <col min="12" max="12" width="11.109375"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9" width="9.5546875" style="1" hidden="1" customWidth="1"/>
    <col min="30" max="30" width="9.5546875" style="1" customWidth="1"/>
    <col min="31" max="31" width="9.5546875" style="3" customWidth="1"/>
    <col min="32" max="32" width="15.33203125" style="1" customWidth="1"/>
    <col min="33" max="33" width="11.88671875" style="35"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52" width="2.6640625" style="1" customWidth="1"/>
    <col min="53" max="53" width="4.33203125" style="1" customWidth="1"/>
    <col min="54" max="55" width="22.88671875" style="1" customWidth="1"/>
    <col min="56" max="16384" width="9.109375" style="1"/>
  </cols>
  <sheetData>
    <row r="1" spans="1:57" ht="13.8" thickBot="1" x14ac:dyDescent="0.3"/>
    <row r="2" spans="1:57" ht="16.2" thickBot="1" x14ac:dyDescent="0.35">
      <c r="B2" s="154" t="s">
        <v>261</v>
      </c>
      <c r="C2" s="155"/>
      <c r="D2" s="155"/>
      <c r="E2" s="156"/>
      <c r="H2" s="154" t="s">
        <v>188</v>
      </c>
      <c r="I2" s="155"/>
      <c r="J2" s="155"/>
      <c r="K2" s="155"/>
      <c r="L2" s="156"/>
      <c r="AA2" s="56" t="s">
        <v>202</v>
      </c>
      <c r="AF2" s="56" t="s">
        <v>176</v>
      </c>
    </row>
    <row r="3" spans="1:57" s="32" customFormat="1" ht="16.2" thickBot="1" x14ac:dyDescent="0.3">
      <c r="B3" s="151" t="s">
        <v>187</v>
      </c>
      <c r="C3" s="152"/>
      <c r="D3" s="153"/>
      <c r="E3" s="163" t="s">
        <v>0</v>
      </c>
      <c r="G3" s="33"/>
      <c r="H3" s="157" t="s">
        <v>186</v>
      </c>
      <c r="I3" s="165" t="s">
        <v>156</v>
      </c>
      <c r="N3" s="128" t="s">
        <v>197</v>
      </c>
      <c r="O3" s="126"/>
      <c r="P3" s="126"/>
      <c r="Q3" s="126"/>
      <c r="R3" s="127"/>
      <c r="U3" s="128" t="s">
        <v>203</v>
      </c>
      <c r="V3" s="126"/>
      <c r="W3" s="127"/>
      <c r="AA3" s="327" t="str">
        <f>AF15</f>
        <v>1.12 --&gt; cat 4</v>
      </c>
      <c r="AE3" s="33"/>
      <c r="AF3" s="158">
        <f>AE14</f>
        <v>1</v>
      </c>
      <c r="AG3" s="36"/>
      <c r="AI3" s="128" t="s">
        <v>197</v>
      </c>
      <c r="AJ3" s="126"/>
      <c r="AK3" s="126"/>
      <c r="AL3" s="126"/>
      <c r="AM3" s="127"/>
      <c r="AP3" s="128" t="s">
        <v>203</v>
      </c>
      <c r="AQ3" s="126"/>
      <c r="AR3" s="127"/>
    </row>
    <row r="4" spans="1:57" ht="16.2" thickBot="1" x14ac:dyDescent="0.35">
      <c r="B4" s="2" t="s">
        <v>148</v>
      </c>
      <c r="F4" s="1"/>
      <c r="G4" s="3"/>
      <c r="N4" s="14" t="s">
        <v>189</v>
      </c>
      <c r="O4" s="15"/>
      <c r="P4" s="15"/>
      <c r="Q4" s="15"/>
      <c r="R4" s="16">
        <v>0.26</v>
      </c>
      <c r="U4" s="24" t="s">
        <v>198</v>
      </c>
      <c r="V4" s="25" t="s">
        <v>199</v>
      </c>
      <c r="W4" s="26" t="s">
        <v>200</v>
      </c>
      <c r="AF4" s="4"/>
      <c r="AI4" s="14" t="s">
        <v>189</v>
      </c>
      <c r="AJ4" s="15"/>
      <c r="AK4" s="15"/>
      <c r="AL4" s="15"/>
      <c r="AM4" s="16">
        <v>0.26</v>
      </c>
      <c r="AP4" s="24" t="s">
        <v>198</v>
      </c>
      <c r="AQ4" s="25" t="s">
        <v>199</v>
      </c>
      <c r="AR4" s="26" t="s">
        <v>200</v>
      </c>
    </row>
    <row r="5" spans="1:57" ht="13.8" thickBot="1" x14ac:dyDescent="0.3">
      <c r="B5" s="122" t="s">
        <v>145</v>
      </c>
      <c r="C5" s="49"/>
      <c r="D5" s="123"/>
      <c r="E5" s="195" t="s">
        <v>152</v>
      </c>
      <c r="F5" s="1"/>
      <c r="G5" s="3" t="s">
        <v>182</v>
      </c>
      <c r="H5" s="1">
        <f t="shared" ref="H5:H10" si="0">IF(E5="ja",1,0)</f>
        <v>0</v>
      </c>
      <c r="N5" s="14" t="s">
        <v>195</v>
      </c>
      <c r="O5" s="15"/>
      <c r="P5" s="15"/>
      <c r="Q5" s="15"/>
      <c r="R5" s="16">
        <v>0.5</v>
      </c>
      <c r="U5" s="27">
        <v>5.2600000000000001E-2</v>
      </c>
      <c r="V5" s="28">
        <v>0.1052</v>
      </c>
      <c r="W5" s="29">
        <v>0.1578</v>
      </c>
      <c r="AI5" s="14" t="s">
        <v>195</v>
      </c>
      <c r="AJ5" s="15"/>
      <c r="AK5" s="15"/>
      <c r="AL5" s="15"/>
      <c r="AM5" s="16">
        <v>0.5</v>
      </c>
      <c r="AP5" s="27">
        <v>5.2600000000000001E-2</v>
      </c>
      <c r="AQ5" s="28">
        <v>0.1052</v>
      </c>
      <c r="AR5" s="29">
        <v>0.1578</v>
      </c>
    </row>
    <row r="6" spans="1:57" ht="13.8" thickBot="1" x14ac:dyDescent="0.3">
      <c r="B6" s="124" t="s">
        <v>146</v>
      </c>
      <c r="C6" s="15"/>
      <c r="D6" s="125"/>
      <c r="E6" s="195" t="s">
        <v>152</v>
      </c>
      <c r="F6" s="1"/>
      <c r="G6" s="3" t="s">
        <v>183</v>
      </c>
      <c r="H6" s="1">
        <f t="shared" si="0"/>
        <v>0</v>
      </c>
      <c r="N6" s="14" t="s">
        <v>190</v>
      </c>
      <c r="O6" s="15"/>
      <c r="P6" s="15"/>
      <c r="Q6" s="15"/>
      <c r="R6" s="16">
        <v>0.56000000000000005</v>
      </c>
      <c r="AI6" s="14" t="s">
        <v>190</v>
      </c>
      <c r="AJ6" s="15"/>
      <c r="AK6" s="15"/>
      <c r="AL6" s="15"/>
      <c r="AM6" s="16">
        <v>0.56000000000000005</v>
      </c>
      <c r="AP6" s="192"/>
      <c r="AQ6" s="191"/>
      <c r="AR6" s="191"/>
    </row>
    <row r="7" spans="1:57" ht="13.8" thickBot="1" x14ac:dyDescent="0.3">
      <c r="B7" s="124" t="s">
        <v>96</v>
      </c>
      <c r="C7" s="15"/>
      <c r="D7" s="125"/>
      <c r="E7" s="195" t="s">
        <v>152</v>
      </c>
      <c r="F7" s="1"/>
      <c r="G7" s="3" t="s">
        <v>184</v>
      </c>
      <c r="H7" s="1">
        <f t="shared" si="0"/>
        <v>0</v>
      </c>
      <c r="N7" s="14" t="s">
        <v>191</v>
      </c>
      <c r="O7" s="15"/>
      <c r="P7" s="15"/>
      <c r="Q7" s="15"/>
      <c r="R7" s="16">
        <v>0.56000000000000005</v>
      </c>
      <c r="AI7" s="14" t="s">
        <v>191</v>
      </c>
      <c r="AJ7" s="15"/>
      <c r="AK7" s="15"/>
      <c r="AL7" s="15"/>
      <c r="AM7" s="16">
        <v>0.56000000000000005</v>
      </c>
    </row>
    <row r="8" spans="1:57" ht="13.8" thickBot="1" x14ac:dyDescent="0.3">
      <c r="B8" s="124" t="s">
        <v>147</v>
      </c>
      <c r="C8" s="15"/>
      <c r="D8" s="125"/>
      <c r="E8" s="195" t="s">
        <v>152</v>
      </c>
      <c r="F8" s="1"/>
      <c r="G8" s="3" t="s">
        <v>185</v>
      </c>
      <c r="H8" s="1">
        <f t="shared" si="0"/>
        <v>0</v>
      </c>
      <c r="N8" s="14" t="s">
        <v>192</v>
      </c>
      <c r="O8" s="15"/>
      <c r="P8" s="15"/>
      <c r="Q8" s="15"/>
      <c r="R8" s="16">
        <v>0.35</v>
      </c>
      <c r="AA8" s="291">
        <v>44378</v>
      </c>
      <c r="AB8" s="285"/>
      <c r="AC8" s="285"/>
      <c r="AD8" s="286" t="s">
        <v>453</v>
      </c>
      <c r="AE8" s="287"/>
      <c r="AF8" s="285"/>
      <c r="AG8" s="288"/>
      <c r="AI8" s="14" t="s">
        <v>192</v>
      </c>
      <c r="AJ8" s="15"/>
      <c r="AK8" s="15"/>
      <c r="AL8" s="15"/>
      <c r="AM8" s="16">
        <v>0.35</v>
      </c>
    </row>
    <row r="9" spans="1:57" ht="13.8" thickBot="1" x14ac:dyDescent="0.3">
      <c r="B9" s="262" t="s">
        <v>443</v>
      </c>
      <c r="C9" s="15"/>
      <c r="D9" s="125"/>
      <c r="E9" s="195" t="s">
        <v>152</v>
      </c>
      <c r="F9" s="1"/>
      <c r="G9" s="3" t="s">
        <v>143</v>
      </c>
      <c r="H9" s="1">
        <f t="shared" si="0"/>
        <v>0</v>
      </c>
      <c r="N9" s="14" t="s">
        <v>193</v>
      </c>
      <c r="O9" s="15"/>
      <c r="P9" s="15"/>
      <c r="Q9" s="15"/>
      <c r="R9" s="16">
        <v>0.5</v>
      </c>
      <c r="AA9" s="284"/>
      <c r="AI9" s="14" t="s">
        <v>193</v>
      </c>
      <c r="AJ9" s="15"/>
      <c r="AK9" s="15"/>
      <c r="AL9" s="15"/>
      <c r="AM9" s="16">
        <v>0.5</v>
      </c>
    </row>
    <row r="10" spans="1:57" ht="13.8" thickBot="1" x14ac:dyDescent="0.3">
      <c r="B10" s="263" t="s">
        <v>444</v>
      </c>
      <c r="C10" s="10"/>
      <c r="D10" s="30"/>
      <c r="E10" s="195" t="s">
        <v>152</v>
      </c>
      <c r="F10" s="1"/>
      <c r="G10" s="3" t="s">
        <v>144</v>
      </c>
      <c r="H10" s="1">
        <f t="shared" si="0"/>
        <v>0</v>
      </c>
      <c r="I10" s="35"/>
      <c r="N10" s="14" t="s">
        <v>194</v>
      </c>
      <c r="O10" s="15"/>
      <c r="P10" s="15"/>
      <c r="Q10" s="15"/>
      <c r="R10" s="16">
        <v>0.3</v>
      </c>
      <c r="AA10" s="292">
        <v>44378</v>
      </c>
      <c r="AB10" s="285"/>
      <c r="AC10" s="285"/>
      <c r="AD10" s="286" t="s">
        <v>454</v>
      </c>
      <c r="AE10" s="287"/>
      <c r="AF10" s="285"/>
      <c r="AG10" s="288"/>
      <c r="AI10" s="14" t="s">
        <v>194</v>
      </c>
      <c r="AJ10" s="15"/>
      <c r="AK10" s="15"/>
      <c r="AL10" s="15"/>
      <c r="AM10" s="16">
        <v>0.3</v>
      </c>
      <c r="AU10" s="277" t="s">
        <v>451</v>
      </c>
      <c r="AV10" s="278" t="s">
        <v>451</v>
      </c>
      <c r="AW10" s="278"/>
      <c r="AX10" s="278" t="s">
        <v>451</v>
      </c>
      <c r="AY10" s="279" t="s">
        <v>451</v>
      </c>
      <c r="BB10" s="277" t="s">
        <v>452</v>
      </c>
      <c r="BC10" s="279" t="s">
        <v>452</v>
      </c>
    </row>
    <row r="11" spans="1:57" ht="13.8" thickBot="1" x14ac:dyDescent="0.3">
      <c r="B11" s="4"/>
      <c r="I11" s="111"/>
      <c r="N11" s="17" t="s">
        <v>196</v>
      </c>
      <c r="O11" s="10"/>
      <c r="P11" s="10"/>
      <c r="Q11" s="10"/>
      <c r="R11" s="18">
        <v>0.2</v>
      </c>
      <c r="AI11" s="17" t="s">
        <v>196</v>
      </c>
      <c r="AJ11" s="10"/>
      <c r="AK11" s="10"/>
      <c r="AL11" s="10"/>
      <c r="AM11" s="18">
        <v>0.2</v>
      </c>
      <c r="AX11" s="176" t="s">
        <v>449</v>
      </c>
      <c r="AY11" s="176" t="s">
        <v>449</v>
      </c>
      <c r="BB11" s="176" t="s">
        <v>449</v>
      </c>
      <c r="BC11" s="176" t="s">
        <v>449</v>
      </c>
    </row>
    <row r="12" spans="1:57" ht="16.2" thickBot="1" x14ac:dyDescent="0.35">
      <c r="AF12" s="6" t="s">
        <v>179</v>
      </c>
      <c r="AG12" s="121" t="s">
        <v>179</v>
      </c>
      <c r="AU12" s="161" t="s">
        <v>221</v>
      </c>
      <c r="AV12" s="161" t="s">
        <v>221</v>
      </c>
      <c r="AX12" s="161" t="s">
        <v>179</v>
      </c>
      <c r="AY12" s="161" t="s">
        <v>179</v>
      </c>
      <c r="BB12" s="161" t="s">
        <v>221</v>
      </c>
      <c r="BC12" s="161" t="s">
        <v>179</v>
      </c>
    </row>
    <row r="13" spans="1:57" ht="40.200000000000003" thickBot="1" x14ac:dyDescent="0.3">
      <c r="B13" s="1" t="s">
        <v>98</v>
      </c>
      <c r="C13" s="4" t="s">
        <v>181</v>
      </c>
      <c r="D13" s="4" t="s">
        <v>181</v>
      </c>
      <c r="E13" s="4" t="s">
        <v>181</v>
      </c>
      <c r="F13" s="4"/>
      <c r="G13" s="4"/>
      <c r="H13" s="4"/>
      <c r="I13" s="4"/>
      <c r="J13" s="4"/>
      <c r="K13" s="4"/>
      <c r="L13" s="6" t="s">
        <v>180</v>
      </c>
      <c r="M13" s="6"/>
      <c r="N13" s="6"/>
      <c r="O13" s="6"/>
      <c r="P13" s="6"/>
      <c r="Q13" s="6"/>
      <c r="R13" s="6"/>
      <c r="S13" s="6"/>
      <c r="T13" s="6"/>
      <c r="U13" s="6"/>
      <c r="V13" s="6"/>
      <c r="W13" s="6"/>
      <c r="X13" s="6"/>
      <c r="Y13" s="6"/>
      <c r="AA13" s="4" t="s">
        <v>181</v>
      </c>
      <c r="AB13" s="1" t="s">
        <v>177</v>
      </c>
      <c r="AC13" s="1" t="s">
        <v>176</v>
      </c>
      <c r="AD13" s="304" t="s">
        <v>456</v>
      </c>
      <c r="AE13" s="305" t="s">
        <v>455</v>
      </c>
      <c r="AF13" s="6" t="s">
        <v>449</v>
      </c>
      <c r="AG13" s="121" t="s">
        <v>449</v>
      </c>
      <c r="AH13" s="6"/>
      <c r="AI13" s="176" t="s">
        <v>449</v>
      </c>
      <c r="AJ13" s="176" t="s">
        <v>449</v>
      </c>
      <c r="AK13" s="176" t="s">
        <v>449</v>
      </c>
      <c r="AL13" s="176" t="s">
        <v>449</v>
      </c>
      <c r="AM13" s="176" t="s">
        <v>449</v>
      </c>
      <c r="AN13" s="176" t="s">
        <v>449</v>
      </c>
      <c r="AO13" s="6"/>
      <c r="AP13" s="176" t="s">
        <v>449</v>
      </c>
      <c r="AQ13" s="176" t="s">
        <v>449</v>
      </c>
      <c r="AR13" s="176" t="s">
        <v>449</v>
      </c>
      <c r="AS13" s="6"/>
      <c r="AT13" s="6"/>
      <c r="AU13" s="159" t="s">
        <v>211</v>
      </c>
      <c r="AV13" s="159" t="s">
        <v>210</v>
      </c>
      <c r="AW13" s="6"/>
      <c r="AX13" s="159" t="s">
        <v>211</v>
      </c>
      <c r="AY13" s="159" t="s">
        <v>210</v>
      </c>
      <c r="AZ13" s="6"/>
      <c r="BA13" s="6"/>
      <c r="BB13" s="159" t="s">
        <v>447</v>
      </c>
      <c r="BC13" s="159" t="s">
        <v>448</v>
      </c>
    </row>
    <row r="14" spans="1:57" ht="13.8" thickBot="1" x14ac:dyDescent="0.3">
      <c r="B14" s="4" t="s">
        <v>142</v>
      </c>
      <c r="C14" s="4" t="s">
        <v>142</v>
      </c>
      <c r="D14" s="4" t="s">
        <v>153</v>
      </c>
      <c r="E14" s="4" t="s">
        <v>154</v>
      </c>
      <c r="F14" s="4" t="s">
        <v>182</v>
      </c>
      <c r="G14" s="4" t="s">
        <v>183</v>
      </c>
      <c r="H14" s="4" t="s">
        <v>184</v>
      </c>
      <c r="I14" s="4" t="s">
        <v>185</v>
      </c>
      <c r="J14" s="4" t="s">
        <v>143</v>
      </c>
      <c r="K14" s="4" t="s">
        <v>144</v>
      </c>
      <c r="L14" s="4" t="s">
        <v>155</v>
      </c>
      <c r="M14" s="4"/>
      <c r="N14" s="13" t="s">
        <v>201</v>
      </c>
      <c r="O14" s="13" t="s">
        <v>201</v>
      </c>
      <c r="P14" s="13" t="s">
        <v>201</v>
      </c>
      <c r="Q14" s="13" t="s">
        <v>201</v>
      </c>
      <c r="R14" s="13" t="s">
        <v>201</v>
      </c>
      <c r="S14" s="13" t="s">
        <v>201</v>
      </c>
      <c r="T14" s="13"/>
      <c r="U14" s="13" t="s">
        <v>155</v>
      </c>
      <c r="V14" s="13" t="s">
        <v>155</v>
      </c>
      <c r="W14" s="13" t="s">
        <v>155</v>
      </c>
      <c r="X14" s="13"/>
      <c r="Y14" s="13"/>
      <c r="Z14" s="1" t="s">
        <v>174</v>
      </c>
      <c r="AA14" s="1" t="s">
        <v>175</v>
      </c>
      <c r="AB14" s="1" t="s">
        <v>262</v>
      </c>
      <c r="AC14" s="280">
        <v>0.18279999999999999</v>
      </c>
      <c r="AD14" s="296">
        <v>1</v>
      </c>
      <c r="AE14" s="297">
        <f>index!$S$9</f>
        <v>1</v>
      </c>
      <c r="AF14" s="6" t="s">
        <v>155</v>
      </c>
      <c r="AG14" s="121" t="s">
        <v>201</v>
      </c>
      <c r="AH14" s="13"/>
      <c r="AI14" s="13" t="s">
        <v>201</v>
      </c>
      <c r="AJ14" s="13" t="s">
        <v>201</v>
      </c>
      <c r="AK14" s="13" t="s">
        <v>201</v>
      </c>
      <c r="AL14" s="13" t="s">
        <v>201</v>
      </c>
      <c r="AM14" s="13" t="s">
        <v>201</v>
      </c>
      <c r="AN14" s="13" t="s">
        <v>201</v>
      </c>
      <c r="AO14" s="13"/>
      <c r="AP14" s="13" t="s">
        <v>155</v>
      </c>
      <c r="AQ14" s="13" t="s">
        <v>155</v>
      </c>
      <c r="AR14" s="13" t="s">
        <v>155</v>
      </c>
      <c r="AS14" s="13"/>
      <c r="AT14" s="13"/>
      <c r="AU14" s="160" t="s">
        <v>212</v>
      </c>
      <c r="AV14" s="160" t="s">
        <v>212</v>
      </c>
      <c r="AW14" s="13"/>
      <c r="AX14" s="160" t="s">
        <v>212</v>
      </c>
      <c r="AY14" s="160" t="s">
        <v>212</v>
      </c>
      <c r="AZ14" s="13"/>
      <c r="BA14" s="13"/>
      <c r="BB14" s="160" t="s">
        <v>212</v>
      </c>
      <c r="BC14" s="160" t="s">
        <v>212</v>
      </c>
    </row>
    <row r="15" spans="1:57" s="120" customFormat="1" ht="43.8" customHeight="1" thickBot="1" x14ac:dyDescent="0.3">
      <c r="A15" s="112" t="s">
        <v>27</v>
      </c>
      <c r="B15" s="34" t="str">
        <f>$E$3</f>
        <v>1.12</v>
      </c>
      <c r="C15" s="112" t="str">
        <f>$E$3</f>
        <v>1.12</v>
      </c>
      <c r="D15" s="34" t="str">
        <f>$E$3</f>
        <v>1.12</v>
      </c>
      <c r="E15" s="112" t="str">
        <f>$E$3</f>
        <v>1.12</v>
      </c>
      <c r="F15" s="112"/>
      <c r="G15" s="112"/>
      <c r="H15" s="112"/>
      <c r="I15" s="34"/>
      <c r="J15" s="112"/>
      <c r="K15" s="112"/>
      <c r="L15" s="34" t="str">
        <f>$E$3</f>
        <v>1.12</v>
      </c>
      <c r="M15" s="113"/>
      <c r="N15" s="114">
        <v>0.26</v>
      </c>
      <c r="O15" s="114">
        <v>0.56000000000000005</v>
      </c>
      <c r="P15" s="114">
        <v>0.35</v>
      </c>
      <c r="Q15" s="114">
        <v>0.5</v>
      </c>
      <c r="R15" s="114">
        <v>0.3</v>
      </c>
      <c r="S15" s="114">
        <v>0.2</v>
      </c>
      <c r="T15" s="115"/>
      <c r="U15" s="116">
        <v>5.2600000000000001E-2</v>
      </c>
      <c r="V15" s="116">
        <v>0.1052</v>
      </c>
      <c r="W15" s="116">
        <v>0.1578</v>
      </c>
      <c r="X15" s="115"/>
      <c r="Y15" s="112" t="s">
        <v>27</v>
      </c>
      <c r="Z15" s="117" t="str">
        <f>$I$3</f>
        <v>cat 4</v>
      </c>
      <c r="AA15" s="34" t="str">
        <f>$I$3</f>
        <v>cat 4</v>
      </c>
      <c r="AB15" s="118"/>
      <c r="AC15" s="118"/>
      <c r="AD15" s="290"/>
      <c r="AE15" s="289"/>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c r="AZ15" s="115"/>
      <c r="BA15" s="114" t="s">
        <v>27</v>
      </c>
      <c r="BB15" s="114" t="str">
        <f>E3</f>
        <v>1.12</v>
      </c>
      <c r="BC15" s="114" t="str">
        <f>AF15</f>
        <v>1.12 --&gt; cat 4</v>
      </c>
    </row>
    <row r="16" spans="1:57"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11">
        <f>+ROUND((D16)*0.04,2)*$H$8</f>
        <v>0</v>
      </c>
      <c r="J16" s="100">
        <f>ROUND(index!$N$29/12,2)*$H$9</f>
        <v>0</v>
      </c>
      <c r="K16" s="104">
        <f>ROUND(index!$N$30/12,2)*$H$10</f>
        <v>0</v>
      </c>
      <c r="L16" s="148">
        <f>IF((SUM(D16:K16)-E16)&lt;index!$O$3,index!$O$3,SUM(D16:K16)-E16)</f>
        <v>1866.32</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44">
        <f>ROUND(D16*$U$15,2)</f>
        <v>94.51</v>
      </c>
      <c r="V16" s="20">
        <f>ROUND(D16*$V$15,2)</f>
        <v>189.03</v>
      </c>
      <c r="W16" s="45">
        <f>ROUND(D16*$W$15,2)</f>
        <v>283.54000000000002</v>
      </c>
      <c r="X16" s="31"/>
      <c r="Y16" s="108">
        <v>0</v>
      </c>
      <c r="Z16" s="50">
        <f t="shared" ref="Z16:Z51" si="3">VLOOKUP(I$3,ificbasisdoel,$A16+2,FALSE)</f>
        <v>1903.79</v>
      </c>
      <c r="AA16" s="50">
        <f>ROUND(Z16*index!$O$8,2)</f>
        <v>1980.7</v>
      </c>
      <c r="AB16" s="20">
        <f t="shared" ref="AB16:AB51" si="4">+AA16-L16</f>
        <v>114.38000000000011</v>
      </c>
      <c r="AC16" s="293">
        <f>ROUND(IF($AB16&gt;0,$AB16*$AC$14,0),2)</f>
        <v>20.91</v>
      </c>
      <c r="AD16" s="298">
        <f>AE16-AC16</f>
        <v>93.47</v>
      </c>
      <c r="AE16" s="299">
        <f>ROUND(IF($AB16&gt;0,$AB16*$AE$14,0),2)</f>
        <v>114.38</v>
      </c>
      <c r="AF16" s="281">
        <f t="shared" ref="AF16:AF51" si="5">IF(L16+AE16&lt;=AA16,L16+AE16,AA16)</f>
        <v>1980.6999999999998</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c r="AZ16" s="31"/>
      <c r="BA16" s="145">
        <v>0</v>
      </c>
      <c r="BB16" s="259">
        <f>ROUND(index!$O$41+((D16+F16+G16)*12)*index!$O$42,2)</f>
        <v>1685.3</v>
      </c>
      <c r="BC16" s="259">
        <f>ROUND(index!$O$41+(AF16*12)*index!$O$42,2)</f>
        <v>1752.15</v>
      </c>
      <c r="BD16" s="258"/>
      <c r="BE16" s="258"/>
    </row>
    <row r="17" spans="1:57"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8">
        <f t="shared" ref="I17:I24" si="6">+ROUND((D17)*0.04,2)*$H$8</f>
        <v>0</v>
      </c>
      <c r="J17" s="101">
        <f>ROUND(index!$N$29/12,2)*$H$9</f>
        <v>0</v>
      </c>
      <c r="K17" s="106">
        <f>ROUND(index!$N$30/12,2)*$H$10</f>
        <v>0</v>
      </c>
      <c r="L17" s="149">
        <f>IF((SUM(D17:K17)-E17)&lt;index!$O$3,index!$O$3,SUM(D17:K17)-E17)</f>
        <v>1947.33</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08">
        <v>1</v>
      </c>
      <c r="Z17" s="51">
        <f t="shared" si="3"/>
        <v>1938.72</v>
      </c>
      <c r="AA17" s="51">
        <f>ROUND(Z17*index!$O$8,2)</f>
        <v>2017.04</v>
      </c>
      <c r="AB17" s="20">
        <f t="shared" si="4"/>
        <v>69.710000000000036</v>
      </c>
      <c r="AC17" s="293">
        <f t="shared" ref="AC17:AC51" si="16">ROUND(IF($AB17&gt;0,$AB17*$AC$14,0),2)</f>
        <v>12.74</v>
      </c>
      <c r="AD17" s="300">
        <f t="shared" ref="AD17:AD51" si="17">AE17-AC17</f>
        <v>56.969999999999992</v>
      </c>
      <c r="AE17" s="301">
        <f t="shared" ref="AE17:AE51" si="18">ROUND(IF(AB17&gt;0,AB17*$AE$14,0),2)</f>
        <v>69.709999999999994</v>
      </c>
      <c r="AF17" s="282">
        <f t="shared" si="5"/>
        <v>2017.04</v>
      </c>
      <c r="AG17" s="216">
        <f t="shared" ref="AG17:AG51" si="19">ROUND(AF17*12/1976,4)</f>
        <v>12.2492</v>
      </c>
      <c r="AH17" s="31"/>
      <c r="AI17" s="37">
        <f t="shared" ref="AI17:AI51" si="20">ROUND(AG17*$AI$15,4)</f>
        <v>3.1848000000000001</v>
      </c>
      <c r="AJ17" s="22">
        <f t="shared" ref="AJ17:AJ51" si="21">ROUND(AG17*$AJ$15,4)</f>
        <v>6.8596000000000004</v>
      </c>
      <c r="AK17" s="22">
        <f t="shared" ref="AK17:AK51" si="22">ROUND(AG17*$AK$15,4)</f>
        <v>4.2872000000000003</v>
      </c>
      <c r="AL17" s="22">
        <f t="shared" ref="AL17:AL51" si="23">ROUND(AG17*$AL$15,4)</f>
        <v>6.1246</v>
      </c>
      <c r="AM17" s="22">
        <f t="shared" ref="AM17:AM51" si="24">ROUND(AG17*$AM$15,4)</f>
        <v>3.6747999999999998</v>
      </c>
      <c r="AN17" s="38">
        <f t="shared" ref="AN17:AN51" si="25">ROUND(AG17*$AN$15,4)</f>
        <v>2.4498000000000002</v>
      </c>
      <c r="AO17" s="31"/>
      <c r="AP17" s="44">
        <f t="shared" ref="AP17:AP51" si="26">ROUND(AF17*$AP$15,2)</f>
        <v>106.1</v>
      </c>
      <c r="AQ17" s="20">
        <f t="shared" ref="AQ17:AQ51" si="27">ROUND(AF17*$AQ$15,2)</f>
        <v>212.19</v>
      </c>
      <c r="AR17" s="45">
        <f t="shared" ref="AR17:AR51" si="28">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c r="AZ17" s="31"/>
      <c r="BA17" s="145">
        <v>1</v>
      </c>
      <c r="BB17" s="259">
        <f>ROUND(index!$O$41+((D17+F17+G17)*12)*index!$O$42,2)</f>
        <v>1740.02</v>
      </c>
      <c r="BC17" s="259">
        <f>ROUND(index!$O$41+(AF17*12)*index!$O$42,2)</f>
        <v>1765.37</v>
      </c>
      <c r="BD17" s="258"/>
      <c r="BE17" s="258"/>
    </row>
    <row r="18" spans="1:57"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8">
        <f t="shared" si="6"/>
        <v>0</v>
      </c>
      <c r="J18" s="101">
        <f>ROUND(index!$N$29/12,2)*$H$9</f>
        <v>0</v>
      </c>
      <c r="K18" s="106">
        <f>ROUND(index!$N$30/12,2)*$H$10</f>
        <v>0</v>
      </c>
      <c r="L18" s="149">
        <f>IF((SUM(D18:K18)-E18)&lt;index!$O$3,index!$O$3,SUM(D18:K18)-E18)</f>
        <v>1957.56</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08">
        <v>2</v>
      </c>
      <c r="Z18" s="51">
        <f t="shared" si="3"/>
        <v>1971.62</v>
      </c>
      <c r="AA18" s="51">
        <f>ROUND(Z18*index!$O$8,2)</f>
        <v>2051.27</v>
      </c>
      <c r="AB18" s="20">
        <f t="shared" si="4"/>
        <v>93.710000000000036</v>
      </c>
      <c r="AC18" s="293">
        <f t="shared" si="16"/>
        <v>17.13</v>
      </c>
      <c r="AD18" s="300">
        <f t="shared" si="17"/>
        <v>76.58</v>
      </c>
      <c r="AE18" s="301">
        <f t="shared" si="18"/>
        <v>93.71</v>
      </c>
      <c r="AF18" s="282">
        <f t="shared" si="5"/>
        <v>2051.27</v>
      </c>
      <c r="AG18" s="216">
        <f t="shared" si="19"/>
        <v>12.457100000000001</v>
      </c>
      <c r="AH18" s="31"/>
      <c r="AI18" s="37">
        <f t="shared" si="20"/>
        <v>3.2387999999999999</v>
      </c>
      <c r="AJ18" s="22">
        <f t="shared" si="21"/>
        <v>6.976</v>
      </c>
      <c r="AK18" s="22">
        <f t="shared" si="22"/>
        <v>4.3600000000000003</v>
      </c>
      <c r="AL18" s="22">
        <f t="shared" si="23"/>
        <v>6.2286000000000001</v>
      </c>
      <c r="AM18" s="22">
        <f t="shared" si="24"/>
        <v>3.7370999999999999</v>
      </c>
      <c r="AN18" s="38">
        <f t="shared" si="25"/>
        <v>2.4914000000000001</v>
      </c>
      <c r="AO18" s="31"/>
      <c r="AP18" s="44">
        <f t="shared" si="26"/>
        <v>107.9</v>
      </c>
      <c r="AQ18" s="20">
        <f t="shared" si="27"/>
        <v>215.79</v>
      </c>
      <c r="AR18" s="45">
        <f t="shared" si="28"/>
        <v>323.69</v>
      </c>
      <c r="AS18" s="105"/>
      <c r="AT18" s="145">
        <v>2</v>
      </c>
      <c r="AU18" s="20">
        <f>ROUND(index!$O$33+((D18+F18+G18)*12)*index!$O$34,2)</f>
        <v>944.75</v>
      </c>
      <c r="AV18" s="45">
        <f>ROUND(index!$O$37+((D18+F18+G18)*12)*index!$O$38,2)</f>
        <v>798.99</v>
      </c>
      <c r="AW18" s="31"/>
      <c r="AX18" s="44">
        <f>ROUND(index!$O$33+(AF18*12)*index!$O$34,2)</f>
        <v>972.86</v>
      </c>
      <c r="AY18" s="45">
        <f>ROUND(index!$O$37+(AF18*12)*index!$O$38,2)</f>
        <v>804.95</v>
      </c>
      <c r="AZ18" s="31"/>
      <c r="BA18" s="145">
        <v>2</v>
      </c>
      <c r="BB18" s="259">
        <f>ROUND(index!$O$41+((D18+F18+G18)*12)*index!$O$42,2)</f>
        <v>1743.74</v>
      </c>
      <c r="BC18" s="259">
        <f>ROUND(index!$O$41+(AF18*12)*index!$O$42,2)</f>
        <v>1777.81</v>
      </c>
      <c r="BD18" s="258"/>
      <c r="BE18" s="258"/>
    </row>
    <row r="19" spans="1:57"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8">
        <f t="shared" si="6"/>
        <v>0</v>
      </c>
      <c r="J19" s="101">
        <f>ROUND(index!$N$29/12,2)*$H$9</f>
        <v>0</v>
      </c>
      <c r="K19" s="106">
        <f>ROUND(index!$N$30/12,2)*$H$10</f>
        <v>0</v>
      </c>
      <c r="L19" s="149">
        <f>IF((SUM(D19:K19)-E19)&lt;index!$O$3,index!$O$3,SUM(D19:K19)-E19)</f>
        <v>1967.79</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08">
        <v>3</v>
      </c>
      <c r="Z19" s="51">
        <f t="shared" si="3"/>
        <v>2002.57</v>
      </c>
      <c r="AA19" s="51">
        <f>ROUND(Z19*index!$O$8,2)</f>
        <v>2083.4699999999998</v>
      </c>
      <c r="AB19" s="20">
        <f t="shared" si="4"/>
        <v>115.67999999999984</v>
      </c>
      <c r="AC19" s="293">
        <f t="shared" si="16"/>
        <v>21.15</v>
      </c>
      <c r="AD19" s="300">
        <f t="shared" si="17"/>
        <v>94.53</v>
      </c>
      <c r="AE19" s="301">
        <f t="shared" si="18"/>
        <v>115.68</v>
      </c>
      <c r="AF19" s="282">
        <f t="shared" si="5"/>
        <v>2083.4699999999998</v>
      </c>
      <c r="AG19" s="216">
        <f t="shared" si="19"/>
        <v>12.652699999999999</v>
      </c>
      <c r="AH19" s="31"/>
      <c r="AI19" s="37">
        <f t="shared" si="20"/>
        <v>3.2896999999999998</v>
      </c>
      <c r="AJ19" s="22">
        <f t="shared" si="21"/>
        <v>7.0854999999999997</v>
      </c>
      <c r="AK19" s="22">
        <f t="shared" si="22"/>
        <v>4.4283999999999999</v>
      </c>
      <c r="AL19" s="22">
        <f t="shared" si="23"/>
        <v>6.3263999999999996</v>
      </c>
      <c r="AM19" s="22">
        <f t="shared" si="24"/>
        <v>3.7957999999999998</v>
      </c>
      <c r="AN19" s="38">
        <f t="shared" si="25"/>
        <v>2.5305</v>
      </c>
      <c r="AO19" s="31"/>
      <c r="AP19" s="44">
        <f t="shared" si="26"/>
        <v>109.59</v>
      </c>
      <c r="AQ19" s="20">
        <f t="shared" si="27"/>
        <v>219.18</v>
      </c>
      <c r="AR19" s="45">
        <f t="shared" si="28"/>
        <v>328.77</v>
      </c>
      <c r="AS19" s="105"/>
      <c r="AT19" s="145">
        <v>3</v>
      </c>
      <c r="AU19" s="20">
        <f>ROUND(index!$O$33+((D19+F19+G19)*12)*index!$O$34,2)</f>
        <v>947.82</v>
      </c>
      <c r="AV19" s="45">
        <f>ROUND(index!$O$37+((D19+F19+G19)*12)*index!$O$38,2)</f>
        <v>799.64</v>
      </c>
      <c r="AW19" s="31"/>
      <c r="AX19" s="44">
        <f>ROUND(index!$O$33+(AF19*12)*index!$O$34,2)</f>
        <v>982.52</v>
      </c>
      <c r="AY19" s="45">
        <f>ROUND(index!$O$37+(AF19*12)*index!$O$38,2)</f>
        <v>807</v>
      </c>
      <c r="AZ19" s="31"/>
      <c r="BA19" s="145">
        <v>3</v>
      </c>
      <c r="BB19" s="259">
        <f>ROUND(index!$O$41+((D19+F19+G19)*12)*index!$O$42,2)</f>
        <v>1747.46</v>
      </c>
      <c r="BC19" s="259">
        <f>ROUND(index!$O$41+(AF19*12)*index!$O$42,2)</f>
        <v>1789.52</v>
      </c>
      <c r="BD19" s="258"/>
      <c r="BE19" s="258"/>
    </row>
    <row r="20" spans="1:57"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8">
        <f t="shared" si="6"/>
        <v>0</v>
      </c>
      <c r="J20" s="101">
        <f>ROUND(index!$N$29/12,2)*$H$9</f>
        <v>0</v>
      </c>
      <c r="K20" s="106">
        <f>ROUND(index!$N$30/12,2)*$H$10</f>
        <v>0</v>
      </c>
      <c r="L20" s="149">
        <f>IF((SUM(D20:K20)-E20)&lt;index!$O$3,index!$O$3,SUM(D20:K20)-E20)</f>
        <v>1978.02</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08">
        <v>4</v>
      </c>
      <c r="Z20" s="51">
        <f t="shared" si="3"/>
        <v>2031.65</v>
      </c>
      <c r="AA20" s="51">
        <f>ROUND(Z20*index!$O$8,2)</f>
        <v>2113.73</v>
      </c>
      <c r="AB20" s="20">
        <f t="shared" si="4"/>
        <v>135.71000000000004</v>
      </c>
      <c r="AC20" s="293">
        <f t="shared" si="16"/>
        <v>24.81</v>
      </c>
      <c r="AD20" s="300">
        <f t="shared" si="17"/>
        <v>110.9</v>
      </c>
      <c r="AE20" s="301">
        <f t="shared" si="18"/>
        <v>135.71</v>
      </c>
      <c r="AF20" s="282">
        <f t="shared" si="5"/>
        <v>2113.73</v>
      </c>
      <c r="AG20" s="216">
        <f t="shared" si="19"/>
        <v>12.836399999999999</v>
      </c>
      <c r="AH20" s="31"/>
      <c r="AI20" s="37">
        <f t="shared" si="20"/>
        <v>3.3374999999999999</v>
      </c>
      <c r="AJ20" s="22">
        <f t="shared" si="21"/>
        <v>7.1883999999999997</v>
      </c>
      <c r="AK20" s="22">
        <f t="shared" si="22"/>
        <v>4.4927000000000001</v>
      </c>
      <c r="AL20" s="22">
        <f t="shared" si="23"/>
        <v>6.4181999999999997</v>
      </c>
      <c r="AM20" s="22">
        <f t="shared" si="24"/>
        <v>3.8509000000000002</v>
      </c>
      <c r="AN20" s="38">
        <f t="shared" si="25"/>
        <v>2.5672999999999999</v>
      </c>
      <c r="AO20" s="31"/>
      <c r="AP20" s="44">
        <f t="shared" si="26"/>
        <v>111.18</v>
      </c>
      <c r="AQ20" s="20">
        <f t="shared" si="27"/>
        <v>222.36</v>
      </c>
      <c r="AR20" s="45">
        <f t="shared" si="28"/>
        <v>333.55</v>
      </c>
      <c r="AS20" s="105"/>
      <c r="AT20" s="145">
        <v>4</v>
      </c>
      <c r="AU20" s="20">
        <f>ROUND(index!$O$33+((D20+F20+G20)*12)*index!$O$34,2)</f>
        <v>950.89</v>
      </c>
      <c r="AV20" s="45">
        <f>ROUND(index!$O$37+((D20+F20+G20)*12)*index!$O$38,2)</f>
        <v>800.29</v>
      </c>
      <c r="AW20" s="31"/>
      <c r="AX20" s="44">
        <f>ROUND(index!$O$33+(AF20*12)*index!$O$34,2)</f>
        <v>991.6</v>
      </c>
      <c r="AY20" s="45">
        <f>ROUND(index!$O$37+(AF20*12)*index!$O$38,2)</f>
        <v>808.92</v>
      </c>
      <c r="AZ20" s="31"/>
      <c r="BA20" s="145">
        <v>4</v>
      </c>
      <c r="BB20" s="259">
        <f>ROUND(index!$O$41+((D20+F20+G20)*12)*index!$O$42,2)</f>
        <v>1751.18</v>
      </c>
      <c r="BC20" s="259">
        <f>ROUND(index!$O$41+(AF20*12)*index!$O$42,2)</f>
        <v>1800.52</v>
      </c>
      <c r="BD20" s="258"/>
      <c r="BE20" s="258"/>
    </row>
    <row r="21" spans="1:57"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8">
        <f t="shared" si="6"/>
        <v>0</v>
      </c>
      <c r="J21" s="101">
        <f>ROUND(index!$N$29/12,2)*$H$9</f>
        <v>0</v>
      </c>
      <c r="K21" s="106">
        <f>ROUND(index!$N$30/12,2)*$H$10</f>
        <v>0</v>
      </c>
      <c r="L21" s="149">
        <f>IF((SUM(D21:K21)-E21)&lt;index!$O$3,index!$O$3,SUM(D21:K21)-E21)</f>
        <v>1988.25</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08">
        <v>5</v>
      </c>
      <c r="Z21" s="51">
        <f t="shared" si="3"/>
        <v>2058.94</v>
      </c>
      <c r="AA21" s="51">
        <f>ROUND(Z21*index!$O$8,2)</f>
        <v>2142.12</v>
      </c>
      <c r="AB21" s="20">
        <f t="shared" si="4"/>
        <v>153.86999999999989</v>
      </c>
      <c r="AC21" s="293">
        <f t="shared" si="16"/>
        <v>28.13</v>
      </c>
      <c r="AD21" s="300">
        <f t="shared" si="17"/>
        <v>125.74000000000001</v>
      </c>
      <c r="AE21" s="301">
        <f t="shared" si="18"/>
        <v>153.87</v>
      </c>
      <c r="AF21" s="282">
        <f t="shared" si="5"/>
        <v>2142.12</v>
      </c>
      <c r="AG21" s="216">
        <f t="shared" si="19"/>
        <v>13.008800000000001</v>
      </c>
      <c r="AH21" s="31"/>
      <c r="AI21" s="37">
        <f t="shared" si="20"/>
        <v>3.3822999999999999</v>
      </c>
      <c r="AJ21" s="22">
        <f t="shared" si="21"/>
        <v>7.2849000000000004</v>
      </c>
      <c r="AK21" s="22">
        <f t="shared" si="22"/>
        <v>4.5530999999999997</v>
      </c>
      <c r="AL21" s="22">
        <f t="shared" si="23"/>
        <v>6.5044000000000004</v>
      </c>
      <c r="AM21" s="22">
        <f t="shared" si="24"/>
        <v>3.9026000000000001</v>
      </c>
      <c r="AN21" s="38">
        <f t="shared" si="25"/>
        <v>2.6017999999999999</v>
      </c>
      <c r="AO21" s="31"/>
      <c r="AP21" s="44">
        <f t="shared" si="26"/>
        <v>112.68</v>
      </c>
      <c r="AQ21" s="20">
        <f t="shared" si="27"/>
        <v>225.35</v>
      </c>
      <c r="AR21" s="45">
        <f t="shared" si="28"/>
        <v>338.03</v>
      </c>
      <c r="AS21" s="105"/>
      <c r="AT21" s="145">
        <v>5</v>
      </c>
      <c r="AU21" s="20">
        <f>ROUND(index!$O$33+((D21+F21+G21)*12)*index!$O$34,2)</f>
        <v>953.96</v>
      </c>
      <c r="AV21" s="45">
        <f>ROUND(index!$O$37+((D21+F21+G21)*12)*index!$O$38,2)</f>
        <v>800.94</v>
      </c>
      <c r="AW21" s="31"/>
      <c r="AX21" s="44">
        <f>ROUND(index!$O$33+(AF21*12)*index!$O$34,2)</f>
        <v>1000.12</v>
      </c>
      <c r="AY21" s="45">
        <f>ROUND(index!$O$37+(AF21*12)*index!$O$38,2)</f>
        <v>810.73</v>
      </c>
      <c r="AZ21" s="31"/>
      <c r="BA21" s="145">
        <v>5</v>
      </c>
      <c r="BB21" s="259">
        <f>ROUND(index!$O$41+((D21+F21+G21)*12)*index!$O$42,2)</f>
        <v>1754.9</v>
      </c>
      <c r="BC21" s="259">
        <f>ROUND(index!$O$41+(AF21*12)*index!$O$42,2)</f>
        <v>1810.84</v>
      </c>
      <c r="BD21" s="258"/>
      <c r="BE21" s="258"/>
    </row>
    <row r="22" spans="1:57"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8">
        <f t="shared" si="6"/>
        <v>0</v>
      </c>
      <c r="J22" s="101">
        <f>ROUND(index!$N$29/12,2)*$H$9</f>
        <v>0</v>
      </c>
      <c r="K22" s="106">
        <f>ROUND(index!$N$30/12,2)*$H$10</f>
        <v>0</v>
      </c>
      <c r="L22" s="149">
        <f>IF((SUM(D22:K22)-E22)&lt;index!$O$3,index!$O$3,SUM(D22:K22)-E22)</f>
        <v>1998.47</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08">
        <v>6</v>
      </c>
      <c r="Z22" s="51">
        <f t="shared" si="3"/>
        <v>2084.52</v>
      </c>
      <c r="AA22" s="51">
        <f>ROUND(Z22*index!$O$8,2)</f>
        <v>2168.73</v>
      </c>
      <c r="AB22" s="20">
        <f t="shared" si="4"/>
        <v>170.26</v>
      </c>
      <c r="AC22" s="293">
        <f t="shared" si="16"/>
        <v>31.12</v>
      </c>
      <c r="AD22" s="300">
        <f t="shared" si="17"/>
        <v>139.13999999999999</v>
      </c>
      <c r="AE22" s="301">
        <f t="shared" si="18"/>
        <v>170.26</v>
      </c>
      <c r="AF22" s="282">
        <f t="shared" si="5"/>
        <v>2168.73</v>
      </c>
      <c r="AG22" s="216">
        <f t="shared" si="19"/>
        <v>13.170400000000001</v>
      </c>
      <c r="AH22" s="31"/>
      <c r="AI22" s="37">
        <f t="shared" si="20"/>
        <v>3.4243000000000001</v>
      </c>
      <c r="AJ22" s="22">
        <f t="shared" si="21"/>
        <v>7.3754</v>
      </c>
      <c r="AK22" s="22">
        <f t="shared" si="22"/>
        <v>4.6096000000000004</v>
      </c>
      <c r="AL22" s="22">
        <f t="shared" si="23"/>
        <v>6.5852000000000004</v>
      </c>
      <c r="AM22" s="22">
        <f t="shared" si="24"/>
        <v>3.9510999999999998</v>
      </c>
      <c r="AN22" s="38">
        <f t="shared" si="25"/>
        <v>2.6341000000000001</v>
      </c>
      <c r="AO22" s="31"/>
      <c r="AP22" s="44">
        <f t="shared" si="26"/>
        <v>114.08</v>
      </c>
      <c r="AQ22" s="20">
        <f t="shared" si="27"/>
        <v>228.15</v>
      </c>
      <c r="AR22" s="45">
        <f t="shared" si="28"/>
        <v>342.23</v>
      </c>
      <c r="AS22" s="105"/>
      <c r="AT22" s="145">
        <v>6</v>
      </c>
      <c r="AU22" s="20">
        <f>ROUND(index!$O$33+((D22+F22+G22)*12)*index!$O$34,2)</f>
        <v>957.02</v>
      </c>
      <c r="AV22" s="45">
        <f>ROUND(index!$O$37+((D22+F22+G22)*12)*index!$O$38,2)</f>
        <v>801.59</v>
      </c>
      <c r="AW22" s="31"/>
      <c r="AX22" s="44">
        <f>ROUND(index!$O$33+(AF22*12)*index!$O$34,2)</f>
        <v>1008.1</v>
      </c>
      <c r="AY22" s="45">
        <f>ROUND(index!$O$37+(AF22*12)*index!$O$38,2)</f>
        <v>812.42</v>
      </c>
      <c r="AZ22" s="31"/>
      <c r="BA22" s="145">
        <v>6</v>
      </c>
      <c r="BB22" s="259">
        <f>ROUND(index!$O$41+((D22+F22+G22)*12)*index!$O$42,2)</f>
        <v>1758.61</v>
      </c>
      <c r="BC22" s="259">
        <f>ROUND(index!$O$41+(AF22*12)*index!$O$42,2)</f>
        <v>1820.52</v>
      </c>
      <c r="BD22" s="258"/>
      <c r="BE22" s="258"/>
    </row>
    <row r="23" spans="1:57"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8">
        <f t="shared" si="6"/>
        <v>0</v>
      </c>
      <c r="J23" s="101">
        <f>ROUND(index!$N$29/12,2)*$H$9</f>
        <v>0</v>
      </c>
      <c r="K23" s="106">
        <f>ROUND(index!$N$30/12,2)*$H$10</f>
        <v>0</v>
      </c>
      <c r="L23" s="149">
        <f>IF((SUM(D23:K23)-E23)&lt;index!$O$3,index!$O$3,SUM(D23:K23)-E23)</f>
        <v>2008.7</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08">
        <v>7</v>
      </c>
      <c r="Z23" s="51">
        <f t="shared" si="3"/>
        <v>2108.4699999999998</v>
      </c>
      <c r="AA23" s="51">
        <f>ROUND(Z23*index!$O$8,2)</f>
        <v>2193.65</v>
      </c>
      <c r="AB23" s="20">
        <f t="shared" si="4"/>
        <v>184.95000000000005</v>
      </c>
      <c r="AC23" s="293">
        <f t="shared" si="16"/>
        <v>33.81</v>
      </c>
      <c r="AD23" s="300">
        <f t="shared" si="17"/>
        <v>151.13999999999999</v>
      </c>
      <c r="AE23" s="301">
        <f t="shared" si="18"/>
        <v>184.95</v>
      </c>
      <c r="AF23" s="282">
        <f t="shared" si="5"/>
        <v>2193.65</v>
      </c>
      <c r="AG23" s="216">
        <f t="shared" si="19"/>
        <v>13.3218</v>
      </c>
      <c r="AH23" s="31"/>
      <c r="AI23" s="37">
        <f t="shared" si="20"/>
        <v>3.4636999999999998</v>
      </c>
      <c r="AJ23" s="22">
        <f t="shared" si="21"/>
        <v>7.4602000000000004</v>
      </c>
      <c r="AK23" s="22">
        <f t="shared" si="22"/>
        <v>4.6626000000000003</v>
      </c>
      <c r="AL23" s="22">
        <f t="shared" si="23"/>
        <v>6.6608999999999998</v>
      </c>
      <c r="AM23" s="22">
        <f t="shared" si="24"/>
        <v>3.9965000000000002</v>
      </c>
      <c r="AN23" s="38">
        <f t="shared" si="25"/>
        <v>2.6644000000000001</v>
      </c>
      <c r="AO23" s="31"/>
      <c r="AP23" s="44">
        <f t="shared" si="26"/>
        <v>115.39</v>
      </c>
      <c r="AQ23" s="20">
        <f t="shared" si="27"/>
        <v>230.77</v>
      </c>
      <c r="AR23" s="45">
        <f t="shared" si="28"/>
        <v>346.16</v>
      </c>
      <c r="AS23" s="105"/>
      <c r="AT23" s="145">
        <v>7</v>
      </c>
      <c r="AU23" s="20">
        <f>ROUND(index!$O$33+((D23+F23+G23)*12)*index!$O$34,2)</f>
        <v>960.09</v>
      </c>
      <c r="AV23" s="45">
        <f>ROUND(index!$O$37+((D23+F23+G23)*12)*index!$O$38,2)</f>
        <v>802.24</v>
      </c>
      <c r="AW23" s="31"/>
      <c r="AX23" s="44">
        <f>ROUND(index!$O$33+(AF23*12)*index!$O$34,2)</f>
        <v>1015.58</v>
      </c>
      <c r="AY23" s="45">
        <f>ROUND(index!$O$37+(AF23*12)*index!$O$38,2)</f>
        <v>814.01</v>
      </c>
      <c r="AZ23" s="31"/>
      <c r="BA23" s="145">
        <v>7</v>
      </c>
      <c r="BB23" s="259">
        <f>ROUND(index!$O$41+((D23+F23+G23)*12)*index!$O$42,2)</f>
        <v>1762.33</v>
      </c>
      <c r="BC23" s="259">
        <f>ROUND(index!$O$41+(AF23*12)*index!$O$42,2)</f>
        <v>1829.58</v>
      </c>
      <c r="BD23" s="258"/>
      <c r="BE23" s="258"/>
    </row>
    <row r="24" spans="1:57"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8">
        <f t="shared" si="6"/>
        <v>0</v>
      </c>
      <c r="J24" s="101">
        <f>ROUND(index!$N$29/12,2)*$H$9</f>
        <v>0</v>
      </c>
      <c r="K24" s="106">
        <f>ROUND(index!$N$30/12,2)*$H$10</f>
        <v>0</v>
      </c>
      <c r="L24" s="149">
        <f>IF((SUM(D24:K24)-E24)&lt;index!$O$3,index!$O$3,SUM(D24:K24)-E24)</f>
        <v>2018.93</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08">
        <v>8</v>
      </c>
      <c r="Z24" s="51">
        <f t="shared" si="3"/>
        <v>2130.88</v>
      </c>
      <c r="AA24" s="51">
        <f>ROUND(Z24*index!$O$8,2)</f>
        <v>2216.9699999999998</v>
      </c>
      <c r="AB24" s="20">
        <f t="shared" si="4"/>
        <v>198.03999999999974</v>
      </c>
      <c r="AC24" s="293">
        <f t="shared" si="16"/>
        <v>36.200000000000003</v>
      </c>
      <c r="AD24" s="300">
        <f t="shared" si="17"/>
        <v>161.83999999999997</v>
      </c>
      <c r="AE24" s="301">
        <f t="shared" si="18"/>
        <v>198.04</v>
      </c>
      <c r="AF24" s="282">
        <f t="shared" si="5"/>
        <v>2216.9700000000003</v>
      </c>
      <c r="AG24" s="216">
        <f t="shared" si="19"/>
        <v>13.4634</v>
      </c>
      <c r="AH24" s="31"/>
      <c r="AI24" s="37">
        <f t="shared" si="20"/>
        <v>3.5005000000000002</v>
      </c>
      <c r="AJ24" s="22">
        <f t="shared" si="21"/>
        <v>7.5395000000000003</v>
      </c>
      <c r="AK24" s="22">
        <f t="shared" si="22"/>
        <v>4.7122000000000002</v>
      </c>
      <c r="AL24" s="22">
        <f t="shared" si="23"/>
        <v>6.7317</v>
      </c>
      <c r="AM24" s="22">
        <f t="shared" si="24"/>
        <v>4.0389999999999997</v>
      </c>
      <c r="AN24" s="38">
        <f t="shared" si="25"/>
        <v>2.6926999999999999</v>
      </c>
      <c r="AO24" s="31"/>
      <c r="AP24" s="44">
        <f t="shared" si="26"/>
        <v>116.61</v>
      </c>
      <c r="AQ24" s="20">
        <f t="shared" si="27"/>
        <v>233.23</v>
      </c>
      <c r="AR24" s="45">
        <f t="shared" si="28"/>
        <v>349.84</v>
      </c>
      <c r="AS24" s="105"/>
      <c r="AT24" s="145">
        <v>8</v>
      </c>
      <c r="AU24" s="20">
        <f>ROUND(index!$O$33+((D24+F24+G24)*12)*index!$O$34,2)</f>
        <v>963.16</v>
      </c>
      <c r="AV24" s="45">
        <f>ROUND(index!$O$37+((D24+F24+G24)*12)*index!$O$38,2)</f>
        <v>802.89</v>
      </c>
      <c r="AW24" s="31"/>
      <c r="AX24" s="44">
        <f>ROUND(index!$O$33+(AF24*12)*index!$O$34,2)</f>
        <v>1022.57</v>
      </c>
      <c r="AY24" s="45">
        <f>ROUND(index!$O$37+(AF24*12)*index!$O$38,2)</f>
        <v>815.49</v>
      </c>
      <c r="AZ24" s="31"/>
      <c r="BA24" s="145">
        <v>8</v>
      </c>
      <c r="BB24" s="259">
        <f>ROUND(index!$O$41+((D24+F24+G24)*12)*index!$O$42,2)</f>
        <v>1766.05</v>
      </c>
      <c r="BC24" s="259">
        <f>ROUND(index!$O$41+(AF24*12)*index!$O$42,2)</f>
        <v>1838.06</v>
      </c>
      <c r="BD24" s="258"/>
      <c r="BE24" s="258"/>
    </row>
    <row r="25" spans="1:57"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8">
        <f>+ROUND((D25)*0.08,2)*$H$8</f>
        <v>0</v>
      </c>
      <c r="J25" s="101">
        <f>ROUND(index!$N$29/12,2)*$H$9</f>
        <v>0</v>
      </c>
      <c r="K25" s="106">
        <f>ROUND(index!$N$30/12,2)*$H$10</f>
        <v>0</v>
      </c>
      <c r="L25" s="149">
        <f>IF((SUM(D25:K25)-E25)&lt;index!$O$3,index!$O$3,SUM(D25:K25)-E25)</f>
        <v>2029.16</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08">
        <v>9</v>
      </c>
      <c r="Z25" s="51">
        <f t="shared" si="3"/>
        <v>2151.83</v>
      </c>
      <c r="AA25" s="51">
        <f>ROUND(Z25*index!$O$8,2)</f>
        <v>2238.7600000000002</v>
      </c>
      <c r="AB25" s="20">
        <f t="shared" si="4"/>
        <v>209.60000000000014</v>
      </c>
      <c r="AC25" s="293">
        <f t="shared" si="16"/>
        <v>38.31</v>
      </c>
      <c r="AD25" s="300">
        <f t="shared" si="17"/>
        <v>171.29</v>
      </c>
      <c r="AE25" s="301">
        <f t="shared" si="18"/>
        <v>209.6</v>
      </c>
      <c r="AF25" s="282">
        <f t="shared" si="5"/>
        <v>2238.7600000000002</v>
      </c>
      <c r="AG25" s="216">
        <f t="shared" si="19"/>
        <v>13.595700000000001</v>
      </c>
      <c r="AH25" s="31"/>
      <c r="AI25" s="37">
        <f t="shared" si="20"/>
        <v>3.5348999999999999</v>
      </c>
      <c r="AJ25" s="22">
        <f t="shared" si="21"/>
        <v>7.6135999999999999</v>
      </c>
      <c r="AK25" s="22">
        <f t="shared" si="22"/>
        <v>4.7584999999999997</v>
      </c>
      <c r="AL25" s="22">
        <f t="shared" si="23"/>
        <v>6.7979000000000003</v>
      </c>
      <c r="AM25" s="22">
        <f t="shared" si="24"/>
        <v>4.0787000000000004</v>
      </c>
      <c r="AN25" s="38">
        <f t="shared" si="25"/>
        <v>2.7191000000000001</v>
      </c>
      <c r="AO25" s="31"/>
      <c r="AP25" s="44">
        <f t="shared" si="26"/>
        <v>117.76</v>
      </c>
      <c r="AQ25" s="20">
        <f t="shared" si="27"/>
        <v>235.52</v>
      </c>
      <c r="AR25" s="45">
        <f t="shared" si="28"/>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c r="AZ25" s="31"/>
      <c r="BA25" s="145">
        <v>9</v>
      </c>
      <c r="BB25" s="259">
        <f>ROUND(index!$O$41+((D25+F25+G25)*12)*index!$O$42,2)</f>
        <v>1769.77</v>
      </c>
      <c r="BC25" s="259">
        <f>ROUND(index!$O$41+(AF25*12)*index!$O$42,2)</f>
        <v>1845.98</v>
      </c>
      <c r="BD25" s="258"/>
      <c r="BE25" s="258"/>
    </row>
    <row r="26" spans="1:57"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8">
        <f t="shared" ref="I26:I33" si="29">+ROUND((D26)*0.08,2)*$H$8</f>
        <v>0</v>
      </c>
      <c r="J26" s="101">
        <f>ROUND(index!$N$29/12,2)*$H$9</f>
        <v>0</v>
      </c>
      <c r="K26" s="106">
        <f>ROUND(index!$N$30/12,2)*$H$10</f>
        <v>0</v>
      </c>
      <c r="L26" s="149">
        <f>IF((SUM(D26:K26)-E26)&lt;index!$O$3,index!$O$3,SUM(D26:K26)-E26)</f>
        <v>2092.14</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08">
        <v>10</v>
      </c>
      <c r="Z26" s="51">
        <f t="shared" si="3"/>
        <v>2171.4</v>
      </c>
      <c r="AA26" s="51">
        <f>ROUND(Z26*index!$O$8,2)</f>
        <v>2259.12</v>
      </c>
      <c r="AB26" s="20">
        <f t="shared" si="4"/>
        <v>166.98000000000002</v>
      </c>
      <c r="AC26" s="293">
        <f t="shared" si="16"/>
        <v>30.52</v>
      </c>
      <c r="AD26" s="300">
        <f t="shared" si="17"/>
        <v>136.45999999999998</v>
      </c>
      <c r="AE26" s="301">
        <f t="shared" si="18"/>
        <v>166.98</v>
      </c>
      <c r="AF26" s="282">
        <f t="shared" si="5"/>
        <v>2259.12</v>
      </c>
      <c r="AG26" s="216">
        <f t="shared" si="19"/>
        <v>13.7194</v>
      </c>
      <c r="AH26" s="31"/>
      <c r="AI26" s="37">
        <f t="shared" si="20"/>
        <v>3.5670000000000002</v>
      </c>
      <c r="AJ26" s="22">
        <f t="shared" si="21"/>
        <v>7.6829000000000001</v>
      </c>
      <c r="AK26" s="22">
        <f t="shared" si="22"/>
        <v>4.8018000000000001</v>
      </c>
      <c r="AL26" s="22">
        <f t="shared" si="23"/>
        <v>6.8597000000000001</v>
      </c>
      <c r="AM26" s="22">
        <f t="shared" si="24"/>
        <v>4.1158000000000001</v>
      </c>
      <c r="AN26" s="38">
        <f t="shared" si="25"/>
        <v>2.7439</v>
      </c>
      <c r="AO26" s="31"/>
      <c r="AP26" s="44">
        <f t="shared" si="26"/>
        <v>118.83</v>
      </c>
      <c r="AQ26" s="20">
        <f t="shared" si="27"/>
        <v>237.66</v>
      </c>
      <c r="AR26" s="45">
        <f t="shared" si="28"/>
        <v>356.49</v>
      </c>
      <c r="AS26" s="105"/>
      <c r="AT26" s="145">
        <v>10</v>
      </c>
      <c r="AU26" s="20">
        <f>ROUND(index!$O$33+((D26+F26+G26)*12)*index!$O$34,2)</f>
        <v>985.12</v>
      </c>
      <c r="AV26" s="45">
        <f>ROUND(index!$O$37+((D26+F26+G26)*12)*index!$O$38,2)</f>
        <v>807.55</v>
      </c>
      <c r="AW26" s="31"/>
      <c r="AX26" s="44">
        <f>ROUND(index!$O$33+(AF26*12)*index!$O$34,2)</f>
        <v>1035.22</v>
      </c>
      <c r="AY26" s="45">
        <f>ROUND(index!$O$37+(AF26*12)*index!$O$38,2)</f>
        <v>818.17</v>
      </c>
      <c r="AZ26" s="31"/>
      <c r="BA26" s="145">
        <v>10</v>
      </c>
      <c r="BB26" s="259">
        <f>ROUND(index!$O$41+((D26+F26+G26)*12)*index!$O$42,2)</f>
        <v>1792.67</v>
      </c>
      <c r="BC26" s="259">
        <f>ROUND(index!$O$41+(AF26*12)*index!$O$42,2)</f>
        <v>1853.39</v>
      </c>
      <c r="BD26" s="258"/>
      <c r="BE26" s="258"/>
    </row>
    <row r="27" spans="1:57"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8">
        <f t="shared" si="29"/>
        <v>0</v>
      </c>
      <c r="J27" s="101">
        <f>ROUND(index!$N$29/12,2)*$H$9</f>
        <v>0</v>
      </c>
      <c r="K27" s="106">
        <f>ROUND(index!$N$30/12,2)*$H$10</f>
        <v>0</v>
      </c>
      <c r="L27" s="149">
        <f>IF((SUM(D27:K27)-E27)&lt;index!$O$3,index!$O$3,SUM(D27:K27)-E27)</f>
        <v>2102.37</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08">
        <v>11</v>
      </c>
      <c r="Z27" s="51">
        <f t="shared" si="3"/>
        <v>2189.67</v>
      </c>
      <c r="AA27" s="51">
        <f>ROUND(Z27*index!$O$8,2)</f>
        <v>2278.13</v>
      </c>
      <c r="AB27" s="20">
        <f t="shared" si="4"/>
        <v>175.76000000000022</v>
      </c>
      <c r="AC27" s="293">
        <f t="shared" si="16"/>
        <v>32.130000000000003</v>
      </c>
      <c r="AD27" s="300">
        <f t="shared" si="17"/>
        <v>143.63</v>
      </c>
      <c r="AE27" s="301">
        <f t="shared" si="18"/>
        <v>175.76</v>
      </c>
      <c r="AF27" s="282">
        <f t="shared" si="5"/>
        <v>2278.13</v>
      </c>
      <c r="AG27" s="216">
        <f t="shared" si="19"/>
        <v>13.8348</v>
      </c>
      <c r="AH27" s="31"/>
      <c r="AI27" s="37">
        <f t="shared" si="20"/>
        <v>3.597</v>
      </c>
      <c r="AJ27" s="22">
        <f t="shared" si="21"/>
        <v>7.7474999999999996</v>
      </c>
      <c r="AK27" s="22">
        <f t="shared" si="22"/>
        <v>4.8422000000000001</v>
      </c>
      <c r="AL27" s="22">
        <f t="shared" si="23"/>
        <v>6.9173999999999998</v>
      </c>
      <c r="AM27" s="22">
        <f t="shared" si="24"/>
        <v>4.1504000000000003</v>
      </c>
      <c r="AN27" s="38">
        <f t="shared" si="25"/>
        <v>2.7669999999999999</v>
      </c>
      <c r="AO27" s="31"/>
      <c r="AP27" s="44">
        <f t="shared" si="26"/>
        <v>119.83</v>
      </c>
      <c r="AQ27" s="20">
        <f t="shared" si="27"/>
        <v>239.66</v>
      </c>
      <c r="AR27" s="45">
        <f t="shared" si="28"/>
        <v>359.49</v>
      </c>
      <c r="AS27" s="105"/>
      <c r="AT27" s="145">
        <v>11</v>
      </c>
      <c r="AU27" s="20">
        <f>ROUND(index!$O$33+((D27+F27+G27)*12)*index!$O$34,2)</f>
        <v>988.19</v>
      </c>
      <c r="AV27" s="45">
        <f>ROUND(index!$O$37+((D27+F27+G27)*12)*index!$O$38,2)</f>
        <v>808.2</v>
      </c>
      <c r="AW27" s="31"/>
      <c r="AX27" s="44">
        <f>ROUND(index!$O$33+(AF27*12)*index!$O$34,2)</f>
        <v>1040.92</v>
      </c>
      <c r="AY27" s="45">
        <f>ROUND(index!$O$37+(AF27*12)*index!$O$38,2)</f>
        <v>819.38</v>
      </c>
      <c r="AZ27" s="31"/>
      <c r="BA27" s="145">
        <v>11</v>
      </c>
      <c r="BB27" s="259">
        <f>ROUND(index!$O$41+((D27+F27+G27)*12)*index!$O$42,2)</f>
        <v>1796.39</v>
      </c>
      <c r="BC27" s="259">
        <f>ROUND(index!$O$41+(AF27*12)*index!$O$42,2)</f>
        <v>1860.3</v>
      </c>
      <c r="BD27" s="258"/>
      <c r="BE27" s="258"/>
    </row>
    <row r="28" spans="1:57"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8">
        <f t="shared" si="29"/>
        <v>0</v>
      </c>
      <c r="J28" s="101">
        <f>ROUND(index!$N$29/12,2)*$H$9</f>
        <v>0</v>
      </c>
      <c r="K28" s="106">
        <f>ROUND(index!$N$30/12,2)*$H$10</f>
        <v>0</v>
      </c>
      <c r="L28" s="149">
        <f>IF((SUM(D28:K28)-E28)&lt;index!$O$3,index!$O$3,SUM(D28:K28)-E28)</f>
        <v>2112.6</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08">
        <v>12</v>
      </c>
      <c r="Z28" s="51">
        <f t="shared" si="3"/>
        <v>2206.6999999999998</v>
      </c>
      <c r="AA28" s="51">
        <f>ROUND(Z28*index!$O$8,2)</f>
        <v>2295.85</v>
      </c>
      <c r="AB28" s="20">
        <f t="shared" si="4"/>
        <v>183.25</v>
      </c>
      <c r="AC28" s="293">
        <f t="shared" si="16"/>
        <v>33.5</v>
      </c>
      <c r="AD28" s="300">
        <f t="shared" si="17"/>
        <v>149.75</v>
      </c>
      <c r="AE28" s="301">
        <f t="shared" si="18"/>
        <v>183.25</v>
      </c>
      <c r="AF28" s="282">
        <f t="shared" si="5"/>
        <v>2295.85</v>
      </c>
      <c r="AG28" s="216">
        <f t="shared" si="19"/>
        <v>13.942399999999999</v>
      </c>
      <c r="AH28" s="31"/>
      <c r="AI28" s="37">
        <f t="shared" si="20"/>
        <v>3.625</v>
      </c>
      <c r="AJ28" s="22">
        <f t="shared" si="21"/>
        <v>7.8076999999999996</v>
      </c>
      <c r="AK28" s="22">
        <f t="shared" si="22"/>
        <v>4.8798000000000004</v>
      </c>
      <c r="AL28" s="22">
        <f t="shared" si="23"/>
        <v>6.9711999999999996</v>
      </c>
      <c r="AM28" s="22">
        <f t="shared" si="24"/>
        <v>4.1826999999999996</v>
      </c>
      <c r="AN28" s="38">
        <f t="shared" si="25"/>
        <v>2.7885</v>
      </c>
      <c r="AO28" s="31"/>
      <c r="AP28" s="44">
        <f t="shared" si="26"/>
        <v>120.76</v>
      </c>
      <c r="AQ28" s="20">
        <f t="shared" si="27"/>
        <v>241.52</v>
      </c>
      <c r="AR28" s="45">
        <f t="shared" si="28"/>
        <v>362.29</v>
      </c>
      <c r="AS28" s="105"/>
      <c r="AT28" s="145">
        <v>12</v>
      </c>
      <c r="AU28" s="20">
        <f>ROUND(index!$O$33+((D28+F28+G28)*12)*index!$O$34,2)</f>
        <v>991.26</v>
      </c>
      <c r="AV28" s="45">
        <f>ROUND(index!$O$37+((D28+F28+G28)*12)*index!$O$38,2)</f>
        <v>808.85</v>
      </c>
      <c r="AW28" s="31"/>
      <c r="AX28" s="44">
        <f>ROUND(index!$O$33+(AF28*12)*index!$O$34,2)</f>
        <v>1046.24</v>
      </c>
      <c r="AY28" s="45">
        <f>ROUND(index!$O$37+(AF28*12)*index!$O$38,2)</f>
        <v>820.51</v>
      </c>
      <c r="AZ28" s="31"/>
      <c r="BA28" s="145">
        <v>12</v>
      </c>
      <c r="BB28" s="259">
        <f>ROUND(index!$O$41+((D28+F28+G28)*12)*index!$O$42,2)</f>
        <v>1800.11</v>
      </c>
      <c r="BC28" s="259">
        <f>ROUND(index!$O$41+(AF28*12)*index!$O$42,2)</f>
        <v>1866.74</v>
      </c>
      <c r="BD28" s="258"/>
      <c r="BE28" s="258"/>
    </row>
    <row r="29" spans="1:57"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8">
        <f t="shared" si="29"/>
        <v>0</v>
      </c>
      <c r="J29" s="101">
        <f>ROUND(index!$N$29/12,2)*$H$9</f>
        <v>0</v>
      </c>
      <c r="K29" s="106">
        <f>ROUND(index!$N$30/12,2)*$H$10</f>
        <v>0</v>
      </c>
      <c r="L29" s="149">
        <f>IF((SUM(D29:K29)-E29)&lt;index!$O$3,index!$O$3,SUM(D29:K29)-E29)</f>
        <v>2122.83</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08">
        <v>13</v>
      </c>
      <c r="Z29" s="51">
        <f t="shared" si="3"/>
        <v>2222.58</v>
      </c>
      <c r="AA29" s="51">
        <f>ROUND(Z29*index!$O$8,2)</f>
        <v>2312.37</v>
      </c>
      <c r="AB29" s="20">
        <f t="shared" si="4"/>
        <v>189.53999999999996</v>
      </c>
      <c r="AC29" s="293">
        <f t="shared" si="16"/>
        <v>34.65</v>
      </c>
      <c r="AD29" s="300">
        <f t="shared" si="17"/>
        <v>154.88999999999999</v>
      </c>
      <c r="AE29" s="301">
        <f t="shared" si="18"/>
        <v>189.54</v>
      </c>
      <c r="AF29" s="282">
        <f t="shared" si="5"/>
        <v>2312.37</v>
      </c>
      <c r="AG29" s="216">
        <f t="shared" si="19"/>
        <v>14.0427</v>
      </c>
      <c r="AH29" s="31"/>
      <c r="AI29" s="37">
        <f t="shared" si="20"/>
        <v>3.6511</v>
      </c>
      <c r="AJ29" s="22">
        <f t="shared" si="21"/>
        <v>7.8639000000000001</v>
      </c>
      <c r="AK29" s="22">
        <f t="shared" si="22"/>
        <v>4.9149000000000003</v>
      </c>
      <c r="AL29" s="22">
        <f t="shared" si="23"/>
        <v>7.0213999999999999</v>
      </c>
      <c r="AM29" s="22">
        <f t="shared" si="24"/>
        <v>4.2127999999999997</v>
      </c>
      <c r="AN29" s="38">
        <f t="shared" si="25"/>
        <v>2.8085</v>
      </c>
      <c r="AO29" s="31"/>
      <c r="AP29" s="44">
        <f t="shared" si="26"/>
        <v>121.63</v>
      </c>
      <c r="AQ29" s="20">
        <f t="shared" si="27"/>
        <v>243.26</v>
      </c>
      <c r="AR29" s="45">
        <f t="shared" si="28"/>
        <v>364.89</v>
      </c>
      <c r="AS29" s="105"/>
      <c r="AT29" s="145">
        <v>13</v>
      </c>
      <c r="AU29" s="20">
        <f>ROUND(index!$O$33+((D29+F29+G29)*12)*index!$O$34,2)</f>
        <v>994.33</v>
      </c>
      <c r="AV29" s="45">
        <f>ROUND(index!$O$37+((D29+F29+G29)*12)*index!$O$38,2)</f>
        <v>809.5</v>
      </c>
      <c r="AW29" s="31"/>
      <c r="AX29" s="44">
        <f>ROUND(index!$O$33+(AF29*12)*index!$O$34,2)</f>
        <v>1051.19</v>
      </c>
      <c r="AY29" s="45">
        <f>ROUND(index!$O$37+(AF29*12)*index!$O$38,2)</f>
        <v>821.56</v>
      </c>
      <c r="AZ29" s="31"/>
      <c r="BA29" s="145">
        <v>13</v>
      </c>
      <c r="BB29" s="259">
        <f>ROUND(index!$O$41+((D29+F29+G29)*12)*index!$O$42,2)</f>
        <v>1803.83</v>
      </c>
      <c r="BC29" s="259">
        <f>ROUND(index!$O$41+(AF29*12)*index!$O$42,2)</f>
        <v>1872.75</v>
      </c>
      <c r="BD29" s="258"/>
      <c r="BE29" s="258"/>
    </row>
    <row r="30" spans="1:57"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8">
        <f t="shared" si="29"/>
        <v>0</v>
      </c>
      <c r="J30" s="101">
        <f>ROUND(index!$N$29/12,2)*$H$9</f>
        <v>0</v>
      </c>
      <c r="K30" s="106">
        <f>ROUND(index!$N$30/12,2)*$H$10</f>
        <v>0</v>
      </c>
      <c r="L30" s="149">
        <f>IF((SUM(D30:K30)-E30)&lt;index!$O$3,index!$O$3,SUM(D30:K30)-E30)</f>
        <v>2133.06</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08">
        <v>14</v>
      </c>
      <c r="Z30" s="51">
        <f t="shared" si="3"/>
        <v>2237.38</v>
      </c>
      <c r="AA30" s="51">
        <f>ROUND(Z30*index!$O$8,2)</f>
        <v>2327.77</v>
      </c>
      <c r="AB30" s="20">
        <f t="shared" si="4"/>
        <v>194.71000000000004</v>
      </c>
      <c r="AC30" s="293">
        <f t="shared" si="16"/>
        <v>35.590000000000003</v>
      </c>
      <c r="AD30" s="300">
        <f t="shared" si="17"/>
        <v>159.12</v>
      </c>
      <c r="AE30" s="301">
        <f t="shared" si="18"/>
        <v>194.71</v>
      </c>
      <c r="AF30" s="282">
        <f t="shared" si="5"/>
        <v>2327.77</v>
      </c>
      <c r="AG30" s="216">
        <f t="shared" si="19"/>
        <v>14.1363</v>
      </c>
      <c r="AH30" s="31"/>
      <c r="AI30" s="37">
        <f t="shared" si="20"/>
        <v>3.6753999999999998</v>
      </c>
      <c r="AJ30" s="22">
        <f t="shared" si="21"/>
        <v>7.9162999999999997</v>
      </c>
      <c r="AK30" s="22">
        <f t="shared" si="22"/>
        <v>4.9477000000000002</v>
      </c>
      <c r="AL30" s="22">
        <f t="shared" si="23"/>
        <v>7.0682</v>
      </c>
      <c r="AM30" s="22">
        <f t="shared" si="24"/>
        <v>4.2408999999999999</v>
      </c>
      <c r="AN30" s="38">
        <f t="shared" si="25"/>
        <v>2.8273000000000001</v>
      </c>
      <c r="AO30" s="31"/>
      <c r="AP30" s="44">
        <f t="shared" si="26"/>
        <v>122.44</v>
      </c>
      <c r="AQ30" s="20">
        <f t="shared" si="27"/>
        <v>244.88</v>
      </c>
      <c r="AR30" s="45">
        <f t="shared" si="28"/>
        <v>367.32</v>
      </c>
      <c r="AS30" s="105"/>
      <c r="AT30" s="145">
        <v>14</v>
      </c>
      <c r="AU30" s="20">
        <f>ROUND(index!$O$33+((D30+F30+G30)*12)*index!$O$34,2)</f>
        <v>997.4</v>
      </c>
      <c r="AV30" s="45">
        <f>ROUND(index!$O$37+((D30+F30+G30)*12)*index!$O$38,2)</f>
        <v>810.15</v>
      </c>
      <c r="AW30" s="31"/>
      <c r="AX30" s="44">
        <f>ROUND(index!$O$33+(AF30*12)*index!$O$34,2)</f>
        <v>1055.81</v>
      </c>
      <c r="AY30" s="45">
        <f>ROUND(index!$O$37+(AF30*12)*index!$O$38,2)</f>
        <v>822.54</v>
      </c>
      <c r="AZ30" s="31"/>
      <c r="BA30" s="145">
        <v>14</v>
      </c>
      <c r="BB30" s="259">
        <f>ROUND(index!$O$41+((D30+F30+G30)*12)*index!$O$42,2)</f>
        <v>1807.55</v>
      </c>
      <c r="BC30" s="259">
        <f>ROUND(index!$O$41+(AF30*12)*index!$O$42,2)</f>
        <v>1878.35</v>
      </c>
      <c r="BD30" s="258"/>
      <c r="BE30" s="258"/>
    </row>
    <row r="31" spans="1:57"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8">
        <f t="shared" si="29"/>
        <v>0</v>
      </c>
      <c r="J31" s="101">
        <f>ROUND(index!$N$29/12,2)*$H$9</f>
        <v>0</v>
      </c>
      <c r="K31" s="106">
        <f>ROUND(index!$N$30/12,2)*$H$10</f>
        <v>0</v>
      </c>
      <c r="L31" s="149">
        <f>IF((SUM(D31:K31)-E31)&lt;index!$O$3,index!$O$3,SUM(D31:K31)-E31)</f>
        <v>2143.29</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08">
        <v>15</v>
      </c>
      <c r="Z31" s="51">
        <f t="shared" si="3"/>
        <v>2251.16</v>
      </c>
      <c r="AA31" s="51">
        <f>ROUND(Z31*index!$O$8,2)</f>
        <v>2342.11</v>
      </c>
      <c r="AB31" s="20">
        <f t="shared" si="4"/>
        <v>198.82000000000016</v>
      </c>
      <c r="AC31" s="293">
        <f t="shared" si="16"/>
        <v>36.340000000000003</v>
      </c>
      <c r="AD31" s="300">
        <f t="shared" si="17"/>
        <v>162.47999999999999</v>
      </c>
      <c r="AE31" s="301">
        <f t="shared" si="18"/>
        <v>198.82</v>
      </c>
      <c r="AF31" s="282">
        <f t="shared" si="5"/>
        <v>2342.11</v>
      </c>
      <c r="AG31" s="216">
        <f t="shared" si="19"/>
        <v>14.2233</v>
      </c>
      <c r="AH31" s="31"/>
      <c r="AI31" s="37">
        <f t="shared" si="20"/>
        <v>3.6981000000000002</v>
      </c>
      <c r="AJ31" s="22">
        <f t="shared" si="21"/>
        <v>7.9649999999999999</v>
      </c>
      <c r="AK31" s="22">
        <f t="shared" si="22"/>
        <v>4.9782000000000002</v>
      </c>
      <c r="AL31" s="22">
        <f t="shared" si="23"/>
        <v>7.1116999999999999</v>
      </c>
      <c r="AM31" s="22">
        <f t="shared" si="24"/>
        <v>4.2670000000000003</v>
      </c>
      <c r="AN31" s="38">
        <f t="shared" si="25"/>
        <v>2.8447</v>
      </c>
      <c r="AO31" s="31"/>
      <c r="AP31" s="44">
        <f t="shared" si="26"/>
        <v>123.19</v>
      </c>
      <c r="AQ31" s="20">
        <f t="shared" si="27"/>
        <v>246.39</v>
      </c>
      <c r="AR31" s="45">
        <f t="shared" si="28"/>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c r="AZ31" s="31"/>
      <c r="BA31" s="145">
        <v>15</v>
      </c>
      <c r="BB31" s="259">
        <f>ROUND(index!$O$41+((D31+F31+G31)*12)*index!$O$42,2)</f>
        <v>1811.27</v>
      </c>
      <c r="BC31" s="259">
        <f>ROUND(index!$O$41+(AF31*12)*index!$O$42,2)</f>
        <v>1883.56</v>
      </c>
      <c r="BD31" s="258"/>
      <c r="BE31" s="258"/>
    </row>
    <row r="32" spans="1:57"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8">
        <f t="shared" si="29"/>
        <v>0</v>
      </c>
      <c r="J32" s="101">
        <f>ROUND(index!$N$29/12,2)*$H$9</f>
        <v>0</v>
      </c>
      <c r="K32" s="106">
        <f>ROUND(index!$N$30/12,2)*$H$10</f>
        <v>0</v>
      </c>
      <c r="L32" s="149">
        <f>IF((SUM(D32:K32)-E32)&lt;index!$O$3,index!$O$3,SUM(D32:K32)-E32)</f>
        <v>2153.5100000000002</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08">
        <v>16</v>
      </c>
      <c r="Z32" s="51">
        <f t="shared" si="3"/>
        <v>2260.27</v>
      </c>
      <c r="AA32" s="51">
        <f>ROUND(Z32*index!$O$8,2)</f>
        <v>2351.58</v>
      </c>
      <c r="AB32" s="20">
        <f t="shared" si="4"/>
        <v>198.06999999999971</v>
      </c>
      <c r="AC32" s="293">
        <f t="shared" si="16"/>
        <v>36.21</v>
      </c>
      <c r="AD32" s="300">
        <f t="shared" si="17"/>
        <v>161.85999999999999</v>
      </c>
      <c r="AE32" s="301">
        <f t="shared" si="18"/>
        <v>198.07</v>
      </c>
      <c r="AF32" s="282">
        <f t="shared" si="5"/>
        <v>2351.5800000000004</v>
      </c>
      <c r="AG32" s="216">
        <f t="shared" si="19"/>
        <v>14.280900000000001</v>
      </c>
      <c r="AH32" s="31"/>
      <c r="AI32" s="37">
        <f t="shared" si="20"/>
        <v>3.7130000000000001</v>
      </c>
      <c r="AJ32" s="22">
        <f t="shared" si="21"/>
        <v>7.9973000000000001</v>
      </c>
      <c r="AK32" s="22">
        <f t="shared" si="22"/>
        <v>4.9983000000000004</v>
      </c>
      <c r="AL32" s="22">
        <f t="shared" si="23"/>
        <v>7.1405000000000003</v>
      </c>
      <c r="AM32" s="22">
        <f t="shared" si="24"/>
        <v>4.2843</v>
      </c>
      <c r="AN32" s="38">
        <f t="shared" si="25"/>
        <v>2.8561999999999999</v>
      </c>
      <c r="AO32" s="31"/>
      <c r="AP32" s="44">
        <f t="shared" si="26"/>
        <v>123.69</v>
      </c>
      <c r="AQ32" s="20">
        <f t="shared" si="27"/>
        <v>247.39</v>
      </c>
      <c r="AR32" s="45">
        <f t="shared" si="28"/>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c r="AZ32" s="31"/>
      <c r="BA32" s="145">
        <v>16</v>
      </c>
      <c r="BB32" s="259">
        <f>ROUND(index!$O$41+((D32+F32+G32)*12)*index!$O$42,2)</f>
        <v>1814.99</v>
      </c>
      <c r="BC32" s="259">
        <f>ROUND(index!$O$41+(AF32*12)*index!$O$42,2)</f>
        <v>1887</v>
      </c>
      <c r="BD32" s="258"/>
      <c r="BE32" s="258"/>
    </row>
    <row r="33" spans="1:57"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8">
        <f t="shared" si="29"/>
        <v>0</v>
      </c>
      <c r="J33" s="101">
        <f>ROUND(index!$N$29/12,2)*$H$9</f>
        <v>0</v>
      </c>
      <c r="K33" s="106">
        <f>ROUND(index!$N$30/12,2)*$H$10</f>
        <v>0</v>
      </c>
      <c r="L33" s="149">
        <f>IF((SUM(D33:K33)-E33)&lt;index!$O$3,index!$O$3,SUM(D33:K33)-E33)</f>
        <v>2163.7399999999998</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08">
        <v>17</v>
      </c>
      <c r="Z33" s="51">
        <f t="shared" si="3"/>
        <v>2268.73</v>
      </c>
      <c r="AA33" s="51">
        <f>ROUND(Z33*index!$O$8,2)</f>
        <v>2360.39</v>
      </c>
      <c r="AB33" s="20">
        <f t="shared" si="4"/>
        <v>196.65000000000009</v>
      </c>
      <c r="AC33" s="293">
        <f t="shared" si="16"/>
        <v>35.950000000000003</v>
      </c>
      <c r="AD33" s="300">
        <f t="shared" si="17"/>
        <v>160.69999999999999</v>
      </c>
      <c r="AE33" s="301">
        <f t="shared" si="18"/>
        <v>196.65</v>
      </c>
      <c r="AF33" s="282">
        <f t="shared" si="5"/>
        <v>2360.39</v>
      </c>
      <c r="AG33" s="216">
        <f t="shared" si="19"/>
        <v>14.3344</v>
      </c>
      <c r="AH33" s="31"/>
      <c r="AI33" s="37">
        <f t="shared" si="20"/>
        <v>3.7269000000000001</v>
      </c>
      <c r="AJ33" s="22">
        <f t="shared" si="21"/>
        <v>8.0273000000000003</v>
      </c>
      <c r="AK33" s="22">
        <f t="shared" si="22"/>
        <v>5.0170000000000003</v>
      </c>
      <c r="AL33" s="22">
        <f t="shared" si="23"/>
        <v>7.1672000000000002</v>
      </c>
      <c r="AM33" s="22">
        <f t="shared" si="24"/>
        <v>4.3003</v>
      </c>
      <c r="AN33" s="38">
        <f t="shared" si="25"/>
        <v>2.8668999999999998</v>
      </c>
      <c r="AO33" s="31"/>
      <c r="AP33" s="44">
        <f t="shared" si="26"/>
        <v>124.16</v>
      </c>
      <c r="AQ33" s="20">
        <f t="shared" si="27"/>
        <v>248.31</v>
      </c>
      <c r="AR33" s="45">
        <f t="shared" si="28"/>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c r="AZ33" s="31"/>
      <c r="BA33" s="145">
        <v>17</v>
      </c>
      <c r="BB33" s="259">
        <f>ROUND(index!$O$41+((D33+F33+G33)*12)*index!$O$42,2)</f>
        <v>1818.71</v>
      </c>
      <c r="BC33" s="259">
        <f>ROUND(index!$O$41+(AF33*12)*index!$O$42,2)</f>
        <v>1890.21</v>
      </c>
      <c r="BD33" s="258"/>
      <c r="BE33" s="258"/>
    </row>
    <row r="34" spans="1:57"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8">
        <f>+ROUND((D34)*0.12,2)*$H$8</f>
        <v>0</v>
      </c>
      <c r="J34" s="101">
        <f>ROUND(index!$N$29/12,2)*$H$9</f>
        <v>0</v>
      </c>
      <c r="K34" s="106">
        <f>ROUND(index!$N$30/12,2)*$H$10</f>
        <v>0</v>
      </c>
      <c r="L34" s="149">
        <f>IF((SUM(D34:K34)-E34)&lt;index!$O$3,index!$O$3,SUM(D34:K34)-E34)</f>
        <v>2173.9699999999998</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08">
        <v>18</v>
      </c>
      <c r="Z34" s="51">
        <f t="shared" si="3"/>
        <v>2276.58</v>
      </c>
      <c r="AA34" s="51">
        <f>ROUND(Z34*index!$O$8,2)</f>
        <v>2368.5500000000002</v>
      </c>
      <c r="AB34" s="20">
        <f t="shared" si="4"/>
        <v>194.58000000000038</v>
      </c>
      <c r="AC34" s="293">
        <f t="shared" si="16"/>
        <v>35.57</v>
      </c>
      <c r="AD34" s="300">
        <f t="shared" si="17"/>
        <v>159.01000000000002</v>
      </c>
      <c r="AE34" s="301">
        <f t="shared" si="18"/>
        <v>194.58</v>
      </c>
      <c r="AF34" s="282">
        <f t="shared" si="5"/>
        <v>2368.5499999999997</v>
      </c>
      <c r="AG34" s="216">
        <f t="shared" si="19"/>
        <v>14.383900000000001</v>
      </c>
      <c r="AH34" s="31"/>
      <c r="AI34" s="37">
        <f t="shared" si="20"/>
        <v>3.7397999999999998</v>
      </c>
      <c r="AJ34" s="22">
        <f t="shared" si="21"/>
        <v>8.0549999999999997</v>
      </c>
      <c r="AK34" s="22">
        <f t="shared" si="22"/>
        <v>5.0343999999999998</v>
      </c>
      <c r="AL34" s="22">
        <f t="shared" si="23"/>
        <v>7.1920000000000002</v>
      </c>
      <c r="AM34" s="22">
        <f t="shared" si="24"/>
        <v>4.3151999999999999</v>
      </c>
      <c r="AN34" s="38">
        <f t="shared" si="25"/>
        <v>2.8767999999999998</v>
      </c>
      <c r="AO34" s="31"/>
      <c r="AP34" s="44">
        <f t="shared" si="26"/>
        <v>124.59</v>
      </c>
      <c r="AQ34" s="20">
        <f t="shared" si="27"/>
        <v>249.17</v>
      </c>
      <c r="AR34" s="45">
        <f t="shared" si="28"/>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c r="AZ34" s="31"/>
      <c r="BA34" s="145">
        <v>18</v>
      </c>
      <c r="BB34" s="259">
        <f>ROUND(index!$O$41+((D34+F34+G34)*12)*index!$O$42,2)</f>
        <v>1822.43</v>
      </c>
      <c r="BC34" s="259">
        <f>ROUND(index!$O$41+(AF34*12)*index!$O$42,2)</f>
        <v>1893.17</v>
      </c>
      <c r="BD34" s="258"/>
      <c r="BE34" s="258"/>
    </row>
    <row r="35" spans="1:57"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8">
        <f t="shared" ref="I35:I51" si="30">+ROUND((D35)*0.12,2)*$H$8</f>
        <v>0</v>
      </c>
      <c r="J35" s="101">
        <f>ROUND(index!$N$29/12,2)*$H$9</f>
        <v>0</v>
      </c>
      <c r="K35" s="106">
        <f>ROUND(index!$N$30/12,2)*$H$10</f>
        <v>0</v>
      </c>
      <c r="L35" s="149">
        <f>IF((SUM(D35:K35)-E35)&lt;index!$O$3,index!$O$3,SUM(D35:K35)-E35)</f>
        <v>2184.1999999999998</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08">
        <v>19</v>
      </c>
      <c r="Z35" s="51">
        <f t="shared" si="3"/>
        <v>2283.87</v>
      </c>
      <c r="AA35" s="51">
        <f>ROUND(Z35*index!$O$8,2)</f>
        <v>2376.14</v>
      </c>
      <c r="AB35" s="20">
        <f t="shared" si="4"/>
        <v>191.94000000000005</v>
      </c>
      <c r="AC35" s="293">
        <f t="shared" si="16"/>
        <v>35.090000000000003</v>
      </c>
      <c r="AD35" s="300">
        <f t="shared" si="17"/>
        <v>156.85</v>
      </c>
      <c r="AE35" s="301">
        <f t="shared" si="18"/>
        <v>191.94</v>
      </c>
      <c r="AF35" s="282">
        <f t="shared" si="5"/>
        <v>2376.14</v>
      </c>
      <c r="AG35" s="216">
        <f t="shared" si="19"/>
        <v>14.43</v>
      </c>
      <c r="AH35" s="31"/>
      <c r="AI35" s="37">
        <f t="shared" si="20"/>
        <v>3.7517999999999998</v>
      </c>
      <c r="AJ35" s="22">
        <f t="shared" si="21"/>
        <v>8.0808</v>
      </c>
      <c r="AK35" s="22">
        <f t="shared" si="22"/>
        <v>5.0505000000000004</v>
      </c>
      <c r="AL35" s="22">
        <f t="shared" si="23"/>
        <v>7.2149999999999999</v>
      </c>
      <c r="AM35" s="22">
        <f t="shared" si="24"/>
        <v>4.3289999999999997</v>
      </c>
      <c r="AN35" s="38">
        <f t="shared" si="25"/>
        <v>2.8860000000000001</v>
      </c>
      <c r="AO35" s="31"/>
      <c r="AP35" s="44">
        <f t="shared" si="26"/>
        <v>124.98</v>
      </c>
      <c r="AQ35" s="20">
        <f t="shared" si="27"/>
        <v>249.97</v>
      </c>
      <c r="AR35" s="45">
        <f t="shared" si="28"/>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c r="AZ35" s="31"/>
      <c r="BA35" s="145">
        <v>19</v>
      </c>
      <c r="BB35" s="259">
        <f>ROUND(index!$O$41+((D35+F35+G35)*12)*index!$O$42,2)</f>
        <v>1826.15</v>
      </c>
      <c r="BC35" s="259">
        <f>ROUND(index!$O$41+(AF35*12)*index!$O$42,2)</f>
        <v>1895.93</v>
      </c>
      <c r="BD35" s="258"/>
      <c r="BE35" s="258"/>
    </row>
    <row r="36" spans="1:57"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8">
        <f t="shared" si="30"/>
        <v>0</v>
      </c>
      <c r="J36" s="101">
        <f>ROUND(index!$N$29/12,2)*$H$9</f>
        <v>0</v>
      </c>
      <c r="K36" s="106">
        <f>ROUND(index!$N$30/12,2)*$H$10</f>
        <v>0</v>
      </c>
      <c r="L36" s="149">
        <f>IF((SUM(D36:K36)-E36)&lt;index!$O$3,index!$O$3,SUM(D36:K36)-E36)</f>
        <v>2194.4299999999998</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08">
        <v>20</v>
      </c>
      <c r="Z36" s="51">
        <f t="shared" si="3"/>
        <v>2290.64</v>
      </c>
      <c r="AA36" s="51">
        <f>ROUND(Z36*index!$O$8,2)</f>
        <v>2383.1799999999998</v>
      </c>
      <c r="AB36" s="20">
        <f t="shared" si="4"/>
        <v>188.75</v>
      </c>
      <c r="AC36" s="293">
        <f t="shared" si="16"/>
        <v>34.5</v>
      </c>
      <c r="AD36" s="300">
        <f t="shared" si="17"/>
        <v>154.25</v>
      </c>
      <c r="AE36" s="301">
        <f t="shared" si="18"/>
        <v>188.75</v>
      </c>
      <c r="AF36" s="282">
        <f t="shared" si="5"/>
        <v>2383.1799999999998</v>
      </c>
      <c r="AG36" s="216">
        <f t="shared" si="19"/>
        <v>14.472799999999999</v>
      </c>
      <c r="AH36" s="31"/>
      <c r="AI36" s="37">
        <f t="shared" si="20"/>
        <v>3.7629000000000001</v>
      </c>
      <c r="AJ36" s="22">
        <f t="shared" si="21"/>
        <v>8.1047999999999991</v>
      </c>
      <c r="AK36" s="22">
        <f t="shared" si="22"/>
        <v>5.0655000000000001</v>
      </c>
      <c r="AL36" s="22">
        <f t="shared" si="23"/>
        <v>7.2363999999999997</v>
      </c>
      <c r="AM36" s="22">
        <f t="shared" si="24"/>
        <v>4.3418000000000001</v>
      </c>
      <c r="AN36" s="38">
        <f t="shared" si="25"/>
        <v>2.8946000000000001</v>
      </c>
      <c r="AO36" s="31"/>
      <c r="AP36" s="44">
        <f t="shared" si="26"/>
        <v>125.36</v>
      </c>
      <c r="AQ36" s="20">
        <f t="shared" si="27"/>
        <v>250.71</v>
      </c>
      <c r="AR36" s="45">
        <f t="shared" si="28"/>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c r="AZ36" s="31"/>
      <c r="BA36" s="145">
        <v>20</v>
      </c>
      <c r="BB36" s="259">
        <f>ROUND(index!$O$41+((D36+F36+G36)*12)*index!$O$42,2)</f>
        <v>1829.86</v>
      </c>
      <c r="BC36" s="259">
        <f>ROUND(index!$O$41+(AF36*12)*index!$O$42,2)</f>
        <v>1898.49</v>
      </c>
      <c r="BD36" s="258"/>
      <c r="BE36" s="258"/>
    </row>
    <row r="37" spans="1:57"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8">
        <f t="shared" si="30"/>
        <v>0</v>
      </c>
      <c r="J37" s="101">
        <f>ROUND(index!$N$29/12,2)*$H$9</f>
        <v>0</v>
      </c>
      <c r="K37" s="106">
        <f>ROUND(index!$N$30/12,2)*$H$10</f>
        <v>0</v>
      </c>
      <c r="L37" s="149">
        <f>IF((SUM(D37:K37)-E37)&lt;index!$O$3,index!$O$3,SUM(D37:K37)-E37)</f>
        <v>2204.66</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08">
        <v>21</v>
      </c>
      <c r="Z37" s="51">
        <f t="shared" si="3"/>
        <v>2296.91</v>
      </c>
      <c r="AA37" s="51">
        <f>ROUND(Z37*index!$O$8,2)</f>
        <v>2389.71</v>
      </c>
      <c r="AB37" s="20">
        <f t="shared" si="4"/>
        <v>185.05000000000018</v>
      </c>
      <c r="AC37" s="293">
        <f t="shared" si="16"/>
        <v>33.83</v>
      </c>
      <c r="AD37" s="300">
        <f t="shared" si="17"/>
        <v>151.22000000000003</v>
      </c>
      <c r="AE37" s="301">
        <f t="shared" si="18"/>
        <v>185.05</v>
      </c>
      <c r="AF37" s="282">
        <f t="shared" si="5"/>
        <v>2389.71</v>
      </c>
      <c r="AG37" s="216">
        <f t="shared" si="19"/>
        <v>14.5124</v>
      </c>
      <c r="AH37" s="31"/>
      <c r="AI37" s="37">
        <f t="shared" si="20"/>
        <v>3.7732000000000001</v>
      </c>
      <c r="AJ37" s="22">
        <f t="shared" si="21"/>
        <v>8.1268999999999991</v>
      </c>
      <c r="AK37" s="22">
        <f t="shared" si="22"/>
        <v>5.0792999999999999</v>
      </c>
      <c r="AL37" s="22">
        <f t="shared" si="23"/>
        <v>7.2561999999999998</v>
      </c>
      <c r="AM37" s="22">
        <f t="shared" si="24"/>
        <v>4.3536999999999999</v>
      </c>
      <c r="AN37" s="38">
        <f t="shared" si="25"/>
        <v>2.9024999999999999</v>
      </c>
      <c r="AO37" s="31"/>
      <c r="AP37" s="44">
        <f t="shared" si="26"/>
        <v>125.7</v>
      </c>
      <c r="AQ37" s="20">
        <f t="shared" si="27"/>
        <v>251.4</v>
      </c>
      <c r="AR37" s="45">
        <f t="shared" si="28"/>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c r="AZ37" s="31"/>
      <c r="BA37" s="145">
        <v>21</v>
      </c>
      <c r="BB37" s="259">
        <f>ROUND(index!$O$41+((D37+F37+G37)*12)*index!$O$42,2)</f>
        <v>1833.58</v>
      </c>
      <c r="BC37" s="259">
        <f>ROUND(index!$O$41+(AF37*12)*index!$O$42,2)</f>
        <v>1900.87</v>
      </c>
      <c r="BD37" s="258"/>
      <c r="BE37" s="258"/>
    </row>
    <row r="38" spans="1:57"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8">
        <f t="shared" si="30"/>
        <v>0</v>
      </c>
      <c r="J38" s="101">
        <f>ROUND(index!$N$29/12,2)*$H$9</f>
        <v>0</v>
      </c>
      <c r="K38" s="106">
        <f>ROUND(index!$N$30/12,2)*$H$10</f>
        <v>0</v>
      </c>
      <c r="L38" s="149">
        <f>IF((SUM(D38:K38)-E38)&lt;index!$O$3,index!$O$3,SUM(D38:K38)-E38)</f>
        <v>2214.89</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08">
        <v>22</v>
      </c>
      <c r="Z38" s="51">
        <f t="shared" si="3"/>
        <v>2302.73</v>
      </c>
      <c r="AA38" s="51">
        <f>ROUND(Z38*index!$O$8,2)</f>
        <v>2395.7600000000002</v>
      </c>
      <c r="AB38" s="20">
        <f t="shared" si="4"/>
        <v>180.87000000000035</v>
      </c>
      <c r="AC38" s="293">
        <f t="shared" si="16"/>
        <v>33.06</v>
      </c>
      <c r="AD38" s="300">
        <f t="shared" si="17"/>
        <v>147.81</v>
      </c>
      <c r="AE38" s="301">
        <f t="shared" si="18"/>
        <v>180.87</v>
      </c>
      <c r="AF38" s="282">
        <f t="shared" si="5"/>
        <v>2395.7599999999998</v>
      </c>
      <c r="AG38" s="216">
        <f t="shared" si="19"/>
        <v>14.549099999999999</v>
      </c>
      <c r="AH38" s="31"/>
      <c r="AI38" s="37">
        <f t="shared" si="20"/>
        <v>3.7827999999999999</v>
      </c>
      <c r="AJ38" s="22">
        <f t="shared" si="21"/>
        <v>8.1475000000000009</v>
      </c>
      <c r="AK38" s="22">
        <f t="shared" si="22"/>
        <v>5.0922000000000001</v>
      </c>
      <c r="AL38" s="22">
        <f t="shared" si="23"/>
        <v>7.2746000000000004</v>
      </c>
      <c r="AM38" s="22">
        <f t="shared" si="24"/>
        <v>4.3647</v>
      </c>
      <c r="AN38" s="38">
        <f t="shared" si="25"/>
        <v>2.9098000000000002</v>
      </c>
      <c r="AO38" s="31"/>
      <c r="AP38" s="44">
        <f t="shared" si="26"/>
        <v>126.02</v>
      </c>
      <c r="AQ38" s="20">
        <f t="shared" si="27"/>
        <v>252.03</v>
      </c>
      <c r="AR38" s="45">
        <f t="shared" si="28"/>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c r="AZ38" s="31"/>
      <c r="BA38" s="145">
        <v>22</v>
      </c>
      <c r="BB38" s="259">
        <f>ROUND(index!$O$41+((D38+F38+G38)*12)*index!$O$42,2)</f>
        <v>1837.3</v>
      </c>
      <c r="BC38" s="259">
        <f>ROUND(index!$O$41+(AF38*12)*index!$O$42,2)</f>
        <v>1903.07</v>
      </c>
      <c r="BD38" s="258"/>
      <c r="BE38" s="258"/>
    </row>
    <row r="39" spans="1:57"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8">
        <f t="shared" si="30"/>
        <v>0</v>
      </c>
      <c r="J39" s="101">
        <f>ROUND(index!$N$29/12,2)*$H$9</f>
        <v>0</v>
      </c>
      <c r="K39" s="106">
        <f>ROUND(index!$N$30/12,2)*$H$10</f>
        <v>0</v>
      </c>
      <c r="L39" s="149">
        <f>IF((SUM(D39:K39)-E39)&lt;index!$O$3,index!$O$3,SUM(D39:K39)-E39)</f>
        <v>2225.12</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08">
        <v>23</v>
      </c>
      <c r="Z39" s="51">
        <f t="shared" si="3"/>
        <v>2308.13</v>
      </c>
      <c r="AA39" s="51">
        <f>ROUND(Z39*index!$O$8,2)</f>
        <v>2401.38</v>
      </c>
      <c r="AB39" s="20">
        <f t="shared" si="4"/>
        <v>176.26000000000022</v>
      </c>
      <c r="AC39" s="293">
        <f t="shared" si="16"/>
        <v>32.22</v>
      </c>
      <c r="AD39" s="300">
        <f t="shared" si="17"/>
        <v>144.04</v>
      </c>
      <c r="AE39" s="301">
        <f t="shared" si="18"/>
        <v>176.26</v>
      </c>
      <c r="AF39" s="282">
        <f t="shared" si="5"/>
        <v>2401.38</v>
      </c>
      <c r="AG39" s="216">
        <f t="shared" si="19"/>
        <v>14.583299999999999</v>
      </c>
      <c r="AH39" s="31"/>
      <c r="AI39" s="37">
        <f t="shared" si="20"/>
        <v>3.7917000000000001</v>
      </c>
      <c r="AJ39" s="22">
        <f t="shared" si="21"/>
        <v>8.1666000000000007</v>
      </c>
      <c r="AK39" s="22">
        <f t="shared" si="22"/>
        <v>5.1041999999999996</v>
      </c>
      <c r="AL39" s="22">
        <f t="shared" si="23"/>
        <v>7.2916999999999996</v>
      </c>
      <c r="AM39" s="22">
        <f t="shared" si="24"/>
        <v>4.375</v>
      </c>
      <c r="AN39" s="38">
        <f t="shared" si="25"/>
        <v>2.9167000000000001</v>
      </c>
      <c r="AO39" s="31"/>
      <c r="AP39" s="44">
        <f t="shared" si="26"/>
        <v>126.31</v>
      </c>
      <c r="AQ39" s="20">
        <f t="shared" si="27"/>
        <v>252.63</v>
      </c>
      <c r="AR39" s="45">
        <f t="shared" si="28"/>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c r="AZ39" s="31"/>
      <c r="BA39" s="145">
        <v>23</v>
      </c>
      <c r="BB39" s="259">
        <f>ROUND(index!$O$41+((D39+F39+G39)*12)*index!$O$42,2)</f>
        <v>1841.02</v>
      </c>
      <c r="BC39" s="259">
        <f>ROUND(index!$O$41+(AF39*12)*index!$O$42,2)</f>
        <v>1905.11</v>
      </c>
      <c r="BD39" s="258"/>
      <c r="BE39" s="258"/>
    </row>
    <row r="40" spans="1:57"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8">
        <f t="shared" si="30"/>
        <v>0</v>
      </c>
      <c r="J40" s="101">
        <f>ROUND(index!$N$29/12,2)*$H$9</f>
        <v>0</v>
      </c>
      <c r="K40" s="106">
        <f>ROUND(index!$N$30/12,2)*$H$10</f>
        <v>0</v>
      </c>
      <c r="L40" s="149">
        <f>IF((SUM(D40:K40)-E40)&lt;index!$O$3,index!$O$3,SUM(D40:K40)-E40)</f>
        <v>2235.35</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08">
        <v>24</v>
      </c>
      <c r="Z40" s="51">
        <f t="shared" si="3"/>
        <v>2313.14</v>
      </c>
      <c r="AA40" s="51">
        <f>ROUND(Z40*index!$O$8,2)</f>
        <v>2406.59</v>
      </c>
      <c r="AB40" s="20">
        <f t="shared" si="4"/>
        <v>171.24000000000024</v>
      </c>
      <c r="AC40" s="293">
        <f t="shared" si="16"/>
        <v>31.3</v>
      </c>
      <c r="AD40" s="300">
        <f t="shared" si="17"/>
        <v>139.94</v>
      </c>
      <c r="AE40" s="301">
        <f t="shared" si="18"/>
        <v>171.24</v>
      </c>
      <c r="AF40" s="282">
        <f t="shared" si="5"/>
        <v>2406.59</v>
      </c>
      <c r="AG40" s="216">
        <f t="shared" si="19"/>
        <v>14.6149</v>
      </c>
      <c r="AH40" s="31"/>
      <c r="AI40" s="37">
        <f t="shared" si="20"/>
        <v>3.7999000000000001</v>
      </c>
      <c r="AJ40" s="22">
        <f t="shared" si="21"/>
        <v>8.1843000000000004</v>
      </c>
      <c r="AK40" s="22">
        <f t="shared" si="22"/>
        <v>5.1151999999999997</v>
      </c>
      <c r="AL40" s="22">
        <f t="shared" si="23"/>
        <v>7.3075000000000001</v>
      </c>
      <c r="AM40" s="22">
        <f t="shared" si="24"/>
        <v>4.3845000000000001</v>
      </c>
      <c r="AN40" s="38">
        <f t="shared" si="25"/>
        <v>2.923</v>
      </c>
      <c r="AO40" s="31"/>
      <c r="AP40" s="44">
        <f t="shared" si="26"/>
        <v>126.59</v>
      </c>
      <c r="AQ40" s="20">
        <f t="shared" si="27"/>
        <v>253.17</v>
      </c>
      <c r="AR40" s="45">
        <f t="shared" si="28"/>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c r="AZ40" s="31"/>
      <c r="BA40" s="145">
        <v>24</v>
      </c>
      <c r="BB40" s="259">
        <f>ROUND(index!$O$41+((D40+F40+G40)*12)*index!$O$42,2)</f>
        <v>1844.74</v>
      </c>
      <c r="BC40" s="259">
        <f>ROUND(index!$O$41+(AF40*12)*index!$O$42,2)</f>
        <v>1907.01</v>
      </c>
      <c r="BD40" s="258"/>
      <c r="BE40" s="258"/>
    </row>
    <row r="41" spans="1:57"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8">
        <f t="shared" si="30"/>
        <v>0</v>
      </c>
      <c r="J41" s="101">
        <f>ROUND(index!$N$29/12,2)*$H$9</f>
        <v>0</v>
      </c>
      <c r="K41" s="106">
        <f>ROUND(index!$N$30/12,2)*$H$10</f>
        <v>0</v>
      </c>
      <c r="L41" s="149">
        <f>IF((SUM(D41:K41)-E41)&lt;index!$O$3,index!$O$3,SUM(D41:K41)-E41)</f>
        <v>2245.58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08">
        <v>25</v>
      </c>
      <c r="Z41" s="51">
        <f t="shared" si="3"/>
        <v>2317.7800000000002</v>
      </c>
      <c r="AA41" s="51">
        <f>ROUND(Z41*index!$O$8,2)</f>
        <v>2411.42</v>
      </c>
      <c r="AB41" s="20">
        <f t="shared" si="4"/>
        <v>165.84000000000015</v>
      </c>
      <c r="AC41" s="293">
        <f t="shared" si="16"/>
        <v>30.32</v>
      </c>
      <c r="AD41" s="300">
        <f t="shared" si="17"/>
        <v>135.52000000000001</v>
      </c>
      <c r="AE41" s="301">
        <f t="shared" si="18"/>
        <v>165.84</v>
      </c>
      <c r="AF41" s="282">
        <f t="shared" si="5"/>
        <v>2411.42</v>
      </c>
      <c r="AG41" s="216">
        <f t="shared" si="19"/>
        <v>14.644299999999999</v>
      </c>
      <c r="AH41" s="31"/>
      <c r="AI41" s="37">
        <f t="shared" si="20"/>
        <v>3.8075000000000001</v>
      </c>
      <c r="AJ41" s="22">
        <f t="shared" si="21"/>
        <v>8.2007999999999992</v>
      </c>
      <c r="AK41" s="22">
        <f t="shared" si="22"/>
        <v>5.1254999999999997</v>
      </c>
      <c r="AL41" s="22">
        <f t="shared" si="23"/>
        <v>7.3221999999999996</v>
      </c>
      <c r="AM41" s="22">
        <f t="shared" si="24"/>
        <v>4.3933</v>
      </c>
      <c r="AN41" s="38">
        <f t="shared" si="25"/>
        <v>2.9289000000000001</v>
      </c>
      <c r="AO41" s="31"/>
      <c r="AP41" s="44">
        <f t="shared" si="26"/>
        <v>126.84</v>
      </c>
      <c r="AQ41" s="20">
        <f t="shared" si="27"/>
        <v>253.68</v>
      </c>
      <c r="AR41" s="45">
        <f t="shared" si="28"/>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c r="AZ41" s="31"/>
      <c r="BA41" s="145">
        <v>25</v>
      </c>
      <c r="BB41" s="259">
        <f>ROUND(index!$O$41+((D41+F41+G41)*12)*index!$O$42,2)</f>
        <v>1848.46</v>
      </c>
      <c r="BC41" s="259">
        <f>ROUND(index!$O$41+(AF41*12)*index!$O$42,2)</f>
        <v>1908.76</v>
      </c>
      <c r="BD41" s="258"/>
      <c r="BE41" s="258"/>
    </row>
    <row r="42" spans="1:57"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8">
        <f t="shared" si="30"/>
        <v>0</v>
      </c>
      <c r="J42" s="101">
        <f>ROUND(index!$N$29/12,2)*$H$9</f>
        <v>0</v>
      </c>
      <c r="K42" s="106">
        <f>ROUND(index!$N$30/12,2)*$H$10</f>
        <v>0</v>
      </c>
      <c r="L42" s="149">
        <f>IF((SUM(D42:K42)-E42)&lt;index!$O$3,index!$O$3,SUM(D42:K42)-E42)</f>
        <v>2255.81</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08">
        <v>26</v>
      </c>
      <c r="Z42" s="51">
        <f t="shared" si="3"/>
        <v>2322.08</v>
      </c>
      <c r="AA42" s="51">
        <f>ROUND(Z42*index!$O$8,2)</f>
        <v>2415.89</v>
      </c>
      <c r="AB42" s="20">
        <f t="shared" si="4"/>
        <v>160.07999999999993</v>
      </c>
      <c r="AC42" s="293">
        <f t="shared" si="16"/>
        <v>29.26</v>
      </c>
      <c r="AD42" s="300">
        <f t="shared" si="17"/>
        <v>130.82000000000002</v>
      </c>
      <c r="AE42" s="301">
        <f t="shared" si="18"/>
        <v>160.08000000000001</v>
      </c>
      <c r="AF42" s="282">
        <f t="shared" si="5"/>
        <v>2415.89</v>
      </c>
      <c r="AG42" s="216">
        <f t="shared" si="19"/>
        <v>14.6714</v>
      </c>
      <c r="AH42" s="31"/>
      <c r="AI42" s="37">
        <f t="shared" si="20"/>
        <v>3.8146</v>
      </c>
      <c r="AJ42" s="22">
        <f t="shared" si="21"/>
        <v>8.2159999999999993</v>
      </c>
      <c r="AK42" s="22">
        <f t="shared" si="22"/>
        <v>5.1349999999999998</v>
      </c>
      <c r="AL42" s="22">
        <f t="shared" si="23"/>
        <v>7.3357000000000001</v>
      </c>
      <c r="AM42" s="22">
        <f t="shared" si="24"/>
        <v>4.4013999999999998</v>
      </c>
      <c r="AN42" s="38">
        <f t="shared" si="25"/>
        <v>2.9342999999999999</v>
      </c>
      <c r="AO42" s="31"/>
      <c r="AP42" s="44">
        <f t="shared" si="26"/>
        <v>127.08</v>
      </c>
      <c r="AQ42" s="20">
        <f t="shared" si="27"/>
        <v>254.15</v>
      </c>
      <c r="AR42" s="45">
        <f t="shared" si="28"/>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c r="AZ42" s="31"/>
      <c r="BA42" s="145">
        <v>26</v>
      </c>
      <c r="BB42" s="259">
        <f>ROUND(index!$O$41+((D42+F42+G42)*12)*index!$O$42,2)</f>
        <v>1852.18</v>
      </c>
      <c r="BC42" s="259">
        <f>ROUND(index!$O$41+(AF42*12)*index!$O$42,2)</f>
        <v>1910.39</v>
      </c>
      <c r="BD42" s="258"/>
      <c r="BE42" s="258"/>
    </row>
    <row r="43" spans="1:57"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8">
        <f t="shared" si="30"/>
        <v>0</v>
      </c>
      <c r="J43" s="101">
        <f>ROUND(index!$N$29/12,2)*$H$9</f>
        <v>0</v>
      </c>
      <c r="K43" s="106">
        <f>ROUND(index!$N$30/12,2)*$H$10</f>
        <v>0</v>
      </c>
      <c r="L43" s="149">
        <f>IF((SUM(D43:K43)-E43)&lt;index!$O$3,index!$O$3,SUM(D43:K43)-E43)</f>
        <v>2266.0300000000002</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08">
        <v>27</v>
      </c>
      <c r="Z43" s="51">
        <f t="shared" si="3"/>
        <v>2326.06</v>
      </c>
      <c r="AA43" s="51">
        <f>ROUND(Z43*index!$O$8,2)</f>
        <v>2420.0300000000002</v>
      </c>
      <c r="AB43" s="20">
        <f t="shared" si="4"/>
        <v>154</v>
      </c>
      <c r="AC43" s="293">
        <f t="shared" si="16"/>
        <v>28.15</v>
      </c>
      <c r="AD43" s="300">
        <f t="shared" si="17"/>
        <v>125.85</v>
      </c>
      <c r="AE43" s="301">
        <f t="shared" si="18"/>
        <v>154</v>
      </c>
      <c r="AF43" s="282">
        <f t="shared" si="5"/>
        <v>2420.0300000000002</v>
      </c>
      <c r="AG43" s="216">
        <f t="shared" si="19"/>
        <v>14.6965</v>
      </c>
      <c r="AH43" s="31"/>
      <c r="AI43" s="37">
        <f t="shared" si="20"/>
        <v>3.8210999999999999</v>
      </c>
      <c r="AJ43" s="22">
        <f t="shared" si="21"/>
        <v>8.23</v>
      </c>
      <c r="AK43" s="22">
        <f t="shared" si="22"/>
        <v>5.1437999999999997</v>
      </c>
      <c r="AL43" s="22">
        <f t="shared" si="23"/>
        <v>7.3483000000000001</v>
      </c>
      <c r="AM43" s="22">
        <f t="shared" si="24"/>
        <v>4.4089999999999998</v>
      </c>
      <c r="AN43" s="38">
        <f t="shared" si="25"/>
        <v>2.9392999999999998</v>
      </c>
      <c r="AO43" s="31"/>
      <c r="AP43" s="44">
        <f t="shared" si="26"/>
        <v>127.29</v>
      </c>
      <c r="AQ43" s="20">
        <f t="shared" si="27"/>
        <v>254.59</v>
      </c>
      <c r="AR43" s="45">
        <f t="shared" si="28"/>
        <v>381.88</v>
      </c>
      <c r="AS43" s="105"/>
      <c r="AT43" s="145">
        <v>27</v>
      </c>
      <c r="AU43" s="20">
        <f>ROUND(index!$O$33+((D43+F43+G43)*12)*index!$O$34,2)</f>
        <v>1037.29</v>
      </c>
      <c r="AV43" s="45">
        <f>ROUND(index!$O$37+((D43+F43+G43)*12)*index!$O$38,2)</f>
        <v>818.61</v>
      </c>
      <c r="AW43" s="31"/>
      <c r="AX43" s="44">
        <f>ROUND(index!$O$33+(AF43*12)*index!$O$34,2)</f>
        <v>1083.49</v>
      </c>
      <c r="AY43" s="45">
        <f>ROUND(index!$O$37+(AF43*12)*index!$O$38,2)</f>
        <v>828.4</v>
      </c>
      <c r="AZ43" s="31"/>
      <c r="BA43" s="145">
        <v>27</v>
      </c>
      <c r="BB43" s="259">
        <f>ROUND(index!$O$41+((D43+F43+G43)*12)*index!$O$42,2)</f>
        <v>1855.9</v>
      </c>
      <c r="BC43" s="259">
        <f>ROUND(index!$O$41+(AF43*12)*index!$O$42,2)</f>
        <v>1911.89</v>
      </c>
      <c r="BD43" s="258"/>
      <c r="BE43" s="258"/>
    </row>
    <row r="44" spans="1:57"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8">
        <f t="shared" si="30"/>
        <v>0</v>
      </c>
      <c r="J44" s="101">
        <f>ROUND(index!$N$29/12,2)*$H$9</f>
        <v>0</v>
      </c>
      <c r="K44" s="106">
        <f>ROUND(index!$N$30/12,2)*$H$10</f>
        <v>0</v>
      </c>
      <c r="L44" s="149">
        <f>IF((SUM(D44:K44)-E44)&lt;index!$O$3,index!$O$3,SUM(D44:K44)-E44)</f>
        <v>2266.0300000000002</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08">
        <v>28</v>
      </c>
      <c r="Z44" s="51">
        <f t="shared" si="3"/>
        <v>2329.7600000000002</v>
      </c>
      <c r="AA44" s="51">
        <f>ROUND(Z44*index!$O$8,2)</f>
        <v>2423.88</v>
      </c>
      <c r="AB44" s="20">
        <f t="shared" si="4"/>
        <v>157.84999999999991</v>
      </c>
      <c r="AC44" s="293">
        <f t="shared" si="16"/>
        <v>28.85</v>
      </c>
      <c r="AD44" s="300">
        <f t="shared" si="17"/>
        <v>129</v>
      </c>
      <c r="AE44" s="301">
        <f t="shared" si="18"/>
        <v>157.85</v>
      </c>
      <c r="AF44" s="282">
        <f t="shared" si="5"/>
        <v>2423.88</v>
      </c>
      <c r="AG44" s="216">
        <f t="shared" si="19"/>
        <v>14.719900000000001</v>
      </c>
      <c r="AH44" s="31"/>
      <c r="AI44" s="37">
        <f t="shared" si="20"/>
        <v>3.8271999999999999</v>
      </c>
      <c r="AJ44" s="22">
        <f t="shared" si="21"/>
        <v>8.2431000000000001</v>
      </c>
      <c r="AK44" s="22">
        <f t="shared" si="22"/>
        <v>5.1520000000000001</v>
      </c>
      <c r="AL44" s="22">
        <f t="shared" si="23"/>
        <v>7.36</v>
      </c>
      <c r="AM44" s="22">
        <f t="shared" si="24"/>
        <v>4.4160000000000004</v>
      </c>
      <c r="AN44" s="38">
        <f t="shared" si="25"/>
        <v>2.944</v>
      </c>
      <c r="AO44" s="31"/>
      <c r="AP44" s="44">
        <f t="shared" si="26"/>
        <v>127.5</v>
      </c>
      <c r="AQ44" s="20">
        <f t="shared" si="27"/>
        <v>254.99</v>
      </c>
      <c r="AR44" s="45">
        <f t="shared" si="28"/>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c r="AZ44" s="31"/>
      <c r="BA44" s="145">
        <v>28</v>
      </c>
      <c r="BB44" s="259">
        <f>ROUND(index!$O$41+((D44+F44+G44)*12)*index!$O$42,2)</f>
        <v>1855.9</v>
      </c>
      <c r="BC44" s="259">
        <f>ROUND(index!$O$41+(AF44*12)*index!$O$42,2)</f>
        <v>1913.29</v>
      </c>
      <c r="BD44" s="258"/>
      <c r="BE44" s="258"/>
    </row>
    <row r="45" spans="1:57"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8">
        <f t="shared" si="30"/>
        <v>0</v>
      </c>
      <c r="J45" s="101">
        <f>ROUND(index!$N$29/12,2)*$H$9</f>
        <v>0</v>
      </c>
      <c r="K45" s="106">
        <f>ROUND(index!$N$30/12,2)*$H$10</f>
        <v>0</v>
      </c>
      <c r="L45" s="149">
        <f>IF((SUM(D45:K45)-E45)&lt;index!$O$3,index!$O$3,SUM(D45:K45)-E45)</f>
        <v>2266.0300000000002</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08">
        <v>29</v>
      </c>
      <c r="Z45" s="51">
        <f t="shared" si="3"/>
        <v>2333.1799999999998</v>
      </c>
      <c r="AA45" s="51">
        <f>ROUND(Z45*index!$O$8,2)</f>
        <v>2427.44</v>
      </c>
      <c r="AB45" s="20">
        <f t="shared" si="4"/>
        <v>161.40999999999985</v>
      </c>
      <c r="AC45" s="293">
        <f t="shared" si="16"/>
        <v>29.51</v>
      </c>
      <c r="AD45" s="300">
        <f t="shared" si="17"/>
        <v>131.9</v>
      </c>
      <c r="AE45" s="301">
        <f t="shared" si="18"/>
        <v>161.41</v>
      </c>
      <c r="AF45" s="282">
        <f t="shared" si="5"/>
        <v>2427.44</v>
      </c>
      <c r="AG45" s="216">
        <f t="shared" si="19"/>
        <v>14.7415</v>
      </c>
      <c r="AH45" s="31"/>
      <c r="AI45" s="37">
        <f t="shared" si="20"/>
        <v>3.8328000000000002</v>
      </c>
      <c r="AJ45" s="22">
        <f t="shared" si="21"/>
        <v>8.2552000000000003</v>
      </c>
      <c r="AK45" s="22">
        <f t="shared" si="22"/>
        <v>5.1595000000000004</v>
      </c>
      <c r="AL45" s="22">
        <f t="shared" si="23"/>
        <v>7.3708</v>
      </c>
      <c r="AM45" s="22">
        <f t="shared" si="24"/>
        <v>4.4225000000000003</v>
      </c>
      <c r="AN45" s="38">
        <f t="shared" si="25"/>
        <v>2.9483000000000001</v>
      </c>
      <c r="AO45" s="31"/>
      <c r="AP45" s="44">
        <f t="shared" si="26"/>
        <v>127.68</v>
      </c>
      <c r="AQ45" s="20">
        <f t="shared" si="27"/>
        <v>255.37</v>
      </c>
      <c r="AR45" s="45">
        <f t="shared" si="28"/>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c r="AZ45" s="31"/>
      <c r="BA45" s="145">
        <v>29</v>
      </c>
      <c r="BB45" s="259">
        <f>ROUND(index!$O$41+((D45+F45+G45)*12)*index!$O$42,2)</f>
        <v>1855.9</v>
      </c>
      <c r="BC45" s="259">
        <f>ROUND(index!$O$41+(AF45*12)*index!$O$42,2)</f>
        <v>1914.59</v>
      </c>
      <c r="BD45" s="258"/>
      <c r="BE45" s="258"/>
    </row>
    <row r="46" spans="1:57"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8">
        <f t="shared" si="30"/>
        <v>0</v>
      </c>
      <c r="J46" s="101">
        <f>ROUND(index!$N$29/12,2)*$H$9</f>
        <v>0</v>
      </c>
      <c r="K46" s="106">
        <f>ROUND(index!$N$30/12,2)*$H$10</f>
        <v>0</v>
      </c>
      <c r="L46" s="149">
        <f>IF((SUM(D46:K46)-E46)&lt;index!$O$3,index!$O$3,SUM(D46:K46)-E46)</f>
        <v>2266.0300000000002</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08">
        <v>30</v>
      </c>
      <c r="Z46" s="51">
        <f t="shared" si="3"/>
        <v>2336.35</v>
      </c>
      <c r="AA46" s="51">
        <f>ROUND(Z46*index!$O$8,2)</f>
        <v>2430.7399999999998</v>
      </c>
      <c r="AB46" s="20">
        <f t="shared" si="4"/>
        <v>164.70999999999958</v>
      </c>
      <c r="AC46" s="293">
        <f t="shared" si="16"/>
        <v>30.11</v>
      </c>
      <c r="AD46" s="300">
        <f t="shared" si="17"/>
        <v>134.60000000000002</v>
      </c>
      <c r="AE46" s="301">
        <f t="shared" si="18"/>
        <v>164.71</v>
      </c>
      <c r="AF46" s="282">
        <f t="shared" si="5"/>
        <v>2430.7400000000002</v>
      </c>
      <c r="AG46" s="216">
        <f t="shared" si="19"/>
        <v>14.7616</v>
      </c>
      <c r="AH46" s="31"/>
      <c r="AI46" s="37">
        <f t="shared" si="20"/>
        <v>3.8380000000000001</v>
      </c>
      <c r="AJ46" s="22">
        <f t="shared" si="21"/>
        <v>8.2665000000000006</v>
      </c>
      <c r="AK46" s="22">
        <f t="shared" si="22"/>
        <v>5.1665999999999999</v>
      </c>
      <c r="AL46" s="22">
        <f t="shared" si="23"/>
        <v>7.3807999999999998</v>
      </c>
      <c r="AM46" s="22">
        <f t="shared" si="24"/>
        <v>4.4284999999999997</v>
      </c>
      <c r="AN46" s="38">
        <f t="shared" si="25"/>
        <v>2.9523000000000001</v>
      </c>
      <c r="AO46" s="31"/>
      <c r="AP46" s="44">
        <f t="shared" si="26"/>
        <v>127.86</v>
      </c>
      <c r="AQ46" s="20">
        <f t="shared" si="27"/>
        <v>255.71</v>
      </c>
      <c r="AR46" s="45">
        <f t="shared" si="28"/>
        <v>383.57</v>
      </c>
      <c r="AS46" s="105"/>
      <c r="AT46" s="145">
        <v>30</v>
      </c>
      <c r="AU46" s="20">
        <f>ROUND(index!$O$33+((D46+F46+G46)*12)*index!$O$34,2)</f>
        <v>1037.29</v>
      </c>
      <c r="AV46" s="45">
        <f>ROUND(index!$O$37+((D46+F46+G46)*12)*index!$O$38,2)</f>
        <v>818.61</v>
      </c>
      <c r="AW46" s="31"/>
      <c r="AX46" s="44">
        <f>ROUND(index!$O$33+(AF46*12)*index!$O$34,2)</f>
        <v>1086.7</v>
      </c>
      <c r="AY46" s="45">
        <f>ROUND(index!$O$37+(AF46*12)*index!$O$38,2)</f>
        <v>829.09</v>
      </c>
      <c r="AZ46" s="31"/>
      <c r="BA46" s="145">
        <v>30</v>
      </c>
      <c r="BB46" s="259">
        <f>ROUND(index!$O$41+((D46+F46+G46)*12)*index!$O$42,2)</f>
        <v>1855.9</v>
      </c>
      <c r="BC46" s="259">
        <f>ROUND(index!$O$41+(AF46*12)*index!$O$42,2)</f>
        <v>1915.79</v>
      </c>
      <c r="BD46" s="258"/>
      <c r="BE46" s="258"/>
    </row>
    <row r="47" spans="1:57"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8">
        <f t="shared" si="30"/>
        <v>0</v>
      </c>
      <c r="J47" s="101">
        <f>ROUND(index!$N$29/12,2)*$H$9</f>
        <v>0</v>
      </c>
      <c r="K47" s="106">
        <f>ROUND(index!$N$30/12,2)*$H$10</f>
        <v>0</v>
      </c>
      <c r="L47" s="149">
        <f>IF((SUM(D47:K47)-E47)&lt;index!$O$3,index!$O$3,SUM(D47:K47)-E47)</f>
        <v>2266.0300000000002</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08">
        <v>31</v>
      </c>
      <c r="Z47" s="51">
        <f t="shared" si="3"/>
        <v>2339.2800000000002</v>
      </c>
      <c r="AA47" s="51">
        <f>ROUND(Z47*index!$O$8,2)</f>
        <v>2433.79</v>
      </c>
      <c r="AB47" s="20">
        <f t="shared" si="4"/>
        <v>167.75999999999976</v>
      </c>
      <c r="AC47" s="293">
        <f t="shared" si="16"/>
        <v>30.67</v>
      </c>
      <c r="AD47" s="300">
        <f t="shared" si="17"/>
        <v>137.08999999999997</v>
      </c>
      <c r="AE47" s="301">
        <f t="shared" si="18"/>
        <v>167.76</v>
      </c>
      <c r="AF47" s="282">
        <f t="shared" si="5"/>
        <v>2433.79</v>
      </c>
      <c r="AG47" s="216">
        <f t="shared" si="19"/>
        <v>14.780099999999999</v>
      </c>
      <c r="AH47" s="31"/>
      <c r="AI47" s="37">
        <f t="shared" si="20"/>
        <v>3.8428</v>
      </c>
      <c r="AJ47" s="22">
        <f t="shared" si="21"/>
        <v>8.2768999999999995</v>
      </c>
      <c r="AK47" s="22">
        <f t="shared" si="22"/>
        <v>5.173</v>
      </c>
      <c r="AL47" s="22">
        <f t="shared" si="23"/>
        <v>7.3901000000000003</v>
      </c>
      <c r="AM47" s="22">
        <f t="shared" si="24"/>
        <v>4.4340000000000002</v>
      </c>
      <c r="AN47" s="38">
        <f t="shared" si="25"/>
        <v>2.956</v>
      </c>
      <c r="AO47" s="31"/>
      <c r="AP47" s="44">
        <f t="shared" si="26"/>
        <v>128.02000000000001</v>
      </c>
      <c r="AQ47" s="20">
        <f t="shared" si="27"/>
        <v>256.02999999999997</v>
      </c>
      <c r="AR47" s="45">
        <f t="shared" si="28"/>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c r="AZ47" s="31"/>
      <c r="BA47" s="145">
        <v>31</v>
      </c>
      <c r="BB47" s="259">
        <f>ROUND(index!$O$41+((D47+F47+G47)*12)*index!$O$42,2)</f>
        <v>1855.9</v>
      </c>
      <c r="BC47" s="259">
        <f>ROUND(index!$O$41+(AF47*12)*index!$O$42,2)</f>
        <v>1916.9</v>
      </c>
      <c r="BD47" s="258"/>
      <c r="BE47" s="258"/>
    </row>
    <row r="48" spans="1:57"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8">
        <f t="shared" si="30"/>
        <v>0</v>
      </c>
      <c r="J48" s="101">
        <f>ROUND(index!$N$29/12,2)*$H$9</f>
        <v>0</v>
      </c>
      <c r="K48" s="106">
        <f>ROUND(index!$N$30/12,2)*$H$10</f>
        <v>0</v>
      </c>
      <c r="L48" s="149">
        <f>IF((SUM(D48:K48)-E48)&lt;index!$O$3,index!$O$3,SUM(D48:K48)-E48)</f>
        <v>2266.0300000000002</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09">
        <v>32</v>
      </c>
      <c r="Z48" s="51">
        <f t="shared" si="3"/>
        <v>2342</v>
      </c>
      <c r="AA48" s="51">
        <f>ROUND(Z48*index!$O$8,2)</f>
        <v>2436.62</v>
      </c>
      <c r="AB48" s="20">
        <f t="shared" si="4"/>
        <v>170.58999999999969</v>
      </c>
      <c r="AC48" s="293">
        <f t="shared" si="16"/>
        <v>31.18</v>
      </c>
      <c r="AD48" s="300">
        <f t="shared" si="17"/>
        <v>139.41</v>
      </c>
      <c r="AE48" s="301">
        <f t="shared" si="18"/>
        <v>170.59</v>
      </c>
      <c r="AF48" s="282">
        <f t="shared" si="5"/>
        <v>2436.6200000000003</v>
      </c>
      <c r="AG48" s="216">
        <f t="shared" si="19"/>
        <v>14.7973</v>
      </c>
      <c r="AH48" s="31"/>
      <c r="AI48" s="37">
        <f t="shared" si="20"/>
        <v>3.8473000000000002</v>
      </c>
      <c r="AJ48" s="22">
        <f t="shared" si="21"/>
        <v>8.2865000000000002</v>
      </c>
      <c r="AK48" s="22">
        <f t="shared" si="22"/>
        <v>5.1791</v>
      </c>
      <c r="AL48" s="22">
        <f t="shared" si="23"/>
        <v>7.3986999999999998</v>
      </c>
      <c r="AM48" s="22">
        <f t="shared" si="24"/>
        <v>4.4391999999999996</v>
      </c>
      <c r="AN48" s="38">
        <f t="shared" si="25"/>
        <v>2.9594999999999998</v>
      </c>
      <c r="AO48" s="31"/>
      <c r="AP48" s="44">
        <f t="shared" si="26"/>
        <v>128.16999999999999</v>
      </c>
      <c r="AQ48" s="20">
        <f t="shared" si="27"/>
        <v>256.33</v>
      </c>
      <c r="AR48" s="45">
        <f t="shared" si="28"/>
        <v>384.5</v>
      </c>
      <c r="AS48" s="105"/>
      <c r="AT48" s="146">
        <v>32</v>
      </c>
      <c r="AU48" s="20">
        <f>ROUND(index!$O$33+((D48+F48+G48)*12)*index!$O$34,2)</f>
        <v>1037.29</v>
      </c>
      <c r="AV48" s="45">
        <f>ROUND(index!$O$37+((D48+F48+G48)*12)*index!$O$38,2)</f>
        <v>818.61</v>
      </c>
      <c r="AW48" s="31"/>
      <c r="AX48" s="44">
        <f>ROUND(index!$O$33+(AF48*12)*index!$O$34,2)</f>
        <v>1088.47</v>
      </c>
      <c r="AY48" s="45">
        <f>ROUND(index!$O$37+(AF48*12)*index!$O$38,2)</f>
        <v>829.46</v>
      </c>
      <c r="AZ48" s="31"/>
      <c r="BA48" s="146">
        <v>32</v>
      </c>
      <c r="BB48" s="259">
        <f>ROUND(index!$O$41+((D48+F48+G48)*12)*index!$O$42,2)</f>
        <v>1855.9</v>
      </c>
      <c r="BC48" s="259">
        <f>ROUND(index!$O$41+(AF48*12)*index!$O$42,2)</f>
        <v>1917.93</v>
      </c>
      <c r="BD48" s="258"/>
      <c r="BE48" s="258"/>
    </row>
    <row r="49" spans="1:57"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8">
        <f t="shared" si="30"/>
        <v>0</v>
      </c>
      <c r="J49" s="101">
        <f>ROUND(index!$N$29/12,2)*$H$9</f>
        <v>0</v>
      </c>
      <c r="K49" s="106">
        <f>ROUND(index!$N$30/12,2)*$H$10</f>
        <v>0</v>
      </c>
      <c r="L49" s="149">
        <f>IF((SUM(D49:K49)-E49)&lt;index!$O$3,index!$O$3,SUM(D49:K49)-E49)</f>
        <v>2266.0300000000002</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09">
        <v>33</v>
      </c>
      <c r="Z49" s="51">
        <f t="shared" si="3"/>
        <v>2344.52</v>
      </c>
      <c r="AA49" s="51">
        <f>ROUND(Z49*index!$O$8,2)</f>
        <v>2439.2399999999998</v>
      </c>
      <c r="AB49" s="20">
        <f t="shared" si="4"/>
        <v>173.20999999999958</v>
      </c>
      <c r="AC49" s="293">
        <f t="shared" si="16"/>
        <v>31.66</v>
      </c>
      <c r="AD49" s="300">
        <f t="shared" si="17"/>
        <v>141.55000000000001</v>
      </c>
      <c r="AE49" s="301">
        <f t="shared" si="18"/>
        <v>173.21</v>
      </c>
      <c r="AF49" s="282">
        <f t="shared" si="5"/>
        <v>2439.2400000000002</v>
      </c>
      <c r="AG49" s="216">
        <f t="shared" si="19"/>
        <v>14.8132</v>
      </c>
      <c r="AH49" s="31"/>
      <c r="AI49" s="37">
        <f t="shared" si="20"/>
        <v>3.8513999999999999</v>
      </c>
      <c r="AJ49" s="22">
        <f t="shared" si="21"/>
        <v>8.2954000000000008</v>
      </c>
      <c r="AK49" s="22">
        <f t="shared" si="22"/>
        <v>5.1845999999999997</v>
      </c>
      <c r="AL49" s="22">
        <f t="shared" si="23"/>
        <v>7.4066000000000001</v>
      </c>
      <c r="AM49" s="22">
        <f t="shared" si="24"/>
        <v>4.444</v>
      </c>
      <c r="AN49" s="38">
        <f t="shared" si="25"/>
        <v>2.9626000000000001</v>
      </c>
      <c r="AO49" s="31"/>
      <c r="AP49" s="44">
        <f t="shared" si="26"/>
        <v>128.30000000000001</v>
      </c>
      <c r="AQ49" s="20">
        <f t="shared" si="27"/>
        <v>256.61</v>
      </c>
      <c r="AR49" s="45">
        <f t="shared" si="28"/>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c r="AZ49" s="31"/>
      <c r="BA49" s="146">
        <v>33</v>
      </c>
      <c r="BB49" s="259">
        <f>ROUND(index!$O$41+((D49+F49+G49)*12)*index!$O$42,2)</f>
        <v>1855.9</v>
      </c>
      <c r="BC49" s="259">
        <f>ROUND(index!$O$41+(AF49*12)*index!$O$42,2)</f>
        <v>1918.88</v>
      </c>
      <c r="BD49" s="258"/>
      <c r="BE49" s="258"/>
    </row>
    <row r="50" spans="1:57"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8">
        <f t="shared" si="30"/>
        <v>0</v>
      </c>
      <c r="J50" s="101">
        <f>ROUND(index!$N$29/12,2)*$H$9</f>
        <v>0</v>
      </c>
      <c r="K50" s="106">
        <f>ROUND(index!$N$30/12,2)*$H$10</f>
        <v>0</v>
      </c>
      <c r="L50" s="149">
        <f>IF((SUM(D50:K50)-E50)&lt;index!$O$3,index!$O$3,SUM(D50:K50)-E50)</f>
        <v>2266.0300000000002</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09">
        <v>34</v>
      </c>
      <c r="Z50" s="51">
        <f t="shared" si="3"/>
        <v>2346.85</v>
      </c>
      <c r="AA50" s="51">
        <f>ROUND(Z50*index!$O$8,2)</f>
        <v>2441.66</v>
      </c>
      <c r="AB50" s="20">
        <f t="shared" si="4"/>
        <v>175.62999999999965</v>
      </c>
      <c r="AC50" s="293">
        <f t="shared" si="16"/>
        <v>32.11</v>
      </c>
      <c r="AD50" s="300">
        <f t="shared" si="17"/>
        <v>143.51999999999998</v>
      </c>
      <c r="AE50" s="301">
        <f t="shared" si="18"/>
        <v>175.63</v>
      </c>
      <c r="AF50" s="282">
        <f t="shared" si="5"/>
        <v>2441.6600000000003</v>
      </c>
      <c r="AG50" s="216">
        <f t="shared" si="19"/>
        <v>14.8279</v>
      </c>
      <c r="AH50" s="31"/>
      <c r="AI50" s="37">
        <f t="shared" si="20"/>
        <v>3.8553000000000002</v>
      </c>
      <c r="AJ50" s="22">
        <f t="shared" si="21"/>
        <v>8.3035999999999994</v>
      </c>
      <c r="AK50" s="22">
        <f t="shared" si="22"/>
        <v>5.1898</v>
      </c>
      <c r="AL50" s="22">
        <f t="shared" si="23"/>
        <v>7.4139999999999997</v>
      </c>
      <c r="AM50" s="22">
        <f t="shared" si="24"/>
        <v>4.4484000000000004</v>
      </c>
      <c r="AN50" s="38">
        <f t="shared" si="25"/>
        <v>2.9655999999999998</v>
      </c>
      <c r="AO50" s="31"/>
      <c r="AP50" s="44">
        <f t="shared" si="26"/>
        <v>128.43</v>
      </c>
      <c r="AQ50" s="20">
        <f t="shared" si="27"/>
        <v>256.86</v>
      </c>
      <c r="AR50" s="45">
        <f t="shared" si="28"/>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c r="AZ50" s="31"/>
      <c r="BA50" s="146">
        <v>34</v>
      </c>
      <c r="BB50" s="259">
        <f>ROUND(index!$O$41+((D50+F50+G50)*12)*index!$O$42,2)</f>
        <v>1855.9</v>
      </c>
      <c r="BC50" s="259">
        <f>ROUND(index!$O$41+(AF50*12)*index!$O$42,2)</f>
        <v>1919.76</v>
      </c>
      <c r="BD50" s="258"/>
      <c r="BE50" s="258"/>
    </row>
    <row r="51" spans="1:57"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9">
        <f t="shared" si="30"/>
        <v>0</v>
      </c>
      <c r="J51" s="102">
        <f>ROUND(index!$N$29/12,2)*$H$9</f>
        <v>0</v>
      </c>
      <c r="K51" s="107">
        <f>ROUND(index!$N$30/12,2)*$H$10</f>
        <v>0</v>
      </c>
      <c r="L51" s="150">
        <f>IF((SUM(D51:K51)-E51)&lt;index!$O$3,index!$O$3,SUM(D51:K51)-E51)</f>
        <v>2266.0300000000002</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10">
        <v>35</v>
      </c>
      <c r="Z51" s="52">
        <f t="shared" si="3"/>
        <v>2349.0100000000002</v>
      </c>
      <c r="AA51" s="52">
        <f>ROUND(Z51*index!$O$8,2)</f>
        <v>2443.91</v>
      </c>
      <c r="AB51" s="47">
        <f t="shared" si="4"/>
        <v>177.87999999999965</v>
      </c>
      <c r="AC51" s="294">
        <f t="shared" si="16"/>
        <v>32.520000000000003</v>
      </c>
      <c r="AD51" s="302">
        <f t="shared" si="17"/>
        <v>145.35999999999999</v>
      </c>
      <c r="AE51" s="303">
        <f t="shared" si="18"/>
        <v>177.88</v>
      </c>
      <c r="AF51" s="283">
        <f t="shared" si="5"/>
        <v>2443.9100000000003</v>
      </c>
      <c r="AG51" s="217">
        <f t="shared" si="19"/>
        <v>14.8416</v>
      </c>
      <c r="AH51" s="31"/>
      <c r="AI51" s="37">
        <f t="shared" si="20"/>
        <v>3.8588</v>
      </c>
      <c r="AJ51" s="22">
        <f t="shared" si="21"/>
        <v>8.3112999999999992</v>
      </c>
      <c r="AK51" s="22">
        <f t="shared" si="22"/>
        <v>5.1946000000000003</v>
      </c>
      <c r="AL51" s="22">
        <f t="shared" si="23"/>
        <v>7.4207999999999998</v>
      </c>
      <c r="AM51" s="22">
        <f t="shared" si="24"/>
        <v>4.4524999999999997</v>
      </c>
      <c r="AN51" s="38">
        <f t="shared" si="25"/>
        <v>2.9683000000000002</v>
      </c>
      <c r="AO51" s="31"/>
      <c r="AP51" s="46">
        <f t="shared" si="26"/>
        <v>128.55000000000001</v>
      </c>
      <c r="AQ51" s="47">
        <f t="shared" si="27"/>
        <v>257.10000000000002</v>
      </c>
      <c r="AR51" s="48">
        <f t="shared" si="28"/>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c r="AZ51" s="31"/>
      <c r="BA51" s="147">
        <v>35</v>
      </c>
      <c r="BB51" s="260">
        <f>ROUND(index!$O$41+((D51+F51+G51)*12)*index!$O$42,2)</f>
        <v>1855.9</v>
      </c>
      <c r="BC51" s="260">
        <f>ROUND(index!$O$41+(AF51*12)*index!$O$42,2)</f>
        <v>1920.58</v>
      </c>
      <c r="BD51" s="258"/>
      <c r="BE51" s="258"/>
    </row>
    <row r="52" spans="1:57" x14ac:dyDescent="0.25">
      <c r="G52" s="12"/>
      <c r="H52" s="12"/>
      <c r="I52" s="12"/>
      <c r="M52" s="15"/>
      <c r="Y52" s="15"/>
      <c r="AT52" s="15"/>
      <c r="BA52" s="15"/>
    </row>
  </sheetData>
  <sheetProtection algorithmName="SHA-512" hashValue="5bVRPn0dHkY4Bu5CKwyxBl45JOA3MbICXEwbASNRz2eAys2fePpW9/8V0Jb6hVX112bRiZsutIU6Vpmm2V2fsg==" saltValue="jxtSXcAgAxs6aHjax3ubwA==" spinCount="100000" sheet="1" objects="1" scenarios="1" autoFilter="0"/>
  <conditionalFormatting sqref="AB16:AB51">
    <cfRule type="cellIs" dxfId="15" priority="13" stopIfTrue="1" operator="greaterThan">
      <formula>0</formula>
    </cfRule>
    <cfRule type="cellIs" dxfId="14" priority="14" stopIfTrue="1" operator="lessThan">
      <formula>0</formula>
    </cfRule>
    <cfRule type="cellIs" dxfId="13" priority="15" stopIfTrue="1" operator="lessThan">
      <formula>-1086.96</formula>
    </cfRule>
    <cfRule type="cellIs" dxfId="12" priority="16" stopIfTrue="1" operator="lessThan">
      <formula>0</formula>
    </cfRule>
  </conditionalFormatting>
  <pageMargins left="0.98425196850393704" right="0.98425196850393704" top="1.5748031496062993" bottom="0.62992125984251968" header="0.51181102362204722" footer="0.51181102362204722"/>
  <pageSetup paperSize="9" scale="66" fitToWidth="0" pageOrder="overThenDown" orientation="landscape" r:id="rId1"/>
  <headerFooter>
    <oddHeader xml:space="preserve">&amp;L&amp;G&amp;CBerekeningstool IFIC 100 %
Van toepassing vanaf
1 juli 2021&amp;RIndex maart 2020
Barema's Federale Gezondheidsdiensten en VIA sectoren PC 330
</oddHeader>
    <oddFooter>&amp;C&amp;P/&amp;N</oddFooter>
  </headerFooter>
  <colBreaks count="2" manualBreakCount="2">
    <brk id="34" max="50" man="1"/>
    <brk id="51"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ificbasisdoel!$A$56:$A$73</xm:f>
          </x14:formula1>
          <xm:sqref>I3</xm:sqref>
        </x14:dataValidation>
        <x14:dataValidation type="list" allowBlank="1" showInputMessage="1" showErrorMessage="1" xr:uid="{00000000-0002-0000-0600-000001000000}">
          <x14:formula1>
            <xm:f>basisjaarlonen!$A$51:$A$117</xm:f>
          </x14:formula1>
          <xm:sqref>E3</xm:sqref>
        </x14:dataValidation>
        <x14:dataValidation type="list" allowBlank="1" showInputMessage="1" showErrorMessage="1" xr:uid="{00000000-0002-0000-0600-000002000000}">
          <x14:formula1>
            <xm:f>index!$Q$23:$Q$24</xm:f>
          </x14:formula1>
          <xm:sqref>E5:E10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9F79E-8F16-400A-8AE5-F1CFD2A7BDB0}">
  <sheetPr>
    <pageSetUpPr fitToPage="1"/>
  </sheetPr>
  <dimension ref="A1:AB45"/>
  <sheetViews>
    <sheetView zoomScaleNormal="100" workbookViewId="0">
      <selection activeCell="K11" sqref="K11"/>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0" width="2.6640625" style="1" customWidth="1"/>
    <col min="21" max="21" width="4.33203125" style="1" customWidth="1"/>
    <col min="22" max="22" width="20" style="1" customWidth="1"/>
    <col min="23" max="23" width="2.6640625" style="1" customWidth="1"/>
    <col min="24" max="16384" width="9.109375" style="1"/>
  </cols>
  <sheetData>
    <row r="1" spans="1:28" x14ac:dyDescent="0.25">
      <c r="C1" s="329"/>
      <c r="D1" s="170"/>
    </row>
    <row r="2" spans="1:28" ht="16.2" thickBot="1" x14ac:dyDescent="0.35">
      <c r="B2" s="346" t="s">
        <v>474</v>
      </c>
      <c r="C2" s="170"/>
      <c r="D2" s="170"/>
    </row>
    <row r="3" spans="1:28" s="32" customFormat="1" ht="16.2" thickBot="1" x14ac:dyDescent="0.35">
      <c r="B3" s="351" t="s">
        <v>186</v>
      </c>
      <c r="C3" s="347" t="s">
        <v>156</v>
      </c>
      <c r="D3" s="350"/>
      <c r="F3" s="352" t="s">
        <v>197</v>
      </c>
      <c r="G3" s="353"/>
      <c r="H3" s="353"/>
      <c r="I3" s="353"/>
      <c r="J3" s="353"/>
      <c r="K3" s="354"/>
      <c r="M3" s="352" t="s">
        <v>203</v>
      </c>
      <c r="N3" s="353"/>
      <c r="O3" s="354"/>
      <c r="R3" s="355" t="s">
        <v>451</v>
      </c>
      <c r="S3" s="356" t="s">
        <v>451</v>
      </c>
      <c r="V3" s="357" t="s">
        <v>452</v>
      </c>
      <c r="X3" s="128" t="s">
        <v>197</v>
      </c>
      <c r="Y3" s="126"/>
      <c r="Z3" s="126"/>
      <c r="AA3" s="126"/>
      <c r="AB3" s="127"/>
    </row>
    <row r="4" spans="1:28" x14ac:dyDescent="0.25">
      <c r="M4" s="24" t="s">
        <v>198</v>
      </c>
      <c r="N4" s="25" t="s">
        <v>199</v>
      </c>
      <c r="O4" s="26" t="s">
        <v>200</v>
      </c>
      <c r="R4" s="176"/>
      <c r="S4" s="176"/>
      <c r="V4" s="176"/>
      <c r="X4" s="14" t="s">
        <v>189</v>
      </c>
      <c r="Y4" s="15"/>
      <c r="Z4" s="15"/>
      <c r="AA4" s="15"/>
      <c r="AB4" s="16">
        <v>0.26</v>
      </c>
    </row>
    <row r="5" spans="1:28" ht="16.2" thickBot="1" x14ac:dyDescent="0.35">
      <c r="B5" s="121" t="s">
        <v>179</v>
      </c>
      <c r="C5" s="121" t="s">
        <v>179</v>
      </c>
      <c r="D5" s="121" t="s">
        <v>179</v>
      </c>
      <c r="M5" s="27">
        <v>5.2600000000000001E-2</v>
      </c>
      <c r="N5" s="28">
        <v>0.1052</v>
      </c>
      <c r="O5" s="29">
        <v>0.1578</v>
      </c>
      <c r="R5" s="348"/>
      <c r="S5" s="348"/>
      <c r="V5" s="348"/>
      <c r="X5" s="14" t="s">
        <v>195</v>
      </c>
      <c r="Y5" s="15"/>
      <c r="Z5" s="15"/>
      <c r="AA5" s="15"/>
      <c r="AB5" s="16">
        <v>0.5</v>
      </c>
    </row>
    <row r="6" spans="1:28" ht="15" customHeight="1" x14ac:dyDescent="0.25">
      <c r="A6" s="6"/>
      <c r="B6" s="1" t="s">
        <v>98</v>
      </c>
      <c r="C6" s="1" t="s">
        <v>469</v>
      </c>
      <c r="D6" s="1" t="s">
        <v>469</v>
      </c>
      <c r="E6" s="6"/>
      <c r="K6" s="176"/>
      <c r="L6" s="6"/>
      <c r="M6" s="176"/>
      <c r="N6" s="176"/>
      <c r="O6" s="176"/>
      <c r="P6" s="6"/>
      <c r="Q6" s="6"/>
      <c r="R6" s="349" t="s">
        <v>211</v>
      </c>
      <c r="S6" s="349" t="s">
        <v>210</v>
      </c>
      <c r="T6" s="6"/>
      <c r="U6" s="6"/>
      <c r="V6" s="349" t="s">
        <v>471</v>
      </c>
      <c r="W6" s="6"/>
      <c r="X6" s="14" t="s">
        <v>190</v>
      </c>
      <c r="Y6" s="15"/>
      <c r="Z6" s="15"/>
      <c r="AA6" s="15"/>
      <c r="AB6" s="16">
        <v>0.56000000000000005</v>
      </c>
    </row>
    <row r="7" spans="1:28" ht="13.8" thickBot="1" x14ac:dyDescent="0.3">
      <c r="A7" s="13"/>
      <c r="B7" s="1" t="s">
        <v>34</v>
      </c>
      <c r="C7" s="1" t="s">
        <v>34</v>
      </c>
      <c r="D7" s="35" t="s">
        <v>470</v>
      </c>
      <c r="E7" s="13"/>
      <c r="F7" s="13" t="s">
        <v>201</v>
      </c>
      <c r="G7" s="13" t="s">
        <v>201</v>
      </c>
      <c r="H7" s="13" t="s">
        <v>201</v>
      </c>
      <c r="I7" s="13" t="s">
        <v>201</v>
      </c>
      <c r="J7" s="13" t="s">
        <v>201</v>
      </c>
      <c r="K7" s="13" t="s">
        <v>201</v>
      </c>
      <c r="L7" s="13"/>
      <c r="M7" s="13" t="s">
        <v>155</v>
      </c>
      <c r="N7" s="13" t="s">
        <v>155</v>
      </c>
      <c r="O7" s="13" t="s">
        <v>155</v>
      </c>
      <c r="P7" s="13"/>
      <c r="Q7" s="13"/>
      <c r="R7" s="160" t="s">
        <v>212</v>
      </c>
      <c r="S7" s="160" t="s">
        <v>212</v>
      </c>
      <c r="T7" s="13"/>
      <c r="U7" s="13"/>
      <c r="V7" s="160" t="s">
        <v>212</v>
      </c>
      <c r="W7" s="13"/>
      <c r="X7" s="14" t="s">
        <v>191</v>
      </c>
      <c r="Y7" s="15"/>
      <c r="Z7" s="15"/>
      <c r="AA7" s="15"/>
      <c r="AB7" s="16">
        <v>0.56000000000000005</v>
      </c>
    </row>
    <row r="8" spans="1:28" s="120" customFormat="1" ht="13.8" thickBot="1" x14ac:dyDescent="0.3">
      <c r="A8" s="34" t="s">
        <v>27</v>
      </c>
      <c r="B8" s="330" t="str">
        <f>$C$3</f>
        <v>cat 4</v>
      </c>
      <c r="C8" s="34" t="str">
        <f>$C$3</f>
        <v>cat 4</v>
      </c>
      <c r="D8" s="34" t="str">
        <f>$C$3</f>
        <v>cat 4</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4</v>
      </c>
      <c r="S8" s="34" t="str">
        <f>$C$3</f>
        <v>cat 4</v>
      </c>
      <c r="T8" s="115"/>
      <c r="U8" s="114" t="s">
        <v>27</v>
      </c>
      <c r="V8" s="34" t="str">
        <f>$C$3</f>
        <v>cat 4</v>
      </c>
      <c r="W8" s="115"/>
      <c r="X8" s="14" t="s">
        <v>192</v>
      </c>
      <c r="Y8" s="15"/>
      <c r="Z8" s="15"/>
      <c r="AA8" s="15"/>
      <c r="AB8" s="16">
        <v>0.35</v>
      </c>
    </row>
    <row r="9" spans="1:28" s="19" customFormat="1" x14ac:dyDescent="0.25">
      <c r="A9" s="331">
        <v>0</v>
      </c>
      <c r="B9" s="164">
        <f t="shared" ref="B9:B44" si="0">VLOOKUP(C$3,ificbasisdoel,$A9+2,FALSE)</f>
        <v>1903.79</v>
      </c>
      <c r="C9" s="343">
        <f>ROUND(B9*index!$O$8,2)</f>
        <v>1980.7</v>
      </c>
      <c r="D9" s="215">
        <f>ROUND(C9*12/1976,4)</f>
        <v>12.028499999999999</v>
      </c>
      <c r="E9" s="31"/>
      <c r="F9" s="332">
        <f t="shared" ref="F9:F44" si="1">ROUND(D9*$F$8,4)</f>
        <v>3.1274000000000002</v>
      </c>
      <c r="G9" s="333">
        <f t="shared" ref="G9:G44" si="2">ROUND(D9*$G$8,4)</f>
        <v>6.7359999999999998</v>
      </c>
      <c r="H9" s="333">
        <f t="shared" ref="H9:H44" si="3">ROUND(D9*$H$8,4)</f>
        <v>4.21</v>
      </c>
      <c r="I9" s="333">
        <f t="shared" ref="I9:I44" si="4">ROUND(D9*$I$8,4)</f>
        <v>6.0143000000000004</v>
      </c>
      <c r="J9" s="333">
        <f t="shared" ref="J9:J44" si="5">ROUND(D9*$J$8,4)</f>
        <v>3.6086</v>
      </c>
      <c r="K9" s="334">
        <f t="shared" ref="K9:K44" si="6">ROUND(D9*$K$8,4)</f>
        <v>2.4056999999999999</v>
      </c>
      <c r="L9" s="31"/>
      <c r="M9" s="338">
        <f>ROUND(C9*$M$8,2)</f>
        <v>104.18</v>
      </c>
      <c r="N9" s="339">
        <f>ROUND(C9*$N$8,2)</f>
        <v>208.37</v>
      </c>
      <c r="O9" s="340">
        <f>ROUND(C9*$O$8,2)</f>
        <v>312.55</v>
      </c>
      <c r="P9" s="105"/>
      <c r="Q9" s="341">
        <v>0</v>
      </c>
      <c r="R9" s="338">
        <f>ROUND(index!$O$33+(C9*12)*index!$O$34,2)</f>
        <v>951.69</v>
      </c>
      <c r="S9" s="340">
        <f>ROUND(index!$O$37+(C9*12)*index!$O$38,2)</f>
        <v>800.46</v>
      </c>
      <c r="T9" s="31"/>
      <c r="U9" s="341">
        <v>0</v>
      </c>
      <c r="V9" s="342">
        <f>ROUND(index!$O$41+(C9*12)*index!$O$42,2)</f>
        <v>1752.15</v>
      </c>
      <c r="W9" s="105"/>
      <c r="X9" s="14" t="s">
        <v>193</v>
      </c>
      <c r="Y9" s="15"/>
      <c r="Z9" s="15"/>
      <c r="AA9" s="15"/>
      <c r="AB9" s="16">
        <v>0.5</v>
      </c>
    </row>
    <row r="10" spans="1:28" s="19" customFormat="1" x14ac:dyDescent="0.25">
      <c r="A10" s="108">
        <v>1</v>
      </c>
      <c r="B10" s="101">
        <f t="shared" si="0"/>
        <v>1938.72</v>
      </c>
      <c r="C10" s="344">
        <f>ROUND(B10*index!$O$8,2)</f>
        <v>2017.04</v>
      </c>
      <c r="D10" s="216">
        <f t="shared" ref="D10:D44" si="7">ROUND(C10*12/1976,4)</f>
        <v>12.2492</v>
      </c>
      <c r="E10" s="31"/>
      <c r="F10" s="37">
        <f t="shared" si="1"/>
        <v>3.1848000000000001</v>
      </c>
      <c r="G10" s="22">
        <f t="shared" si="2"/>
        <v>6.8596000000000004</v>
      </c>
      <c r="H10" s="22">
        <f t="shared" si="3"/>
        <v>4.2872000000000003</v>
      </c>
      <c r="I10" s="22">
        <f t="shared" si="4"/>
        <v>6.1246</v>
      </c>
      <c r="J10" s="22">
        <f t="shared" si="5"/>
        <v>3.6747999999999998</v>
      </c>
      <c r="K10" s="38">
        <f t="shared" si="6"/>
        <v>2.4498000000000002</v>
      </c>
      <c r="L10" s="31"/>
      <c r="M10" s="44">
        <f t="shared" ref="M10:M44" si="8">ROUND(C10*$M$8,2)</f>
        <v>106.1</v>
      </c>
      <c r="N10" s="20">
        <f t="shared" ref="N10:N44" si="9">ROUND(C10*$N$8,2)</f>
        <v>212.19</v>
      </c>
      <c r="O10" s="45">
        <f t="shared" ref="O10:O44" si="10">ROUND(C10*$O$8,2)</f>
        <v>318.29000000000002</v>
      </c>
      <c r="P10" s="105"/>
      <c r="Q10" s="145">
        <v>1</v>
      </c>
      <c r="R10" s="44">
        <f>ROUND(index!$O$33+(C10*12)*index!$O$34,2)</f>
        <v>962.59</v>
      </c>
      <c r="S10" s="45">
        <f>ROUND(index!$O$37+(C10*12)*index!$O$38,2)</f>
        <v>802.77</v>
      </c>
      <c r="T10" s="31"/>
      <c r="U10" s="145">
        <v>1</v>
      </c>
      <c r="V10" s="259">
        <f>ROUND(index!$O$41+(C10*12)*index!$O$42,2)</f>
        <v>1765.37</v>
      </c>
      <c r="W10" s="105"/>
      <c r="X10" s="14" t="s">
        <v>194</v>
      </c>
      <c r="Y10" s="15"/>
      <c r="Z10" s="15"/>
      <c r="AA10" s="15"/>
      <c r="AB10" s="16">
        <v>0.3</v>
      </c>
    </row>
    <row r="11" spans="1:28" s="19" customFormat="1" ht="13.8" thickBot="1" x14ac:dyDescent="0.3">
      <c r="A11" s="108">
        <v>2</v>
      </c>
      <c r="B11" s="101">
        <f t="shared" si="0"/>
        <v>1971.62</v>
      </c>
      <c r="C11" s="344">
        <f>ROUND(B11*index!$O$8,2)</f>
        <v>2051.27</v>
      </c>
      <c r="D11" s="216">
        <f t="shared" si="7"/>
        <v>12.457100000000001</v>
      </c>
      <c r="E11" s="31"/>
      <c r="F11" s="37">
        <f t="shared" si="1"/>
        <v>3.2387999999999999</v>
      </c>
      <c r="G11" s="22">
        <f t="shared" si="2"/>
        <v>6.976</v>
      </c>
      <c r="H11" s="22">
        <f t="shared" si="3"/>
        <v>4.3600000000000003</v>
      </c>
      <c r="I11" s="22">
        <f t="shared" si="4"/>
        <v>6.2286000000000001</v>
      </c>
      <c r="J11" s="22">
        <f t="shared" si="5"/>
        <v>3.7370999999999999</v>
      </c>
      <c r="K11" s="38">
        <f t="shared" si="6"/>
        <v>2.4914000000000001</v>
      </c>
      <c r="L11" s="31"/>
      <c r="M11" s="44">
        <f t="shared" si="8"/>
        <v>107.9</v>
      </c>
      <c r="N11" s="20">
        <f t="shared" si="9"/>
        <v>215.79</v>
      </c>
      <c r="O11" s="45">
        <f t="shared" si="10"/>
        <v>323.69</v>
      </c>
      <c r="P11" s="105"/>
      <c r="Q11" s="145">
        <v>2</v>
      </c>
      <c r="R11" s="44">
        <f>ROUND(index!$O$33+(C11*12)*index!$O$34,2)</f>
        <v>972.86</v>
      </c>
      <c r="S11" s="45">
        <f>ROUND(index!$O$37+(C11*12)*index!$O$38,2)</f>
        <v>804.95</v>
      </c>
      <c r="T11" s="31"/>
      <c r="U11" s="145">
        <v>2</v>
      </c>
      <c r="V11" s="259">
        <f>ROUND(index!$O$41+(C11*12)*index!$O$42,2)</f>
        <v>1777.81</v>
      </c>
      <c r="W11" s="105"/>
      <c r="X11" s="17" t="s">
        <v>196</v>
      </c>
      <c r="Y11" s="10"/>
      <c r="Z11" s="10"/>
      <c r="AA11" s="10"/>
      <c r="AB11" s="18">
        <v>0.2</v>
      </c>
    </row>
    <row r="12" spans="1:28" s="19" customFormat="1" ht="12" x14ac:dyDescent="0.25">
      <c r="A12" s="108">
        <v>3</v>
      </c>
      <c r="B12" s="101">
        <f t="shared" si="0"/>
        <v>2002.57</v>
      </c>
      <c r="C12" s="344">
        <f>ROUND(B12*index!$O$8,2)</f>
        <v>2083.4699999999998</v>
      </c>
      <c r="D12" s="216">
        <f t="shared" si="7"/>
        <v>12.652699999999999</v>
      </c>
      <c r="E12" s="31"/>
      <c r="F12" s="37">
        <f t="shared" si="1"/>
        <v>3.2896999999999998</v>
      </c>
      <c r="G12" s="22">
        <f t="shared" si="2"/>
        <v>7.0854999999999997</v>
      </c>
      <c r="H12" s="22">
        <f t="shared" si="3"/>
        <v>4.4283999999999999</v>
      </c>
      <c r="I12" s="22">
        <f t="shared" si="4"/>
        <v>6.3263999999999996</v>
      </c>
      <c r="J12" s="22">
        <f t="shared" si="5"/>
        <v>3.7957999999999998</v>
      </c>
      <c r="K12" s="38">
        <f t="shared" si="6"/>
        <v>2.5305</v>
      </c>
      <c r="L12" s="31"/>
      <c r="M12" s="44">
        <f t="shared" si="8"/>
        <v>109.59</v>
      </c>
      <c r="N12" s="20">
        <f t="shared" si="9"/>
        <v>219.18</v>
      </c>
      <c r="O12" s="45">
        <f t="shared" si="10"/>
        <v>328.77</v>
      </c>
      <c r="P12" s="105"/>
      <c r="Q12" s="145">
        <v>3</v>
      </c>
      <c r="R12" s="44">
        <f>ROUND(index!$O$33+(C12*12)*index!$O$34,2)</f>
        <v>982.52</v>
      </c>
      <c r="S12" s="45">
        <f>ROUND(index!$O$37+(C12*12)*index!$O$38,2)</f>
        <v>807</v>
      </c>
      <c r="T12" s="31"/>
      <c r="U12" s="145">
        <v>3</v>
      </c>
      <c r="V12" s="259">
        <f>ROUND(index!$O$41+(C12*12)*index!$O$42,2)</f>
        <v>1789.52</v>
      </c>
      <c r="W12" s="105"/>
      <c r="X12" s="258"/>
    </row>
    <row r="13" spans="1:28" s="19" customFormat="1" ht="12" x14ac:dyDescent="0.25">
      <c r="A13" s="108">
        <v>4</v>
      </c>
      <c r="B13" s="101">
        <f t="shared" si="0"/>
        <v>2031.65</v>
      </c>
      <c r="C13" s="344">
        <f>ROUND(B13*index!$O$8,2)</f>
        <v>2113.73</v>
      </c>
      <c r="D13" s="216">
        <f t="shared" si="7"/>
        <v>12.836399999999999</v>
      </c>
      <c r="E13" s="31"/>
      <c r="F13" s="37">
        <f t="shared" si="1"/>
        <v>3.3374999999999999</v>
      </c>
      <c r="G13" s="22">
        <f t="shared" si="2"/>
        <v>7.1883999999999997</v>
      </c>
      <c r="H13" s="22">
        <f t="shared" si="3"/>
        <v>4.4927000000000001</v>
      </c>
      <c r="I13" s="22">
        <f t="shared" si="4"/>
        <v>6.4181999999999997</v>
      </c>
      <c r="J13" s="22">
        <f t="shared" si="5"/>
        <v>3.8509000000000002</v>
      </c>
      <c r="K13" s="38">
        <f t="shared" si="6"/>
        <v>2.5672999999999999</v>
      </c>
      <c r="L13" s="31"/>
      <c r="M13" s="44">
        <f t="shared" si="8"/>
        <v>111.18</v>
      </c>
      <c r="N13" s="20">
        <f t="shared" si="9"/>
        <v>222.36</v>
      </c>
      <c r="O13" s="45">
        <f t="shared" si="10"/>
        <v>333.55</v>
      </c>
      <c r="P13" s="105"/>
      <c r="Q13" s="145">
        <v>4</v>
      </c>
      <c r="R13" s="44">
        <f>ROUND(index!$O$33+(C13*12)*index!$O$34,2)</f>
        <v>991.6</v>
      </c>
      <c r="S13" s="45">
        <f>ROUND(index!$O$37+(C13*12)*index!$O$38,2)</f>
        <v>808.92</v>
      </c>
      <c r="T13" s="31"/>
      <c r="U13" s="145">
        <v>4</v>
      </c>
      <c r="V13" s="259">
        <f>ROUND(index!$O$41+(C13*12)*index!$O$42,2)</f>
        <v>1800.52</v>
      </c>
      <c r="W13" s="105"/>
      <c r="X13" s="258"/>
    </row>
    <row r="14" spans="1:28" s="19" customFormat="1" ht="12" x14ac:dyDescent="0.25">
      <c r="A14" s="108">
        <v>5</v>
      </c>
      <c r="B14" s="101">
        <f t="shared" si="0"/>
        <v>2058.94</v>
      </c>
      <c r="C14" s="344">
        <f>ROUND(B14*index!$O$8,2)</f>
        <v>2142.12</v>
      </c>
      <c r="D14" s="216">
        <f t="shared" si="7"/>
        <v>13.008800000000001</v>
      </c>
      <c r="E14" s="31"/>
      <c r="F14" s="37">
        <f t="shared" si="1"/>
        <v>3.3822999999999999</v>
      </c>
      <c r="G14" s="22">
        <f t="shared" si="2"/>
        <v>7.2849000000000004</v>
      </c>
      <c r="H14" s="22">
        <f t="shared" si="3"/>
        <v>4.5530999999999997</v>
      </c>
      <c r="I14" s="22">
        <f t="shared" si="4"/>
        <v>6.5044000000000004</v>
      </c>
      <c r="J14" s="22">
        <f t="shared" si="5"/>
        <v>3.9026000000000001</v>
      </c>
      <c r="K14" s="38">
        <f t="shared" si="6"/>
        <v>2.6017999999999999</v>
      </c>
      <c r="L14" s="31"/>
      <c r="M14" s="44">
        <f t="shared" si="8"/>
        <v>112.68</v>
      </c>
      <c r="N14" s="20">
        <f t="shared" si="9"/>
        <v>225.35</v>
      </c>
      <c r="O14" s="45">
        <f t="shared" si="10"/>
        <v>338.03</v>
      </c>
      <c r="P14" s="105"/>
      <c r="Q14" s="145">
        <v>5</v>
      </c>
      <c r="R14" s="44">
        <f>ROUND(index!$O$33+(C14*12)*index!$O$34,2)</f>
        <v>1000.12</v>
      </c>
      <c r="S14" s="45">
        <f>ROUND(index!$O$37+(C14*12)*index!$O$38,2)</f>
        <v>810.73</v>
      </c>
      <c r="T14" s="31"/>
      <c r="U14" s="145">
        <v>5</v>
      </c>
      <c r="V14" s="259">
        <f>ROUND(index!$O$41+(C14*12)*index!$O$42,2)</f>
        <v>1810.84</v>
      </c>
      <c r="W14" s="105"/>
      <c r="X14" s="258"/>
    </row>
    <row r="15" spans="1:28" s="19" customFormat="1" ht="12" x14ac:dyDescent="0.25">
      <c r="A15" s="108">
        <v>6</v>
      </c>
      <c r="B15" s="101">
        <f t="shared" si="0"/>
        <v>2084.52</v>
      </c>
      <c r="C15" s="344">
        <f>ROUND(B15*index!$O$8,2)</f>
        <v>2168.73</v>
      </c>
      <c r="D15" s="216">
        <f t="shared" si="7"/>
        <v>13.170400000000001</v>
      </c>
      <c r="E15" s="31"/>
      <c r="F15" s="37">
        <f t="shared" si="1"/>
        <v>3.4243000000000001</v>
      </c>
      <c r="G15" s="22">
        <f t="shared" si="2"/>
        <v>7.3754</v>
      </c>
      <c r="H15" s="22">
        <f t="shared" si="3"/>
        <v>4.6096000000000004</v>
      </c>
      <c r="I15" s="22">
        <f t="shared" si="4"/>
        <v>6.5852000000000004</v>
      </c>
      <c r="J15" s="22">
        <f t="shared" si="5"/>
        <v>3.9510999999999998</v>
      </c>
      <c r="K15" s="38">
        <f t="shared" si="6"/>
        <v>2.6341000000000001</v>
      </c>
      <c r="L15" s="31"/>
      <c r="M15" s="44">
        <f t="shared" si="8"/>
        <v>114.08</v>
      </c>
      <c r="N15" s="20">
        <f t="shared" si="9"/>
        <v>228.15</v>
      </c>
      <c r="O15" s="45">
        <f t="shared" si="10"/>
        <v>342.23</v>
      </c>
      <c r="P15" s="105"/>
      <c r="Q15" s="145">
        <v>6</v>
      </c>
      <c r="R15" s="44">
        <f>ROUND(index!$O$33+(C15*12)*index!$O$34,2)</f>
        <v>1008.1</v>
      </c>
      <c r="S15" s="45">
        <f>ROUND(index!$O$37+(C15*12)*index!$O$38,2)</f>
        <v>812.42</v>
      </c>
      <c r="T15" s="31"/>
      <c r="U15" s="145">
        <v>6</v>
      </c>
      <c r="V15" s="259">
        <f>ROUND(index!$O$41+(C15*12)*index!$O$42,2)</f>
        <v>1820.52</v>
      </c>
      <c r="W15" s="105"/>
      <c r="X15" s="258"/>
    </row>
    <row r="16" spans="1:28" s="19" customFormat="1" ht="12" x14ac:dyDescent="0.25">
      <c r="A16" s="108">
        <v>7</v>
      </c>
      <c r="B16" s="101">
        <f t="shared" si="0"/>
        <v>2108.4699999999998</v>
      </c>
      <c r="C16" s="344">
        <f>ROUND(B16*index!$O$8,2)</f>
        <v>2193.65</v>
      </c>
      <c r="D16" s="216">
        <f t="shared" si="7"/>
        <v>13.3218</v>
      </c>
      <c r="E16" s="31"/>
      <c r="F16" s="37">
        <f t="shared" si="1"/>
        <v>3.4636999999999998</v>
      </c>
      <c r="G16" s="22">
        <f t="shared" si="2"/>
        <v>7.4602000000000004</v>
      </c>
      <c r="H16" s="22">
        <f t="shared" si="3"/>
        <v>4.6626000000000003</v>
      </c>
      <c r="I16" s="22">
        <f t="shared" si="4"/>
        <v>6.6608999999999998</v>
      </c>
      <c r="J16" s="22">
        <f t="shared" si="5"/>
        <v>3.9965000000000002</v>
      </c>
      <c r="K16" s="38">
        <f t="shared" si="6"/>
        <v>2.6644000000000001</v>
      </c>
      <c r="L16" s="31"/>
      <c r="M16" s="44">
        <f t="shared" si="8"/>
        <v>115.39</v>
      </c>
      <c r="N16" s="20">
        <f t="shared" si="9"/>
        <v>230.77</v>
      </c>
      <c r="O16" s="45">
        <f t="shared" si="10"/>
        <v>346.16</v>
      </c>
      <c r="P16" s="105"/>
      <c r="Q16" s="145">
        <v>7</v>
      </c>
      <c r="R16" s="44">
        <f>ROUND(index!$O$33+(C16*12)*index!$O$34,2)</f>
        <v>1015.58</v>
      </c>
      <c r="S16" s="45">
        <f>ROUND(index!$O$37+(C16*12)*index!$O$38,2)</f>
        <v>814.01</v>
      </c>
      <c r="T16" s="31"/>
      <c r="U16" s="145">
        <v>7</v>
      </c>
      <c r="V16" s="259">
        <f>ROUND(index!$O$41+(C16*12)*index!$O$42,2)</f>
        <v>1829.58</v>
      </c>
      <c r="W16" s="105"/>
      <c r="X16" s="258"/>
    </row>
    <row r="17" spans="1:24" s="19" customFormat="1" ht="12" x14ac:dyDescent="0.25">
      <c r="A17" s="108">
        <v>8</v>
      </c>
      <c r="B17" s="101">
        <f t="shared" si="0"/>
        <v>2130.88</v>
      </c>
      <c r="C17" s="344">
        <f>ROUND(B17*index!$O$8,2)</f>
        <v>2216.9699999999998</v>
      </c>
      <c r="D17" s="216">
        <f t="shared" si="7"/>
        <v>13.4634</v>
      </c>
      <c r="E17" s="31"/>
      <c r="F17" s="37">
        <f t="shared" si="1"/>
        <v>3.5005000000000002</v>
      </c>
      <c r="G17" s="22">
        <f t="shared" si="2"/>
        <v>7.5395000000000003</v>
      </c>
      <c r="H17" s="22">
        <f t="shared" si="3"/>
        <v>4.7122000000000002</v>
      </c>
      <c r="I17" s="22">
        <f t="shared" si="4"/>
        <v>6.7317</v>
      </c>
      <c r="J17" s="22">
        <f t="shared" si="5"/>
        <v>4.0389999999999997</v>
      </c>
      <c r="K17" s="38">
        <f t="shared" si="6"/>
        <v>2.6926999999999999</v>
      </c>
      <c r="L17" s="31"/>
      <c r="M17" s="44">
        <f t="shared" si="8"/>
        <v>116.61</v>
      </c>
      <c r="N17" s="20">
        <f t="shared" si="9"/>
        <v>233.23</v>
      </c>
      <c r="O17" s="45">
        <f t="shared" si="10"/>
        <v>349.84</v>
      </c>
      <c r="P17" s="105"/>
      <c r="Q17" s="145">
        <v>8</v>
      </c>
      <c r="R17" s="44">
        <f>ROUND(index!$O$33+(C17*12)*index!$O$34,2)</f>
        <v>1022.57</v>
      </c>
      <c r="S17" s="45">
        <f>ROUND(index!$O$37+(C17*12)*index!$O$38,2)</f>
        <v>815.49</v>
      </c>
      <c r="T17" s="31"/>
      <c r="U17" s="145">
        <v>8</v>
      </c>
      <c r="V17" s="259">
        <f>ROUND(index!$O$41+(C17*12)*index!$O$42,2)</f>
        <v>1838.06</v>
      </c>
      <c r="W17" s="105"/>
      <c r="X17" s="258"/>
    </row>
    <row r="18" spans="1:24" s="19" customFormat="1" ht="12" x14ac:dyDescent="0.25">
      <c r="A18" s="108">
        <v>9</v>
      </c>
      <c r="B18" s="101">
        <f t="shared" si="0"/>
        <v>2151.83</v>
      </c>
      <c r="C18" s="344">
        <f>ROUND(B18*index!$O$8,2)</f>
        <v>2238.7600000000002</v>
      </c>
      <c r="D18" s="216">
        <f t="shared" si="7"/>
        <v>13.595700000000001</v>
      </c>
      <c r="E18" s="31"/>
      <c r="F18" s="37">
        <f t="shared" si="1"/>
        <v>3.5348999999999999</v>
      </c>
      <c r="G18" s="22">
        <f t="shared" si="2"/>
        <v>7.6135999999999999</v>
      </c>
      <c r="H18" s="22">
        <f t="shared" si="3"/>
        <v>4.7584999999999997</v>
      </c>
      <c r="I18" s="22">
        <f t="shared" si="4"/>
        <v>6.7979000000000003</v>
      </c>
      <c r="J18" s="22">
        <f t="shared" si="5"/>
        <v>4.0787000000000004</v>
      </c>
      <c r="K18" s="38">
        <f t="shared" si="6"/>
        <v>2.7191000000000001</v>
      </c>
      <c r="L18" s="31"/>
      <c r="M18" s="44">
        <f t="shared" si="8"/>
        <v>117.76</v>
      </c>
      <c r="N18" s="20">
        <f t="shared" si="9"/>
        <v>235.52</v>
      </c>
      <c r="O18" s="45">
        <f t="shared" si="10"/>
        <v>353.28</v>
      </c>
      <c r="P18" s="105"/>
      <c r="Q18" s="145">
        <v>9</v>
      </c>
      <c r="R18" s="44">
        <f>ROUND(index!$O$33+(C18*12)*index!$O$34,2)</f>
        <v>1029.1099999999999</v>
      </c>
      <c r="S18" s="45">
        <f>ROUND(index!$O$37+(C18*12)*index!$O$38,2)</f>
        <v>816.88</v>
      </c>
      <c r="T18" s="31"/>
      <c r="U18" s="145">
        <v>9</v>
      </c>
      <c r="V18" s="259">
        <f>ROUND(index!$O$41+(C18*12)*index!$O$42,2)</f>
        <v>1845.98</v>
      </c>
      <c r="W18" s="105"/>
      <c r="X18" s="258"/>
    </row>
    <row r="19" spans="1:24" s="19" customFormat="1" ht="12" x14ac:dyDescent="0.25">
      <c r="A19" s="108">
        <v>10</v>
      </c>
      <c r="B19" s="101">
        <f t="shared" si="0"/>
        <v>2171.4</v>
      </c>
      <c r="C19" s="344">
        <f>ROUND(B19*index!$O$8,2)</f>
        <v>2259.12</v>
      </c>
      <c r="D19" s="216">
        <f t="shared" si="7"/>
        <v>13.7194</v>
      </c>
      <c r="E19" s="31"/>
      <c r="F19" s="37">
        <f t="shared" si="1"/>
        <v>3.5670000000000002</v>
      </c>
      <c r="G19" s="22">
        <f t="shared" si="2"/>
        <v>7.6829000000000001</v>
      </c>
      <c r="H19" s="22">
        <f t="shared" si="3"/>
        <v>4.8018000000000001</v>
      </c>
      <c r="I19" s="22">
        <f t="shared" si="4"/>
        <v>6.8597000000000001</v>
      </c>
      <c r="J19" s="22">
        <f t="shared" si="5"/>
        <v>4.1158000000000001</v>
      </c>
      <c r="K19" s="38">
        <f t="shared" si="6"/>
        <v>2.7439</v>
      </c>
      <c r="L19" s="31"/>
      <c r="M19" s="44">
        <f t="shared" si="8"/>
        <v>118.83</v>
      </c>
      <c r="N19" s="20">
        <f t="shared" si="9"/>
        <v>237.66</v>
      </c>
      <c r="O19" s="45">
        <f t="shared" si="10"/>
        <v>356.49</v>
      </c>
      <c r="P19" s="105"/>
      <c r="Q19" s="145">
        <v>10</v>
      </c>
      <c r="R19" s="44">
        <f>ROUND(index!$O$33+(C19*12)*index!$O$34,2)</f>
        <v>1035.22</v>
      </c>
      <c r="S19" s="45">
        <f>ROUND(index!$O$37+(C19*12)*index!$O$38,2)</f>
        <v>818.17</v>
      </c>
      <c r="T19" s="31"/>
      <c r="U19" s="145">
        <v>10</v>
      </c>
      <c r="V19" s="259">
        <f>ROUND(index!$O$41+(C19*12)*index!$O$42,2)</f>
        <v>1853.39</v>
      </c>
      <c r="W19" s="105"/>
      <c r="X19" s="258"/>
    </row>
    <row r="20" spans="1:24" s="19" customFormat="1" ht="12" x14ac:dyDescent="0.25">
      <c r="A20" s="108">
        <v>11</v>
      </c>
      <c r="B20" s="101">
        <f t="shared" si="0"/>
        <v>2189.67</v>
      </c>
      <c r="C20" s="344">
        <f>ROUND(B20*index!$O$8,2)</f>
        <v>2278.13</v>
      </c>
      <c r="D20" s="216">
        <f t="shared" si="7"/>
        <v>13.8348</v>
      </c>
      <c r="E20" s="31"/>
      <c r="F20" s="37">
        <f t="shared" si="1"/>
        <v>3.597</v>
      </c>
      <c r="G20" s="22">
        <f t="shared" si="2"/>
        <v>7.7474999999999996</v>
      </c>
      <c r="H20" s="22">
        <f t="shared" si="3"/>
        <v>4.8422000000000001</v>
      </c>
      <c r="I20" s="22">
        <f t="shared" si="4"/>
        <v>6.9173999999999998</v>
      </c>
      <c r="J20" s="22">
        <f t="shared" si="5"/>
        <v>4.1504000000000003</v>
      </c>
      <c r="K20" s="38">
        <f t="shared" si="6"/>
        <v>2.7669999999999999</v>
      </c>
      <c r="L20" s="31"/>
      <c r="M20" s="44">
        <f t="shared" si="8"/>
        <v>119.83</v>
      </c>
      <c r="N20" s="20">
        <f t="shared" si="9"/>
        <v>239.66</v>
      </c>
      <c r="O20" s="45">
        <f t="shared" si="10"/>
        <v>359.49</v>
      </c>
      <c r="P20" s="105"/>
      <c r="Q20" s="145">
        <v>11</v>
      </c>
      <c r="R20" s="44">
        <f>ROUND(index!$O$33+(C20*12)*index!$O$34,2)</f>
        <v>1040.92</v>
      </c>
      <c r="S20" s="45">
        <f>ROUND(index!$O$37+(C20*12)*index!$O$38,2)</f>
        <v>819.38</v>
      </c>
      <c r="T20" s="31"/>
      <c r="U20" s="145">
        <v>11</v>
      </c>
      <c r="V20" s="259">
        <f>ROUND(index!$O$41+(C20*12)*index!$O$42,2)</f>
        <v>1860.3</v>
      </c>
      <c r="W20" s="105"/>
      <c r="X20" s="258"/>
    </row>
    <row r="21" spans="1:24" s="19" customFormat="1" ht="12" x14ac:dyDescent="0.25">
      <c r="A21" s="108">
        <v>12</v>
      </c>
      <c r="B21" s="101">
        <f t="shared" si="0"/>
        <v>2206.6999999999998</v>
      </c>
      <c r="C21" s="344">
        <f>ROUND(B21*index!$O$8,2)</f>
        <v>2295.85</v>
      </c>
      <c r="D21" s="216">
        <f t="shared" si="7"/>
        <v>13.942399999999999</v>
      </c>
      <c r="E21" s="31"/>
      <c r="F21" s="37">
        <f t="shared" si="1"/>
        <v>3.625</v>
      </c>
      <c r="G21" s="22">
        <f t="shared" si="2"/>
        <v>7.8076999999999996</v>
      </c>
      <c r="H21" s="22">
        <f t="shared" si="3"/>
        <v>4.8798000000000004</v>
      </c>
      <c r="I21" s="22">
        <f t="shared" si="4"/>
        <v>6.9711999999999996</v>
      </c>
      <c r="J21" s="22">
        <f t="shared" si="5"/>
        <v>4.1826999999999996</v>
      </c>
      <c r="K21" s="38">
        <f t="shared" si="6"/>
        <v>2.7885</v>
      </c>
      <c r="L21" s="31"/>
      <c r="M21" s="44">
        <f t="shared" si="8"/>
        <v>120.76</v>
      </c>
      <c r="N21" s="20">
        <f t="shared" si="9"/>
        <v>241.52</v>
      </c>
      <c r="O21" s="45">
        <f t="shared" si="10"/>
        <v>362.29</v>
      </c>
      <c r="P21" s="105"/>
      <c r="Q21" s="145">
        <v>12</v>
      </c>
      <c r="R21" s="44">
        <f>ROUND(index!$O$33+(C21*12)*index!$O$34,2)</f>
        <v>1046.24</v>
      </c>
      <c r="S21" s="45">
        <f>ROUND(index!$O$37+(C21*12)*index!$O$38,2)</f>
        <v>820.51</v>
      </c>
      <c r="T21" s="31"/>
      <c r="U21" s="145">
        <v>12</v>
      </c>
      <c r="V21" s="259">
        <f>ROUND(index!$O$41+(C21*12)*index!$O$42,2)</f>
        <v>1866.74</v>
      </c>
      <c r="W21" s="105"/>
      <c r="X21" s="258"/>
    </row>
    <row r="22" spans="1:24" s="19" customFormat="1" ht="12" x14ac:dyDescent="0.25">
      <c r="A22" s="108">
        <v>13</v>
      </c>
      <c r="B22" s="101">
        <f t="shared" si="0"/>
        <v>2222.58</v>
      </c>
      <c r="C22" s="344">
        <f>ROUND(B22*index!$O$8,2)</f>
        <v>2312.37</v>
      </c>
      <c r="D22" s="216">
        <f t="shared" si="7"/>
        <v>14.0427</v>
      </c>
      <c r="E22" s="31"/>
      <c r="F22" s="37">
        <f t="shared" si="1"/>
        <v>3.6511</v>
      </c>
      <c r="G22" s="22">
        <f t="shared" si="2"/>
        <v>7.8639000000000001</v>
      </c>
      <c r="H22" s="22">
        <f t="shared" si="3"/>
        <v>4.9149000000000003</v>
      </c>
      <c r="I22" s="22">
        <f t="shared" si="4"/>
        <v>7.0213999999999999</v>
      </c>
      <c r="J22" s="22">
        <f t="shared" si="5"/>
        <v>4.2127999999999997</v>
      </c>
      <c r="K22" s="38">
        <f t="shared" si="6"/>
        <v>2.8085</v>
      </c>
      <c r="L22" s="31"/>
      <c r="M22" s="44">
        <f t="shared" si="8"/>
        <v>121.63</v>
      </c>
      <c r="N22" s="20">
        <f t="shared" si="9"/>
        <v>243.26</v>
      </c>
      <c r="O22" s="45">
        <f t="shared" si="10"/>
        <v>364.89</v>
      </c>
      <c r="P22" s="105"/>
      <c r="Q22" s="145">
        <v>13</v>
      </c>
      <c r="R22" s="44">
        <f>ROUND(index!$O$33+(C22*12)*index!$O$34,2)</f>
        <v>1051.19</v>
      </c>
      <c r="S22" s="45">
        <f>ROUND(index!$O$37+(C22*12)*index!$O$38,2)</f>
        <v>821.56</v>
      </c>
      <c r="T22" s="31"/>
      <c r="U22" s="145">
        <v>13</v>
      </c>
      <c r="V22" s="259">
        <f>ROUND(index!$O$41+(C22*12)*index!$O$42,2)</f>
        <v>1872.75</v>
      </c>
      <c r="W22" s="105"/>
      <c r="X22" s="258"/>
    </row>
    <row r="23" spans="1:24" s="19" customFormat="1" ht="12" x14ac:dyDescent="0.25">
      <c r="A23" s="108">
        <v>14</v>
      </c>
      <c r="B23" s="101">
        <f t="shared" si="0"/>
        <v>2237.38</v>
      </c>
      <c r="C23" s="344">
        <f>ROUND(B23*index!$O$8,2)</f>
        <v>2327.77</v>
      </c>
      <c r="D23" s="216">
        <f t="shared" si="7"/>
        <v>14.1363</v>
      </c>
      <c r="E23" s="31"/>
      <c r="F23" s="37">
        <f t="shared" si="1"/>
        <v>3.6753999999999998</v>
      </c>
      <c r="G23" s="22">
        <f t="shared" si="2"/>
        <v>7.9162999999999997</v>
      </c>
      <c r="H23" s="22">
        <f t="shared" si="3"/>
        <v>4.9477000000000002</v>
      </c>
      <c r="I23" s="22">
        <f t="shared" si="4"/>
        <v>7.0682</v>
      </c>
      <c r="J23" s="22">
        <f t="shared" si="5"/>
        <v>4.2408999999999999</v>
      </c>
      <c r="K23" s="38">
        <f t="shared" si="6"/>
        <v>2.8273000000000001</v>
      </c>
      <c r="L23" s="31"/>
      <c r="M23" s="44">
        <f t="shared" si="8"/>
        <v>122.44</v>
      </c>
      <c r="N23" s="20">
        <f t="shared" si="9"/>
        <v>244.88</v>
      </c>
      <c r="O23" s="45">
        <f t="shared" si="10"/>
        <v>367.32</v>
      </c>
      <c r="P23" s="105"/>
      <c r="Q23" s="145">
        <v>14</v>
      </c>
      <c r="R23" s="44">
        <f>ROUND(index!$O$33+(C23*12)*index!$O$34,2)</f>
        <v>1055.81</v>
      </c>
      <c r="S23" s="45">
        <f>ROUND(index!$O$37+(C23*12)*index!$O$38,2)</f>
        <v>822.54</v>
      </c>
      <c r="T23" s="31"/>
      <c r="U23" s="145">
        <v>14</v>
      </c>
      <c r="V23" s="259">
        <f>ROUND(index!$O$41+(C23*12)*index!$O$42,2)</f>
        <v>1878.35</v>
      </c>
      <c r="W23" s="105"/>
      <c r="X23" s="258"/>
    </row>
    <row r="24" spans="1:24" s="19" customFormat="1" ht="12" x14ac:dyDescent="0.25">
      <c r="A24" s="108">
        <v>15</v>
      </c>
      <c r="B24" s="101">
        <f t="shared" si="0"/>
        <v>2251.16</v>
      </c>
      <c r="C24" s="344">
        <f>ROUND(B24*index!$O$8,2)</f>
        <v>2342.11</v>
      </c>
      <c r="D24" s="216">
        <f t="shared" si="7"/>
        <v>14.2233</v>
      </c>
      <c r="E24" s="31"/>
      <c r="F24" s="37">
        <f t="shared" si="1"/>
        <v>3.6981000000000002</v>
      </c>
      <c r="G24" s="22">
        <f t="shared" si="2"/>
        <v>7.9649999999999999</v>
      </c>
      <c r="H24" s="22">
        <f t="shared" si="3"/>
        <v>4.9782000000000002</v>
      </c>
      <c r="I24" s="22">
        <f t="shared" si="4"/>
        <v>7.1116999999999999</v>
      </c>
      <c r="J24" s="22">
        <f t="shared" si="5"/>
        <v>4.2670000000000003</v>
      </c>
      <c r="K24" s="38">
        <f t="shared" si="6"/>
        <v>2.8447</v>
      </c>
      <c r="L24" s="31"/>
      <c r="M24" s="44">
        <f t="shared" si="8"/>
        <v>123.19</v>
      </c>
      <c r="N24" s="20">
        <f t="shared" si="9"/>
        <v>246.39</v>
      </c>
      <c r="O24" s="45">
        <f t="shared" si="10"/>
        <v>369.58</v>
      </c>
      <c r="P24" s="105"/>
      <c r="Q24" s="145">
        <v>15</v>
      </c>
      <c r="R24" s="44">
        <f>ROUND(index!$O$33+(C24*12)*index!$O$34,2)</f>
        <v>1060.1099999999999</v>
      </c>
      <c r="S24" s="45">
        <f>ROUND(index!$O$37+(C24*12)*index!$O$38,2)</f>
        <v>823.45</v>
      </c>
      <c r="T24" s="31"/>
      <c r="U24" s="145">
        <v>15</v>
      </c>
      <c r="V24" s="259">
        <f>ROUND(index!$O$41+(C24*12)*index!$O$42,2)</f>
        <v>1883.56</v>
      </c>
      <c r="W24" s="105"/>
      <c r="X24" s="258"/>
    </row>
    <row r="25" spans="1:24" s="19" customFormat="1" ht="12" x14ac:dyDescent="0.25">
      <c r="A25" s="108">
        <v>16</v>
      </c>
      <c r="B25" s="101">
        <f t="shared" si="0"/>
        <v>2260.27</v>
      </c>
      <c r="C25" s="344">
        <f>ROUND(B25*index!$O$8,2)</f>
        <v>2351.58</v>
      </c>
      <c r="D25" s="216">
        <f t="shared" si="7"/>
        <v>14.280900000000001</v>
      </c>
      <c r="E25" s="31"/>
      <c r="F25" s="37">
        <f t="shared" si="1"/>
        <v>3.7130000000000001</v>
      </c>
      <c r="G25" s="22">
        <f t="shared" si="2"/>
        <v>7.9973000000000001</v>
      </c>
      <c r="H25" s="22">
        <f t="shared" si="3"/>
        <v>4.9983000000000004</v>
      </c>
      <c r="I25" s="22">
        <f t="shared" si="4"/>
        <v>7.1405000000000003</v>
      </c>
      <c r="J25" s="22">
        <f t="shared" si="5"/>
        <v>4.2843</v>
      </c>
      <c r="K25" s="38">
        <f t="shared" si="6"/>
        <v>2.8561999999999999</v>
      </c>
      <c r="L25" s="31"/>
      <c r="M25" s="44">
        <f t="shared" si="8"/>
        <v>123.69</v>
      </c>
      <c r="N25" s="20">
        <f t="shared" si="9"/>
        <v>247.39</v>
      </c>
      <c r="O25" s="45">
        <f t="shared" si="10"/>
        <v>371.08</v>
      </c>
      <c r="P25" s="105"/>
      <c r="Q25" s="145">
        <v>16</v>
      </c>
      <c r="R25" s="44">
        <f>ROUND(index!$O$33+(C25*12)*index!$O$34,2)</f>
        <v>1062.95</v>
      </c>
      <c r="S25" s="45">
        <f>ROUND(index!$O$37+(C25*12)*index!$O$38,2)</f>
        <v>824.05</v>
      </c>
      <c r="T25" s="31"/>
      <c r="U25" s="145">
        <v>16</v>
      </c>
      <c r="V25" s="259">
        <f>ROUND(index!$O$41+(C25*12)*index!$O$42,2)</f>
        <v>1887</v>
      </c>
      <c r="W25" s="105"/>
      <c r="X25" s="258"/>
    </row>
    <row r="26" spans="1:24" s="19" customFormat="1" ht="12" x14ac:dyDescent="0.25">
      <c r="A26" s="108">
        <v>17</v>
      </c>
      <c r="B26" s="101">
        <f t="shared" si="0"/>
        <v>2268.73</v>
      </c>
      <c r="C26" s="344">
        <f>ROUND(B26*index!$O$8,2)</f>
        <v>2360.39</v>
      </c>
      <c r="D26" s="216">
        <f t="shared" si="7"/>
        <v>14.3344</v>
      </c>
      <c r="E26" s="31"/>
      <c r="F26" s="37">
        <f t="shared" si="1"/>
        <v>3.7269000000000001</v>
      </c>
      <c r="G26" s="22">
        <f t="shared" si="2"/>
        <v>8.0273000000000003</v>
      </c>
      <c r="H26" s="22">
        <f t="shared" si="3"/>
        <v>5.0170000000000003</v>
      </c>
      <c r="I26" s="22">
        <f t="shared" si="4"/>
        <v>7.1672000000000002</v>
      </c>
      <c r="J26" s="22">
        <f t="shared" si="5"/>
        <v>4.3003</v>
      </c>
      <c r="K26" s="38">
        <f t="shared" si="6"/>
        <v>2.8668999999999998</v>
      </c>
      <c r="L26" s="31"/>
      <c r="M26" s="44">
        <f t="shared" si="8"/>
        <v>124.16</v>
      </c>
      <c r="N26" s="20">
        <f t="shared" si="9"/>
        <v>248.31</v>
      </c>
      <c r="O26" s="45">
        <f t="shared" si="10"/>
        <v>372.47</v>
      </c>
      <c r="P26" s="105"/>
      <c r="Q26" s="145">
        <v>17</v>
      </c>
      <c r="R26" s="44">
        <f>ROUND(index!$O$33+(C26*12)*index!$O$34,2)</f>
        <v>1065.5999999999999</v>
      </c>
      <c r="S26" s="45">
        <f>ROUND(index!$O$37+(C26*12)*index!$O$38,2)</f>
        <v>824.61</v>
      </c>
      <c r="T26" s="31"/>
      <c r="U26" s="145">
        <v>17</v>
      </c>
      <c r="V26" s="259">
        <f>ROUND(index!$O$41+(C26*12)*index!$O$42,2)</f>
        <v>1890.21</v>
      </c>
      <c r="W26" s="105"/>
      <c r="X26" s="258"/>
    </row>
    <row r="27" spans="1:24" s="19" customFormat="1" ht="12" x14ac:dyDescent="0.25">
      <c r="A27" s="108">
        <v>18</v>
      </c>
      <c r="B27" s="101">
        <f t="shared" si="0"/>
        <v>2276.58</v>
      </c>
      <c r="C27" s="344">
        <f>ROUND(B27*index!$O$8,2)</f>
        <v>2368.5500000000002</v>
      </c>
      <c r="D27" s="216">
        <f t="shared" si="7"/>
        <v>14.383900000000001</v>
      </c>
      <c r="E27" s="31"/>
      <c r="F27" s="37">
        <f t="shared" si="1"/>
        <v>3.7397999999999998</v>
      </c>
      <c r="G27" s="22">
        <f t="shared" si="2"/>
        <v>8.0549999999999997</v>
      </c>
      <c r="H27" s="22">
        <f t="shared" si="3"/>
        <v>5.0343999999999998</v>
      </c>
      <c r="I27" s="22">
        <f t="shared" si="4"/>
        <v>7.1920000000000002</v>
      </c>
      <c r="J27" s="22">
        <f t="shared" si="5"/>
        <v>4.3151999999999999</v>
      </c>
      <c r="K27" s="38">
        <f t="shared" si="6"/>
        <v>2.8767999999999998</v>
      </c>
      <c r="L27" s="31"/>
      <c r="M27" s="44">
        <f t="shared" si="8"/>
        <v>124.59</v>
      </c>
      <c r="N27" s="20">
        <f t="shared" si="9"/>
        <v>249.17</v>
      </c>
      <c r="O27" s="45">
        <f t="shared" si="10"/>
        <v>373.76</v>
      </c>
      <c r="P27" s="105"/>
      <c r="Q27" s="145">
        <v>18</v>
      </c>
      <c r="R27" s="44">
        <f>ROUND(index!$O$33+(C27*12)*index!$O$34,2)</f>
        <v>1068.05</v>
      </c>
      <c r="S27" s="45">
        <f>ROUND(index!$O$37+(C27*12)*index!$O$38,2)</f>
        <v>825.13</v>
      </c>
      <c r="T27" s="31"/>
      <c r="U27" s="145">
        <v>18</v>
      </c>
      <c r="V27" s="259">
        <f>ROUND(index!$O$41+(C27*12)*index!$O$42,2)</f>
        <v>1893.17</v>
      </c>
      <c r="W27" s="105"/>
      <c r="X27" s="258"/>
    </row>
    <row r="28" spans="1:24" s="19" customFormat="1" ht="12" x14ac:dyDescent="0.25">
      <c r="A28" s="108">
        <v>19</v>
      </c>
      <c r="B28" s="101">
        <f t="shared" si="0"/>
        <v>2283.87</v>
      </c>
      <c r="C28" s="344">
        <f>ROUND(B28*index!$O$8,2)</f>
        <v>2376.14</v>
      </c>
      <c r="D28" s="216">
        <f t="shared" si="7"/>
        <v>14.43</v>
      </c>
      <c r="E28" s="31"/>
      <c r="F28" s="37">
        <f t="shared" si="1"/>
        <v>3.7517999999999998</v>
      </c>
      <c r="G28" s="22">
        <f t="shared" si="2"/>
        <v>8.0808</v>
      </c>
      <c r="H28" s="22">
        <f t="shared" si="3"/>
        <v>5.0505000000000004</v>
      </c>
      <c r="I28" s="22">
        <f t="shared" si="4"/>
        <v>7.2149999999999999</v>
      </c>
      <c r="J28" s="22">
        <f t="shared" si="5"/>
        <v>4.3289999999999997</v>
      </c>
      <c r="K28" s="38">
        <f t="shared" si="6"/>
        <v>2.8860000000000001</v>
      </c>
      <c r="L28" s="31"/>
      <c r="M28" s="44">
        <f t="shared" si="8"/>
        <v>124.98</v>
      </c>
      <c r="N28" s="20">
        <f t="shared" si="9"/>
        <v>249.97</v>
      </c>
      <c r="O28" s="45">
        <f t="shared" si="10"/>
        <v>374.95</v>
      </c>
      <c r="P28" s="105"/>
      <c r="Q28" s="145">
        <v>19</v>
      </c>
      <c r="R28" s="44">
        <f>ROUND(index!$O$33+(C28*12)*index!$O$34,2)</f>
        <v>1070.32</v>
      </c>
      <c r="S28" s="45">
        <f>ROUND(index!$O$37+(C28*12)*index!$O$38,2)</f>
        <v>825.61</v>
      </c>
      <c r="T28" s="31"/>
      <c r="U28" s="145">
        <v>19</v>
      </c>
      <c r="V28" s="259">
        <f>ROUND(index!$O$41+(C28*12)*index!$O$42,2)</f>
        <v>1895.93</v>
      </c>
      <c r="W28" s="105"/>
      <c r="X28" s="258"/>
    </row>
    <row r="29" spans="1:24" s="19" customFormat="1" ht="12" x14ac:dyDescent="0.25">
      <c r="A29" s="108">
        <v>20</v>
      </c>
      <c r="B29" s="101">
        <f t="shared" si="0"/>
        <v>2290.64</v>
      </c>
      <c r="C29" s="344">
        <f>ROUND(B29*index!$O$8,2)</f>
        <v>2383.1799999999998</v>
      </c>
      <c r="D29" s="216">
        <f t="shared" si="7"/>
        <v>14.472799999999999</v>
      </c>
      <c r="E29" s="31"/>
      <c r="F29" s="37">
        <f t="shared" si="1"/>
        <v>3.7629000000000001</v>
      </c>
      <c r="G29" s="22">
        <f t="shared" si="2"/>
        <v>8.1047999999999991</v>
      </c>
      <c r="H29" s="22">
        <f t="shared" si="3"/>
        <v>5.0655000000000001</v>
      </c>
      <c r="I29" s="22">
        <f t="shared" si="4"/>
        <v>7.2363999999999997</v>
      </c>
      <c r="J29" s="22">
        <f t="shared" si="5"/>
        <v>4.3418000000000001</v>
      </c>
      <c r="K29" s="38">
        <f t="shared" si="6"/>
        <v>2.8946000000000001</v>
      </c>
      <c r="L29" s="31"/>
      <c r="M29" s="44">
        <f t="shared" si="8"/>
        <v>125.36</v>
      </c>
      <c r="N29" s="20">
        <f t="shared" si="9"/>
        <v>250.71</v>
      </c>
      <c r="O29" s="45">
        <f t="shared" si="10"/>
        <v>376.07</v>
      </c>
      <c r="P29" s="105"/>
      <c r="Q29" s="145">
        <v>20</v>
      </c>
      <c r="R29" s="44">
        <f>ROUND(index!$O$33+(C29*12)*index!$O$34,2)</f>
        <v>1072.43</v>
      </c>
      <c r="S29" s="45">
        <f>ROUND(index!$O$37+(C29*12)*index!$O$38,2)</f>
        <v>826.06</v>
      </c>
      <c r="T29" s="31"/>
      <c r="U29" s="145">
        <v>20</v>
      </c>
      <c r="V29" s="259">
        <f>ROUND(index!$O$41+(C29*12)*index!$O$42,2)</f>
        <v>1898.49</v>
      </c>
      <c r="W29" s="105"/>
      <c r="X29" s="258"/>
    </row>
    <row r="30" spans="1:24" s="19" customFormat="1" ht="12" x14ac:dyDescent="0.25">
      <c r="A30" s="108">
        <v>21</v>
      </c>
      <c r="B30" s="101">
        <f t="shared" si="0"/>
        <v>2296.91</v>
      </c>
      <c r="C30" s="344">
        <f>ROUND(B30*index!$O$8,2)</f>
        <v>2389.71</v>
      </c>
      <c r="D30" s="216">
        <f t="shared" si="7"/>
        <v>14.5124</v>
      </c>
      <c r="E30" s="31"/>
      <c r="F30" s="37">
        <f t="shared" si="1"/>
        <v>3.7732000000000001</v>
      </c>
      <c r="G30" s="22">
        <f t="shared" si="2"/>
        <v>8.1268999999999991</v>
      </c>
      <c r="H30" s="22">
        <f t="shared" si="3"/>
        <v>5.0792999999999999</v>
      </c>
      <c r="I30" s="22">
        <f t="shared" si="4"/>
        <v>7.2561999999999998</v>
      </c>
      <c r="J30" s="22">
        <f t="shared" si="5"/>
        <v>4.3536999999999999</v>
      </c>
      <c r="K30" s="38">
        <f t="shared" si="6"/>
        <v>2.9024999999999999</v>
      </c>
      <c r="L30" s="31"/>
      <c r="M30" s="44">
        <f t="shared" si="8"/>
        <v>125.7</v>
      </c>
      <c r="N30" s="20">
        <f t="shared" si="9"/>
        <v>251.4</v>
      </c>
      <c r="O30" s="45">
        <f t="shared" si="10"/>
        <v>377.1</v>
      </c>
      <c r="P30" s="105"/>
      <c r="Q30" s="145">
        <v>21</v>
      </c>
      <c r="R30" s="44">
        <f>ROUND(index!$O$33+(C30*12)*index!$O$34,2)</f>
        <v>1074.3900000000001</v>
      </c>
      <c r="S30" s="45">
        <f>ROUND(index!$O$37+(C30*12)*index!$O$38,2)</f>
        <v>826.48</v>
      </c>
      <c r="T30" s="31"/>
      <c r="U30" s="145">
        <v>21</v>
      </c>
      <c r="V30" s="259">
        <f>ROUND(index!$O$41+(C30*12)*index!$O$42,2)</f>
        <v>1900.87</v>
      </c>
      <c r="W30" s="105"/>
      <c r="X30" s="258"/>
    </row>
    <row r="31" spans="1:24" s="19" customFormat="1" ht="12" x14ac:dyDescent="0.25">
      <c r="A31" s="108">
        <v>22</v>
      </c>
      <c r="B31" s="101">
        <f t="shared" si="0"/>
        <v>2302.73</v>
      </c>
      <c r="C31" s="344">
        <f>ROUND(B31*index!$O$8,2)</f>
        <v>2395.7600000000002</v>
      </c>
      <c r="D31" s="216">
        <f t="shared" si="7"/>
        <v>14.549099999999999</v>
      </c>
      <c r="E31" s="31"/>
      <c r="F31" s="37">
        <f t="shared" si="1"/>
        <v>3.7827999999999999</v>
      </c>
      <c r="G31" s="22">
        <f t="shared" si="2"/>
        <v>8.1475000000000009</v>
      </c>
      <c r="H31" s="22">
        <f t="shared" si="3"/>
        <v>5.0922000000000001</v>
      </c>
      <c r="I31" s="22">
        <f t="shared" si="4"/>
        <v>7.2746000000000004</v>
      </c>
      <c r="J31" s="22">
        <f t="shared" si="5"/>
        <v>4.3647</v>
      </c>
      <c r="K31" s="38">
        <f t="shared" si="6"/>
        <v>2.9098000000000002</v>
      </c>
      <c r="L31" s="31"/>
      <c r="M31" s="44">
        <f t="shared" si="8"/>
        <v>126.02</v>
      </c>
      <c r="N31" s="20">
        <f t="shared" si="9"/>
        <v>252.03</v>
      </c>
      <c r="O31" s="45">
        <f t="shared" si="10"/>
        <v>378.05</v>
      </c>
      <c r="P31" s="105"/>
      <c r="Q31" s="145">
        <v>22</v>
      </c>
      <c r="R31" s="44">
        <f>ROUND(index!$O$33+(C31*12)*index!$O$34,2)</f>
        <v>1076.21</v>
      </c>
      <c r="S31" s="45">
        <f>ROUND(index!$O$37+(C31*12)*index!$O$38,2)</f>
        <v>826.86</v>
      </c>
      <c r="T31" s="31"/>
      <c r="U31" s="145">
        <v>22</v>
      </c>
      <c r="V31" s="259">
        <f>ROUND(index!$O$41+(C31*12)*index!$O$42,2)</f>
        <v>1903.07</v>
      </c>
      <c r="W31" s="105"/>
      <c r="X31" s="258"/>
    </row>
    <row r="32" spans="1:24" s="19" customFormat="1" ht="12" x14ac:dyDescent="0.25">
      <c r="A32" s="108">
        <v>23</v>
      </c>
      <c r="B32" s="101">
        <f t="shared" si="0"/>
        <v>2308.13</v>
      </c>
      <c r="C32" s="344">
        <f>ROUND(B32*index!$O$8,2)</f>
        <v>2401.38</v>
      </c>
      <c r="D32" s="216">
        <f t="shared" si="7"/>
        <v>14.583299999999999</v>
      </c>
      <c r="E32" s="31"/>
      <c r="F32" s="37">
        <f t="shared" si="1"/>
        <v>3.7917000000000001</v>
      </c>
      <c r="G32" s="22">
        <f t="shared" si="2"/>
        <v>8.1666000000000007</v>
      </c>
      <c r="H32" s="22">
        <f t="shared" si="3"/>
        <v>5.1041999999999996</v>
      </c>
      <c r="I32" s="22">
        <f t="shared" si="4"/>
        <v>7.2916999999999996</v>
      </c>
      <c r="J32" s="22">
        <f t="shared" si="5"/>
        <v>4.375</v>
      </c>
      <c r="K32" s="38">
        <f t="shared" si="6"/>
        <v>2.9167000000000001</v>
      </c>
      <c r="L32" s="31"/>
      <c r="M32" s="44">
        <f t="shared" si="8"/>
        <v>126.31</v>
      </c>
      <c r="N32" s="20">
        <f t="shared" si="9"/>
        <v>252.63</v>
      </c>
      <c r="O32" s="45">
        <f t="shared" si="10"/>
        <v>378.94</v>
      </c>
      <c r="P32" s="105"/>
      <c r="Q32" s="145">
        <v>23</v>
      </c>
      <c r="R32" s="44">
        <f>ROUND(index!$O$33+(C32*12)*index!$O$34,2)</f>
        <v>1077.8900000000001</v>
      </c>
      <c r="S32" s="45">
        <f>ROUND(index!$O$37+(C32*12)*index!$O$38,2)</f>
        <v>827.22</v>
      </c>
      <c r="T32" s="31"/>
      <c r="U32" s="145">
        <v>23</v>
      </c>
      <c r="V32" s="259">
        <f>ROUND(index!$O$41+(C32*12)*index!$O$42,2)</f>
        <v>1905.11</v>
      </c>
      <c r="W32" s="105"/>
      <c r="X32" s="258"/>
    </row>
    <row r="33" spans="1:24" s="19" customFormat="1" ht="12" x14ac:dyDescent="0.25">
      <c r="A33" s="108">
        <v>24</v>
      </c>
      <c r="B33" s="101">
        <f t="shared" si="0"/>
        <v>2313.14</v>
      </c>
      <c r="C33" s="344">
        <f>ROUND(B33*index!$O$8,2)</f>
        <v>2406.59</v>
      </c>
      <c r="D33" s="216">
        <f t="shared" si="7"/>
        <v>14.6149</v>
      </c>
      <c r="E33" s="31"/>
      <c r="F33" s="37">
        <f t="shared" si="1"/>
        <v>3.7999000000000001</v>
      </c>
      <c r="G33" s="22">
        <f t="shared" si="2"/>
        <v>8.1843000000000004</v>
      </c>
      <c r="H33" s="22">
        <f t="shared" si="3"/>
        <v>5.1151999999999997</v>
      </c>
      <c r="I33" s="22">
        <f t="shared" si="4"/>
        <v>7.3075000000000001</v>
      </c>
      <c r="J33" s="22">
        <f t="shared" si="5"/>
        <v>4.3845000000000001</v>
      </c>
      <c r="K33" s="38">
        <f t="shared" si="6"/>
        <v>2.923</v>
      </c>
      <c r="L33" s="31"/>
      <c r="M33" s="44">
        <f t="shared" si="8"/>
        <v>126.59</v>
      </c>
      <c r="N33" s="20">
        <f t="shared" si="9"/>
        <v>253.17</v>
      </c>
      <c r="O33" s="45">
        <f t="shared" si="10"/>
        <v>379.76</v>
      </c>
      <c r="P33" s="105"/>
      <c r="Q33" s="145">
        <v>24</v>
      </c>
      <c r="R33" s="44">
        <f>ROUND(index!$O$33+(C33*12)*index!$O$34,2)</f>
        <v>1079.46</v>
      </c>
      <c r="S33" s="45">
        <f>ROUND(index!$O$37+(C33*12)*index!$O$38,2)</f>
        <v>827.55</v>
      </c>
      <c r="T33" s="31"/>
      <c r="U33" s="145">
        <v>24</v>
      </c>
      <c r="V33" s="259">
        <f>ROUND(index!$O$41+(C33*12)*index!$O$42,2)</f>
        <v>1907.01</v>
      </c>
      <c r="W33" s="105"/>
      <c r="X33" s="258"/>
    </row>
    <row r="34" spans="1:24" s="19" customFormat="1" ht="12" x14ac:dyDescent="0.25">
      <c r="A34" s="108">
        <v>25</v>
      </c>
      <c r="B34" s="101">
        <f t="shared" si="0"/>
        <v>2317.7800000000002</v>
      </c>
      <c r="C34" s="344">
        <f>ROUND(B34*index!$O$8,2)</f>
        <v>2411.42</v>
      </c>
      <c r="D34" s="216">
        <f t="shared" si="7"/>
        <v>14.644299999999999</v>
      </c>
      <c r="E34" s="31"/>
      <c r="F34" s="37">
        <f t="shared" si="1"/>
        <v>3.8075000000000001</v>
      </c>
      <c r="G34" s="22">
        <f t="shared" si="2"/>
        <v>8.2007999999999992</v>
      </c>
      <c r="H34" s="22">
        <f t="shared" si="3"/>
        <v>5.1254999999999997</v>
      </c>
      <c r="I34" s="22">
        <f t="shared" si="4"/>
        <v>7.3221999999999996</v>
      </c>
      <c r="J34" s="22">
        <f t="shared" si="5"/>
        <v>4.3933</v>
      </c>
      <c r="K34" s="38">
        <f t="shared" si="6"/>
        <v>2.9289000000000001</v>
      </c>
      <c r="L34" s="31"/>
      <c r="M34" s="44">
        <f t="shared" si="8"/>
        <v>126.84</v>
      </c>
      <c r="N34" s="20">
        <f t="shared" si="9"/>
        <v>253.68</v>
      </c>
      <c r="O34" s="45">
        <f t="shared" si="10"/>
        <v>380.52</v>
      </c>
      <c r="P34" s="105"/>
      <c r="Q34" s="145">
        <v>25</v>
      </c>
      <c r="R34" s="44">
        <f>ROUND(index!$O$33+(C34*12)*index!$O$34,2)</f>
        <v>1080.9100000000001</v>
      </c>
      <c r="S34" s="45">
        <f>ROUND(index!$O$37+(C34*12)*index!$O$38,2)</f>
        <v>827.86</v>
      </c>
      <c r="T34" s="31"/>
      <c r="U34" s="145">
        <v>25</v>
      </c>
      <c r="V34" s="259">
        <f>ROUND(index!$O$41+(C34*12)*index!$O$42,2)</f>
        <v>1908.76</v>
      </c>
      <c r="W34" s="105"/>
      <c r="X34" s="258"/>
    </row>
    <row r="35" spans="1:24" s="19" customFormat="1" ht="12" x14ac:dyDescent="0.25">
      <c r="A35" s="108">
        <v>26</v>
      </c>
      <c r="B35" s="101">
        <f t="shared" si="0"/>
        <v>2322.08</v>
      </c>
      <c r="C35" s="344">
        <f>ROUND(B35*index!$O$8,2)</f>
        <v>2415.89</v>
      </c>
      <c r="D35" s="216">
        <f t="shared" si="7"/>
        <v>14.6714</v>
      </c>
      <c r="E35" s="31"/>
      <c r="F35" s="37">
        <f t="shared" si="1"/>
        <v>3.8146</v>
      </c>
      <c r="G35" s="22">
        <f t="shared" si="2"/>
        <v>8.2159999999999993</v>
      </c>
      <c r="H35" s="22">
        <f t="shared" si="3"/>
        <v>5.1349999999999998</v>
      </c>
      <c r="I35" s="22">
        <f t="shared" si="4"/>
        <v>7.3357000000000001</v>
      </c>
      <c r="J35" s="22">
        <f t="shared" si="5"/>
        <v>4.4013999999999998</v>
      </c>
      <c r="K35" s="38">
        <f t="shared" si="6"/>
        <v>2.9342999999999999</v>
      </c>
      <c r="L35" s="31"/>
      <c r="M35" s="44">
        <f t="shared" si="8"/>
        <v>127.08</v>
      </c>
      <c r="N35" s="20">
        <f t="shared" si="9"/>
        <v>254.15</v>
      </c>
      <c r="O35" s="45">
        <f t="shared" si="10"/>
        <v>381.23</v>
      </c>
      <c r="P35" s="105"/>
      <c r="Q35" s="145">
        <v>26</v>
      </c>
      <c r="R35" s="44">
        <f>ROUND(index!$O$33+(C35*12)*index!$O$34,2)</f>
        <v>1082.25</v>
      </c>
      <c r="S35" s="45">
        <f>ROUND(index!$O$37+(C35*12)*index!$O$38,2)</f>
        <v>828.14</v>
      </c>
      <c r="T35" s="31"/>
      <c r="U35" s="145">
        <v>26</v>
      </c>
      <c r="V35" s="259">
        <f>ROUND(index!$O$41+(C35*12)*index!$O$42,2)</f>
        <v>1910.39</v>
      </c>
      <c r="W35" s="105"/>
      <c r="X35" s="258"/>
    </row>
    <row r="36" spans="1:24" s="19" customFormat="1" ht="12" x14ac:dyDescent="0.25">
      <c r="A36" s="108">
        <v>27</v>
      </c>
      <c r="B36" s="101">
        <f t="shared" si="0"/>
        <v>2326.06</v>
      </c>
      <c r="C36" s="344">
        <f>ROUND(B36*index!$O$8,2)</f>
        <v>2420.0300000000002</v>
      </c>
      <c r="D36" s="216">
        <f t="shared" si="7"/>
        <v>14.6965</v>
      </c>
      <c r="E36" s="31"/>
      <c r="F36" s="37">
        <f t="shared" si="1"/>
        <v>3.8210999999999999</v>
      </c>
      <c r="G36" s="22">
        <f t="shared" si="2"/>
        <v>8.23</v>
      </c>
      <c r="H36" s="22">
        <f t="shared" si="3"/>
        <v>5.1437999999999997</v>
      </c>
      <c r="I36" s="22">
        <f t="shared" si="4"/>
        <v>7.3483000000000001</v>
      </c>
      <c r="J36" s="22">
        <f t="shared" si="5"/>
        <v>4.4089999999999998</v>
      </c>
      <c r="K36" s="38">
        <f t="shared" si="6"/>
        <v>2.9392999999999998</v>
      </c>
      <c r="L36" s="31"/>
      <c r="M36" s="44">
        <f t="shared" si="8"/>
        <v>127.29</v>
      </c>
      <c r="N36" s="20">
        <f t="shared" si="9"/>
        <v>254.59</v>
      </c>
      <c r="O36" s="45">
        <f t="shared" si="10"/>
        <v>381.88</v>
      </c>
      <c r="P36" s="105"/>
      <c r="Q36" s="145">
        <v>27</v>
      </c>
      <c r="R36" s="44">
        <f>ROUND(index!$O$33+(C36*12)*index!$O$34,2)</f>
        <v>1083.49</v>
      </c>
      <c r="S36" s="45">
        <f>ROUND(index!$O$37+(C36*12)*index!$O$38,2)</f>
        <v>828.4</v>
      </c>
      <c r="T36" s="31"/>
      <c r="U36" s="145">
        <v>27</v>
      </c>
      <c r="V36" s="259">
        <f>ROUND(index!$O$41+(C36*12)*index!$O$42,2)</f>
        <v>1911.89</v>
      </c>
      <c r="W36" s="105"/>
      <c r="X36" s="258"/>
    </row>
    <row r="37" spans="1:24" s="19" customFormat="1" ht="12" x14ac:dyDescent="0.25">
      <c r="A37" s="108">
        <v>28</v>
      </c>
      <c r="B37" s="101">
        <f t="shared" si="0"/>
        <v>2329.7600000000002</v>
      </c>
      <c r="C37" s="344">
        <f>ROUND(B37*index!$O$8,2)</f>
        <v>2423.88</v>
      </c>
      <c r="D37" s="216">
        <f t="shared" si="7"/>
        <v>14.719900000000001</v>
      </c>
      <c r="E37" s="31"/>
      <c r="F37" s="37">
        <f t="shared" si="1"/>
        <v>3.8271999999999999</v>
      </c>
      <c r="G37" s="22">
        <f t="shared" si="2"/>
        <v>8.2431000000000001</v>
      </c>
      <c r="H37" s="22">
        <f t="shared" si="3"/>
        <v>5.1520000000000001</v>
      </c>
      <c r="I37" s="22">
        <f t="shared" si="4"/>
        <v>7.36</v>
      </c>
      <c r="J37" s="22">
        <f t="shared" si="5"/>
        <v>4.4160000000000004</v>
      </c>
      <c r="K37" s="38">
        <f t="shared" si="6"/>
        <v>2.944</v>
      </c>
      <c r="L37" s="31"/>
      <c r="M37" s="44">
        <f t="shared" si="8"/>
        <v>127.5</v>
      </c>
      <c r="N37" s="20">
        <f t="shared" si="9"/>
        <v>254.99</v>
      </c>
      <c r="O37" s="45">
        <f t="shared" si="10"/>
        <v>382.49</v>
      </c>
      <c r="P37" s="105"/>
      <c r="Q37" s="145">
        <v>28</v>
      </c>
      <c r="R37" s="44">
        <f>ROUND(index!$O$33+(C37*12)*index!$O$34,2)</f>
        <v>1084.6400000000001</v>
      </c>
      <c r="S37" s="45">
        <f>ROUND(index!$O$37+(C37*12)*index!$O$38,2)</f>
        <v>828.65</v>
      </c>
      <c r="T37" s="31"/>
      <c r="U37" s="145">
        <v>28</v>
      </c>
      <c r="V37" s="259">
        <f>ROUND(index!$O$41+(C37*12)*index!$O$42,2)</f>
        <v>1913.29</v>
      </c>
      <c r="W37" s="105"/>
      <c r="X37" s="258"/>
    </row>
    <row r="38" spans="1:24" s="19" customFormat="1" ht="12" x14ac:dyDescent="0.25">
      <c r="A38" s="108">
        <v>29</v>
      </c>
      <c r="B38" s="101">
        <f t="shared" si="0"/>
        <v>2333.1799999999998</v>
      </c>
      <c r="C38" s="344">
        <f>ROUND(B38*index!$O$8,2)</f>
        <v>2427.44</v>
      </c>
      <c r="D38" s="216">
        <f t="shared" si="7"/>
        <v>14.7415</v>
      </c>
      <c r="E38" s="31"/>
      <c r="F38" s="37">
        <f t="shared" si="1"/>
        <v>3.8328000000000002</v>
      </c>
      <c r="G38" s="22">
        <f t="shared" si="2"/>
        <v>8.2552000000000003</v>
      </c>
      <c r="H38" s="22">
        <f t="shared" si="3"/>
        <v>5.1595000000000004</v>
      </c>
      <c r="I38" s="22">
        <f t="shared" si="4"/>
        <v>7.3708</v>
      </c>
      <c r="J38" s="22">
        <f t="shared" si="5"/>
        <v>4.4225000000000003</v>
      </c>
      <c r="K38" s="38">
        <f t="shared" si="6"/>
        <v>2.9483000000000001</v>
      </c>
      <c r="L38" s="31"/>
      <c r="M38" s="44">
        <f t="shared" si="8"/>
        <v>127.68</v>
      </c>
      <c r="N38" s="20">
        <f t="shared" si="9"/>
        <v>255.37</v>
      </c>
      <c r="O38" s="45">
        <f t="shared" si="10"/>
        <v>383.05</v>
      </c>
      <c r="P38" s="105"/>
      <c r="Q38" s="145">
        <v>29</v>
      </c>
      <c r="R38" s="44">
        <f>ROUND(index!$O$33+(C38*12)*index!$O$34,2)</f>
        <v>1085.71</v>
      </c>
      <c r="S38" s="45">
        <f>ROUND(index!$O$37+(C38*12)*index!$O$38,2)</f>
        <v>828.88</v>
      </c>
      <c r="T38" s="31"/>
      <c r="U38" s="145">
        <v>29</v>
      </c>
      <c r="V38" s="259">
        <f>ROUND(index!$O$41+(C38*12)*index!$O$42,2)</f>
        <v>1914.59</v>
      </c>
      <c r="W38" s="105"/>
      <c r="X38" s="258"/>
    </row>
    <row r="39" spans="1:24" s="19" customFormat="1" ht="12" x14ac:dyDescent="0.25">
      <c r="A39" s="108">
        <v>30</v>
      </c>
      <c r="B39" s="101">
        <f t="shared" si="0"/>
        <v>2336.35</v>
      </c>
      <c r="C39" s="344">
        <f>ROUND(B39*index!$O$8,2)</f>
        <v>2430.7399999999998</v>
      </c>
      <c r="D39" s="216">
        <f t="shared" si="7"/>
        <v>14.7616</v>
      </c>
      <c r="E39" s="31"/>
      <c r="F39" s="37">
        <f t="shared" si="1"/>
        <v>3.8380000000000001</v>
      </c>
      <c r="G39" s="22">
        <f t="shared" si="2"/>
        <v>8.2665000000000006</v>
      </c>
      <c r="H39" s="22">
        <f t="shared" si="3"/>
        <v>5.1665999999999999</v>
      </c>
      <c r="I39" s="22">
        <f t="shared" si="4"/>
        <v>7.3807999999999998</v>
      </c>
      <c r="J39" s="22">
        <f t="shared" si="5"/>
        <v>4.4284999999999997</v>
      </c>
      <c r="K39" s="38">
        <f t="shared" si="6"/>
        <v>2.9523000000000001</v>
      </c>
      <c r="L39" s="31"/>
      <c r="M39" s="44">
        <f t="shared" si="8"/>
        <v>127.86</v>
      </c>
      <c r="N39" s="20">
        <f t="shared" si="9"/>
        <v>255.71</v>
      </c>
      <c r="O39" s="45">
        <f t="shared" si="10"/>
        <v>383.57</v>
      </c>
      <c r="P39" s="105"/>
      <c r="Q39" s="145">
        <v>30</v>
      </c>
      <c r="R39" s="44">
        <f>ROUND(index!$O$33+(C39*12)*index!$O$34,2)</f>
        <v>1086.7</v>
      </c>
      <c r="S39" s="45">
        <f>ROUND(index!$O$37+(C39*12)*index!$O$38,2)</f>
        <v>829.09</v>
      </c>
      <c r="T39" s="31"/>
      <c r="U39" s="145">
        <v>30</v>
      </c>
      <c r="V39" s="259">
        <f>ROUND(index!$O$41+(C39*12)*index!$O$42,2)</f>
        <v>1915.79</v>
      </c>
      <c r="W39" s="105"/>
      <c r="X39" s="258"/>
    </row>
    <row r="40" spans="1:24" s="19" customFormat="1" ht="12" x14ac:dyDescent="0.25">
      <c r="A40" s="108">
        <v>31</v>
      </c>
      <c r="B40" s="101">
        <f t="shared" si="0"/>
        <v>2339.2800000000002</v>
      </c>
      <c r="C40" s="344">
        <f>ROUND(B40*index!$O$8,2)</f>
        <v>2433.79</v>
      </c>
      <c r="D40" s="216">
        <f t="shared" si="7"/>
        <v>14.780099999999999</v>
      </c>
      <c r="E40" s="31"/>
      <c r="F40" s="37">
        <f t="shared" si="1"/>
        <v>3.8428</v>
      </c>
      <c r="G40" s="22">
        <f t="shared" si="2"/>
        <v>8.2768999999999995</v>
      </c>
      <c r="H40" s="22">
        <f t="shared" si="3"/>
        <v>5.173</v>
      </c>
      <c r="I40" s="22">
        <f t="shared" si="4"/>
        <v>7.3901000000000003</v>
      </c>
      <c r="J40" s="22">
        <f t="shared" si="5"/>
        <v>4.4340000000000002</v>
      </c>
      <c r="K40" s="38">
        <f t="shared" si="6"/>
        <v>2.956</v>
      </c>
      <c r="L40" s="31"/>
      <c r="M40" s="44">
        <f t="shared" si="8"/>
        <v>128.02000000000001</v>
      </c>
      <c r="N40" s="20">
        <f t="shared" si="9"/>
        <v>256.02999999999997</v>
      </c>
      <c r="O40" s="45">
        <f t="shared" si="10"/>
        <v>384.05</v>
      </c>
      <c r="P40" s="105"/>
      <c r="Q40" s="145">
        <v>31</v>
      </c>
      <c r="R40" s="44">
        <f>ROUND(index!$O$33+(C40*12)*index!$O$34,2)</f>
        <v>1087.6199999999999</v>
      </c>
      <c r="S40" s="45">
        <f>ROUND(index!$O$37+(C40*12)*index!$O$38,2)</f>
        <v>829.28</v>
      </c>
      <c r="T40" s="31"/>
      <c r="U40" s="145">
        <v>31</v>
      </c>
      <c r="V40" s="259">
        <f>ROUND(index!$O$41+(C40*12)*index!$O$42,2)</f>
        <v>1916.9</v>
      </c>
      <c r="W40" s="105"/>
      <c r="X40" s="258"/>
    </row>
    <row r="41" spans="1:24" s="19" customFormat="1" ht="12" x14ac:dyDescent="0.25">
      <c r="A41" s="109">
        <v>32</v>
      </c>
      <c r="B41" s="101">
        <f t="shared" si="0"/>
        <v>2342</v>
      </c>
      <c r="C41" s="344">
        <f>ROUND(B41*index!$O$8,2)</f>
        <v>2436.62</v>
      </c>
      <c r="D41" s="216">
        <f t="shared" si="7"/>
        <v>14.7973</v>
      </c>
      <c r="E41" s="31"/>
      <c r="F41" s="37">
        <f t="shared" si="1"/>
        <v>3.8473000000000002</v>
      </c>
      <c r="G41" s="22">
        <f t="shared" si="2"/>
        <v>8.2865000000000002</v>
      </c>
      <c r="H41" s="22">
        <f t="shared" si="3"/>
        <v>5.1791</v>
      </c>
      <c r="I41" s="22">
        <f t="shared" si="4"/>
        <v>7.3986999999999998</v>
      </c>
      <c r="J41" s="22">
        <f t="shared" si="5"/>
        <v>4.4391999999999996</v>
      </c>
      <c r="K41" s="38">
        <f t="shared" si="6"/>
        <v>2.9594999999999998</v>
      </c>
      <c r="L41" s="31"/>
      <c r="M41" s="44">
        <f t="shared" si="8"/>
        <v>128.16999999999999</v>
      </c>
      <c r="N41" s="20">
        <f t="shared" si="9"/>
        <v>256.33</v>
      </c>
      <c r="O41" s="45">
        <f t="shared" si="10"/>
        <v>384.5</v>
      </c>
      <c r="P41" s="105"/>
      <c r="Q41" s="146">
        <v>32</v>
      </c>
      <c r="R41" s="44">
        <f>ROUND(index!$O$33+(C41*12)*index!$O$34,2)</f>
        <v>1088.47</v>
      </c>
      <c r="S41" s="45">
        <f>ROUND(index!$O$37+(C41*12)*index!$O$38,2)</f>
        <v>829.46</v>
      </c>
      <c r="T41" s="31"/>
      <c r="U41" s="146">
        <v>32</v>
      </c>
      <c r="V41" s="259">
        <f>ROUND(index!$O$41+(C41*12)*index!$O$42,2)</f>
        <v>1917.93</v>
      </c>
      <c r="W41" s="105"/>
      <c r="X41" s="258"/>
    </row>
    <row r="42" spans="1:24" s="19" customFormat="1" ht="12" x14ac:dyDescent="0.25">
      <c r="A42" s="109">
        <v>33</v>
      </c>
      <c r="B42" s="101">
        <f t="shared" si="0"/>
        <v>2344.52</v>
      </c>
      <c r="C42" s="344">
        <f>ROUND(B42*index!$O$8,2)</f>
        <v>2439.2399999999998</v>
      </c>
      <c r="D42" s="216">
        <f t="shared" si="7"/>
        <v>14.8132</v>
      </c>
      <c r="E42" s="31"/>
      <c r="F42" s="37">
        <f t="shared" si="1"/>
        <v>3.8513999999999999</v>
      </c>
      <c r="G42" s="22">
        <f t="shared" si="2"/>
        <v>8.2954000000000008</v>
      </c>
      <c r="H42" s="22">
        <f t="shared" si="3"/>
        <v>5.1845999999999997</v>
      </c>
      <c r="I42" s="22">
        <f t="shared" si="4"/>
        <v>7.4066000000000001</v>
      </c>
      <c r="J42" s="22">
        <f t="shared" si="5"/>
        <v>4.444</v>
      </c>
      <c r="K42" s="38">
        <f t="shared" si="6"/>
        <v>2.9626000000000001</v>
      </c>
      <c r="L42" s="31"/>
      <c r="M42" s="44">
        <f t="shared" si="8"/>
        <v>128.30000000000001</v>
      </c>
      <c r="N42" s="20">
        <f t="shared" si="9"/>
        <v>256.61</v>
      </c>
      <c r="O42" s="45">
        <f t="shared" si="10"/>
        <v>384.91</v>
      </c>
      <c r="P42" s="105"/>
      <c r="Q42" s="146">
        <v>33</v>
      </c>
      <c r="R42" s="44">
        <f>ROUND(index!$O$33+(C42*12)*index!$O$34,2)</f>
        <v>1089.25</v>
      </c>
      <c r="S42" s="45">
        <f>ROUND(index!$O$37+(C42*12)*index!$O$38,2)</f>
        <v>829.63</v>
      </c>
      <c r="T42" s="31"/>
      <c r="U42" s="146">
        <v>33</v>
      </c>
      <c r="V42" s="259">
        <f>ROUND(index!$O$41+(C42*12)*index!$O$42,2)</f>
        <v>1918.88</v>
      </c>
      <c r="W42" s="105"/>
      <c r="X42" s="258"/>
    </row>
    <row r="43" spans="1:24" s="19" customFormat="1" ht="12" x14ac:dyDescent="0.25">
      <c r="A43" s="109">
        <v>34</v>
      </c>
      <c r="B43" s="101">
        <f t="shared" si="0"/>
        <v>2346.85</v>
      </c>
      <c r="C43" s="344">
        <f>ROUND(B43*index!$O$8,2)</f>
        <v>2441.66</v>
      </c>
      <c r="D43" s="216">
        <f t="shared" si="7"/>
        <v>14.8279</v>
      </c>
      <c r="E43" s="31"/>
      <c r="F43" s="37">
        <f t="shared" si="1"/>
        <v>3.8553000000000002</v>
      </c>
      <c r="G43" s="22">
        <f t="shared" si="2"/>
        <v>8.3035999999999994</v>
      </c>
      <c r="H43" s="22">
        <f t="shared" si="3"/>
        <v>5.1898</v>
      </c>
      <c r="I43" s="22">
        <f t="shared" si="4"/>
        <v>7.4139999999999997</v>
      </c>
      <c r="J43" s="22">
        <f t="shared" si="5"/>
        <v>4.4484000000000004</v>
      </c>
      <c r="K43" s="38">
        <f t="shared" si="6"/>
        <v>2.9655999999999998</v>
      </c>
      <c r="L43" s="31"/>
      <c r="M43" s="44">
        <f t="shared" si="8"/>
        <v>128.43</v>
      </c>
      <c r="N43" s="20">
        <f t="shared" si="9"/>
        <v>256.86</v>
      </c>
      <c r="O43" s="45">
        <f t="shared" si="10"/>
        <v>385.29</v>
      </c>
      <c r="P43" s="105"/>
      <c r="Q43" s="146">
        <v>34</v>
      </c>
      <c r="R43" s="44">
        <f>ROUND(index!$O$33+(C43*12)*index!$O$34,2)</f>
        <v>1089.98</v>
      </c>
      <c r="S43" s="45">
        <f>ROUND(index!$O$37+(C43*12)*index!$O$38,2)</f>
        <v>829.78</v>
      </c>
      <c r="T43" s="31"/>
      <c r="U43" s="146">
        <v>34</v>
      </c>
      <c r="V43" s="259">
        <f>ROUND(index!$O$41+(C43*12)*index!$O$42,2)</f>
        <v>1919.76</v>
      </c>
      <c r="W43" s="105"/>
      <c r="X43" s="258"/>
    </row>
    <row r="44" spans="1:24" s="21" customFormat="1" ht="12.6" thickBot="1" x14ac:dyDescent="0.3">
      <c r="A44" s="110">
        <v>35</v>
      </c>
      <c r="B44" s="102">
        <f t="shared" si="0"/>
        <v>2349.0100000000002</v>
      </c>
      <c r="C44" s="345">
        <f>ROUND(B44*index!$O$8,2)</f>
        <v>2443.91</v>
      </c>
      <c r="D44" s="217">
        <f t="shared" si="7"/>
        <v>14.8416</v>
      </c>
      <c r="E44" s="31"/>
      <c r="F44" s="335">
        <f t="shared" si="1"/>
        <v>3.8588</v>
      </c>
      <c r="G44" s="336">
        <f t="shared" si="2"/>
        <v>8.3112999999999992</v>
      </c>
      <c r="H44" s="336">
        <f t="shared" si="3"/>
        <v>5.1946000000000003</v>
      </c>
      <c r="I44" s="336">
        <f t="shared" si="4"/>
        <v>7.4207999999999998</v>
      </c>
      <c r="J44" s="336">
        <f t="shared" si="5"/>
        <v>4.4524999999999997</v>
      </c>
      <c r="K44" s="337">
        <f t="shared" si="6"/>
        <v>2.9683000000000002</v>
      </c>
      <c r="L44" s="31"/>
      <c r="M44" s="46">
        <f t="shared" si="8"/>
        <v>128.55000000000001</v>
      </c>
      <c r="N44" s="47">
        <f t="shared" si="9"/>
        <v>257.10000000000002</v>
      </c>
      <c r="O44" s="48">
        <f t="shared" si="10"/>
        <v>385.65</v>
      </c>
      <c r="P44" s="105"/>
      <c r="Q44" s="147">
        <v>35</v>
      </c>
      <c r="R44" s="46">
        <f>ROUND(index!$O$33+(C44*12)*index!$O$34,2)</f>
        <v>1090.6500000000001</v>
      </c>
      <c r="S44" s="48">
        <f>ROUND(index!$O$37+(C44*12)*index!$O$38,2)</f>
        <v>829.92</v>
      </c>
      <c r="T44" s="31"/>
      <c r="U44" s="147">
        <v>35</v>
      </c>
      <c r="V44" s="260">
        <f>ROUND(index!$O$41+(C44*12)*index!$O$42,2)</f>
        <v>1920.58</v>
      </c>
      <c r="W44" s="105"/>
      <c r="X44" s="258"/>
    </row>
    <row r="45" spans="1:24" x14ac:dyDescent="0.25">
      <c r="A45" s="15"/>
      <c r="Q45" s="15"/>
      <c r="U45" s="15"/>
    </row>
  </sheetData>
  <sheetProtection algorithmName="SHA-512" hashValue="f+VcL9+xFZ1VEwswOgS0r/dVGKYIqQFQ3JDcpsGRWIJxk4yFqrqC1J1fyesz/E+3N2Lx+hNgp9E53cp2iJOdXQ==" saltValue="aGbtIiC108p1BxVz7Q2cUw==" spinCount="100000" sheet="1" objects="1" scenarios="1" autoFilter="0"/>
  <printOptions horizontalCentered="1" verticalCentered="1"/>
  <pageMargins left="0.98425196850393704" right="0.98425196850393704" top="0.78740157480314965" bottom="0.62992125984251968" header="0.51181102362204722" footer="0.51181102362204722"/>
  <pageSetup paperSize="9" scale="65" fitToHeight="0" pageOrder="overThenDown" orientation="landscape" r:id="rId1"/>
  <headerFooter>
    <oddHeader xml:space="preserve">&amp;L&amp;G&amp;CBarema IFIC 100 %
1 juli 2021&amp;RIndex maart 2020
Barema's Federale Gezondheidsdiensten en VIA sectoren PC 330
</oddHeader>
    <oddFooter>&amp;C&amp;P/&amp;N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B5BCD6-96FA-444D-A00D-7DDCC23CC1F4}">
          <x14:formula1>
            <xm:f>ificbasisdoel!$A$56:$A$73</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14</vt:i4>
      </vt:variant>
    </vt:vector>
  </HeadingPairs>
  <TitlesOfParts>
    <vt:vector size="30" baseType="lpstr">
      <vt:lpstr>index</vt:lpstr>
      <vt:lpstr>indexevolutie</vt:lpstr>
      <vt:lpstr>jaarloon index</vt:lpstr>
      <vt:lpstr>basisjaarlonen</vt:lpstr>
      <vt:lpstr>ific index doellonen </vt:lpstr>
      <vt:lpstr>ificbasisdoel</vt:lpstr>
      <vt:lpstr>PDF IFIC BAREMAS</vt:lpstr>
      <vt:lpstr>PC 330 NL TOOL</vt:lpstr>
      <vt:lpstr>IFIC 100% NEW NL </vt:lpstr>
      <vt:lpstr>OUDE OOB BAREMAS</vt:lpstr>
      <vt:lpstr>PDF BAREMES IFIC</vt:lpstr>
      <vt:lpstr>IFIC 100 NOUV FR</vt:lpstr>
      <vt:lpstr>ANCIENNES ECHELLES SALARIALES</vt:lpstr>
      <vt:lpstr>CP 330 FR OUTIL</vt:lpstr>
      <vt:lpstr>Baremacodes 330</vt:lpstr>
      <vt:lpstr>FC adviesbarema's</vt:lpstr>
      <vt:lpstr>A50basisjaarloonbis</vt:lpstr>
      <vt:lpstr>'ANCIENNES ECHELLES SALARIALES'!Afdrukbereik</vt:lpstr>
      <vt:lpstr>'CP 330 FR OUTIL'!Afdrukbereik</vt:lpstr>
      <vt:lpstr>'IFIC 100 NOUV FR'!Afdrukbereik</vt:lpstr>
      <vt:lpstr>'IFIC 100% NEW NL '!Afdrukbereik</vt:lpstr>
      <vt:lpstr>'ific index doellonen '!Afdrukbereik</vt:lpstr>
      <vt:lpstr>'jaarloon index'!Afdrukbereik</vt:lpstr>
      <vt:lpstr>'OUDE OOB BAREMAS'!Afdrukbereik</vt:lpstr>
      <vt:lpstr>'PC 330 NL TOOL'!Afdrukbereik</vt:lpstr>
      <vt:lpstr>'PDF BAREMES IFIC'!Afdrukbereik</vt:lpstr>
      <vt:lpstr>basis</vt:lpstr>
      <vt:lpstr>basisjaarloon</vt:lpstr>
      <vt:lpstr>basisjaarloonbis</vt:lpstr>
      <vt:lpstr>ificbasisdoel</vt:lpstr>
    </vt:vector>
  </TitlesOfParts>
  <Manager>GVH</Manager>
  <Company>ACLVB-CGSLB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Dubois</dc:creator>
  <cp:lastModifiedBy>Gert Van Hees</cp:lastModifiedBy>
  <cp:revision>1</cp:revision>
  <cp:lastPrinted>2021-05-11T10:06:39Z</cp:lastPrinted>
  <dcterms:created xsi:type="dcterms:W3CDTF">2008-10-02T06:32:09Z</dcterms:created>
  <dcterms:modified xsi:type="dcterms:W3CDTF">2021-05-11T10:06:46Z</dcterms:modified>
  <cp:version>1</cp:version>
</cp:coreProperties>
</file>